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Сводный отчет" sheetId="1" r:id="rId1"/>
  </sheets>
  <definedNames>
    <definedName name="_xlnm.Print_Titles" localSheetId="0">'Сводный отчет'!$7:$8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<sst xmlns="http://schemas.openxmlformats.org/spreadsheetml/2006/main" count="368" uniqueCount="245">
  <si>
    <t>№ п/п</t>
  </si>
  <si>
    <t>Наименование показателя, индикатора</t>
  </si>
  <si>
    <t>Единица измерения</t>
  </si>
  <si>
    <t>Вес</t>
  </si>
  <si>
    <t>Фактическое значение показателя на момент разработки программы</t>
  </si>
  <si>
    <t xml:space="preserve">Значение на отчетную дату </t>
  </si>
  <si>
    <t>плановое</t>
  </si>
  <si>
    <t>фактическое</t>
  </si>
  <si>
    <t>чел.</t>
  </si>
  <si>
    <t>Муниципальная программа «Развитие общественных организаций в муниципальном образовании рабочий поселок Первомайский Щекинского района»</t>
  </si>
  <si>
    <t>Цель 1 "Содействие развитию общественных объединений и территориальных общественных самоуправлений на территории МО р.п. Первомайский"</t>
  </si>
  <si>
    <t>Цель 2 "Оказание информационной, методической, материальной поддержки ТОС и МОО"</t>
  </si>
  <si>
    <t>Приобретение сувенирной продукции</t>
  </si>
  <si>
    <t>Вовлечение жителей поселка в деятельность местного самоуправления, выявление инициаторов общественных инициатив, координация их деятельности</t>
  </si>
  <si>
    <t>Организация публичных слушаний для обсуждения проектов муниципальных правовых актов и по вопросам местного значения</t>
  </si>
  <si>
    <t>Приобретение материально-технических средств на обеспечение функций деятельности общественных организаций</t>
  </si>
  <si>
    <t>Оказание услуг в области информационных технологий</t>
  </si>
  <si>
    <t>Организация экскурсий для членов общественных организаций</t>
  </si>
  <si>
    <t>тыс. руб.</t>
  </si>
  <si>
    <t>шт.</t>
  </si>
  <si>
    <t xml:space="preserve">Организация мероприятий, направленных на координацию работы администрации МО р.п. Первомайский с общественными организациями и территориальными общественными самоуправлениями </t>
  </si>
  <si>
    <t>Индекс результативности по программе</t>
  </si>
  <si>
    <t>Муниципальная программа «Обеспечение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района»</t>
  </si>
  <si>
    <t>Реализация комплекса мероприятий в области гражданской обороны (далее ГО) и предупреждению ликвидации ЧС; подготовка населения и специалистов к действиям в чрезвычайных ситуациях мирного и военного времени</t>
  </si>
  <si>
    <t>Проведение мероприятий по профилактике правонарушений, терроризма, экстремизма</t>
  </si>
  <si>
    <t>Проведение работ по созданию, сохранению и использованию резерва материальных ресурсов в целях предупреждения и ликвидации чрезвычайных ситуаций мирного и военного времени; создание безопасных условий для массового отдыха людей на водных объектах</t>
  </si>
  <si>
    <t>Создание условий для организации первичных мер пожарной безопасности</t>
  </si>
  <si>
    <t>Муниципальная программа «Организация благоустройства территории муниципального образования рабочий поселок Первомайский»</t>
  </si>
  <si>
    <t>Подпрограмма 1. «Содержание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Первомайский»</t>
  </si>
  <si>
    <t>от ул. Индустриальная до а/д Щекино- Тула</t>
  </si>
  <si>
    <t xml:space="preserve"> м2</t>
  </si>
  <si>
    <t>ул. Пролетарская – ул. Индустриальная</t>
  </si>
  <si>
    <t>по ул. Октябрьская (от пр. Улитина до ул. Больничная)</t>
  </si>
  <si>
    <t>ул. Овражная</t>
  </si>
  <si>
    <t>ул. Зеленая</t>
  </si>
  <si>
    <t>ул. Яснополянская</t>
  </si>
  <si>
    <t>ул. Комсомольская до ул. Строительная</t>
  </si>
  <si>
    <t>ул. Индустриальная до ул. Березовая</t>
  </si>
  <si>
    <t>ул. Прудная</t>
  </si>
  <si>
    <t>ямочный ремонт</t>
  </si>
  <si>
    <t>ул. Л. Толстого, д.15</t>
  </si>
  <si>
    <t>ул. Стадионная, д.4</t>
  </si>
  <si>
    <t>ул. Комсомольская вдоль парка</t>
  </si>
  <si>
    <t>Установка дополнительных знаков дорожного движения</t>
  </si>
  <si>
    <t>Нанесение дорожной разметки</t>
  </si>
  <si>
    <t>Корректировка проектов организации движения</t>
  </si>
  <si>
    <t>Обслуживание светофорных объектов</t>
  </si>
  <si>
    <t>установка и ремонт леерных ограждений пешеходных переходов</t>
  </si>
  <si>
    <t>м2</t>
  </si>
  <si>
    <t>Монтаж, демонтаж дорожных знаков</t>
  </si>
  <si>
    <t>уборка, механизированная центральных дорог</t>
  </si>
  <si>
    <t>уборка механизированная дорог частного сектора</t>
  </si>
  <si>
    <t>Подпрограмма 2. «Содержание и ремонт уличного освещения на территории МО р.п. Первомайский»</t>
  </si>
  <si>
    <t>%</t>
  </si>
  <si>
    <t>Подпрограмма 3. "Организация и проведение мероприятий по благоустройству и озеленению на территории МО р.п. Первомайский"</t>
  </si>
  <si>
    <t>м3</t>
  </si>
  <si>
    <t>работы по благоустройству парковой зоны</t>
  </si>
  <si>
    <t>работы по устройству помоста для пруда</t>
  </si>
  <si>
    <t>ремонт ж/бетонной плиты на гидроузле пруда</t>
  </si>
  <si>
    <t>устройство тротуарных дорожек в парке</t>
  </si>
  <si>
    <t>обслуживание погружного насоса</t>
  </si>
  <si>
    <t>прочистка пруда, пробы воды</t>
  </si>
  <si>
    <t>услуга</t>
  </si>
  <si>
    <t>ремонт будки спасателей</t>
  </si>
  <si>
    <t>водоснабжение пруда</t>
  </si>
  <si>
    <t>т. конструкций</t>
  </si>
  <si>
    <t>Приобретение лавочек и урн</t>
  </si>
  <si>
    <t>Приобретение лавочек парк</t>
  </si>
  <si>
    <t>Декоративные фигурки в парке</t>
  </si>
  <si>
    <t>демонтаж и вывоз железобетонных изделий ул. Л. Толстого д.15, д.17, ул. Индустриальная, ул. Комсомольская</t>
  </si>
  <si>
    <t>устройство площадки для выгула собак</t>
  </si>
  <si>
    <t>Расходы на обеспечение деятельности МКУ «ПУЖиБ»</t>
  </si>
  <si>
    <t>Благоустройство парковой и пляжной зоны по программе «Народный бюджет»</t>
  </si>
  <si>
    <t>Задача 2. Ремонт придомовой территории</t>
  </si>
  <si>
    <t>Задача 3. Ремонт тротуаров</t>
  </si>
  <si>
    <t>Задача 4. Установка и разработка схемы дислокации дорожных знаков и дорожной разметки дорог общего пользования</t>
  </si>
  <si>
    <t>Задача 5. Установка и обслуживание объектов дорожной инфраструктуры</t>
  </si>
  <si>
    <t>Задача 1. Оплата потребленной электроэнергии на уличное освещение</t>
  </si>
  <si>
    <t>Задача 2. Техническое обслуживание и ремонт уличного освещения – оперативно-диспетчерское управление, аварийное обслуживание установок наружного освещения</t>
  </si>
  <si>
    <t>Задача 1. Ремонт тротуаров в парке</t>
  </si>
  <si>
    <t>Задача 2. Спиливание деревьев</t>
  </si>
  <si>
    <t>Задача 3. Организация сбора и вывоза мусора</t>
  </si>
  <si>
    <t>Задача 4. Содержание мест массового отдыха</t>
  </si>
  <si>
    <t>Задача 5. Ремонт, приобретение и установка детских площадок</t>
  </si>
  <si>
    <t xml:space="preserve">Задача 6. Мероприятия по озеленению территории </t>
  </si>
  <si>
    <t>Задача 7. Приобретение, установка и обслуживание малых архитектурных форм</t>
  </si>
  <si>
    <t>Задача 8. Приобретение техники</t>
  </si>
  <si>
    <t>Задача 9. Мероприятия по ремонту в области благоустройства</t>
  </si>
  <si>
    <t>Подпрограмма 4.  "Обеспечение деятельности МКУ "ПУЖиБ"</t>
  </si>
  <si>
    <t>Подпрограмма 5. «Организация и проведение мероприятий по благоустройству МО р.п. Первомайский в рамках программы «Народный бюджет»</t>
  </si>
  <si>
    <t>Муниципальная программа «Развитие субъектов малого и среднего предпринимательства на территории муниципального образования  рабочий поселок Первомайский Щекинского района»</t>
  </si>
  <si>
    <t>Организация участия объектов малого и среднего предпринимательства в выставках инвестиционных проектов, проводимых в рамках ежегодного Тульского экономического форума</t>
  </si>
  <si>
    <t>Организация и проведение при содействии департамента предпринимательства и потребительского рынка Тульской области семинаров для субъектов малого и среднего предпринимательства.</t>
  </si>
  <si>
    <t>Ведение страницы "Предпринимательство" на сайте администрации МО р.п. Первомайский и в газете "Первомайские вести"</t>
  </si>
  <si>
    <t>Участие в деятельности Координационного Совета малого и среднего предпринимательства</t>
  </si>
  <si>
    <t>Содействие субъектам малого и среднего предпринимательства в участии в областном  открытом конкурсе "Флагман малого и среднего бизнеса"</t>
  </si>
  <si>
    <t>Организация и проведение при содействии департамента предпринимательства и потребительского рынка Тульской области семинаров для субъектов малого и среднего предпринимательства</t>
  </si>
  <si>
    <t>учрежд.</t>
  </si>
  <si>
    <t>Задача 2. Обеспечение инвестиционной привлекательности малых предприятий</t>
  </si>
  <si>
    <t>Задача 6. Проведение конкурсов</t>
  </si>
  <si>
    <t>Муниципальная программа «Улучшение жилищных условий граждан на территории муниципального образования рабочий поселок Первомайский Щекинского района»</t>
  </si>
  <si>
    <t>Подпрограмма 1.  «Ремонт муниципального жилого фонда и мест общего пользования в многоквартирных домах муниципального образования рабочий поселок Первомайский»</t>
  </si>
  <si>
    <t>ул. Л. Толстого, д.9, кв.33</t>
  </si>
  <si>
    <t>ул. Пролетарская, д.12, кв.34</t>
  </si>
  <si>
    <t>ул. Административная д. 4 кв. 8</t>
  </si>
  <si>
    <t>ул. Комсомольская, д.43, кв.51</t>
  </si>
  <si>
    <t>ул. Пролетарская, д.11, кв.57</t>
  </si>
  <si>
    <t>пр-т Улитина, д.23, кв,14</t>
  </si>
  <si>
    <t>ул. Пролетарская д.9, кв.6</t>
  </si>
  <si>
    <t>ул. Пролетарская, д.9, кв.29</t>
  </si>
  <si>
    <t>ул. Л. Толстого, д.2-А, кв.19</t>
  </si>
  <si>
    <t>ул. Стадионный проезд, д.3, кв.5</t>
  </si>
  <si>
    <t>ул. Стадионный проезд, д.3, кв.6</t>
  </si>
  <si>
    <t>ул. Интернациональная д.4, кв.3</t>
  </si>
  <si>
    <t>ул. Октябрьская д.16А, кв.5</t>
  </si>
  <si>
    <t>ул. Комсомольская, д.45, кв.12</t>
  </si>
  <si>
    <t>ул. Л. Толстого, д.15, кв.7</t>
  </si>
  <si>
    <t>пр-т Улитина, д.23, кв.3</t>
  </si>
  <si>
    <t>Подпрограмма 2.  «По проведению ремонта жилых помещений ветеранов Великой Отечественной войны в муниципальном образовании рабочий поселок Первомайский»</t>
  </si>
  <si>
    <t>Подпрограмма 4. «Ремонт в многоквартирных домах, выбравших способ управления ТСЖ на территории МО р.п. Первомайский»</t>
  </si>
  <si>
    <t>Подпрограмма 5. «Ремонт в многоквартирных домах в рамках программы «Народный бюджет 2016»</t>
  </si>
  <si>
    <t>Подпрограмма 6. «Переселение граждан из аварийного жилья»</t>
  </si>
  <si>
    <t>Муниципальная программа «Развитие социально-культурной работы с населением в муниципальном образовании рабочий поселок Первомайский Щекинского района»</t>
  </si>
  <si>
    <t>Подпрограмма 1 "Молодежная политика"</t>
  </si>
  <si>
    <t>Проведение праздничного мероприятия "День Защитника Отечества"</t>
  </si>
  <si>
    <t>Проведение праздничного мероприятия "Здравствуй, школа"</t>
  </si>
  <si>
    <t>Подпрограмма 2  "Обеспечение деятельности МКУК "ППБ"</t>
  </si>
  <si>
    <t>учрежден.</t>
  </si>
  <si>
    <t>Подпрограмма 3 "Организация досуга и массового отдыха""</t>
  </si>
  <si>
    <t>Проведение праздничного мероприятия "Проводы русской зимы "Прощай, масленица!"</t>
  </si>
  <si>
    <t xml:space="preserve">Проведение праздничного мероприятия, посвященного Дню Поселка Первомайский </t>
  </si>
  <si>
    <t>Проведение праздничного мероприятия, посвященного Дню Победы</t>
  </si>
  <si>
    <t>Проведение праздничного мероприятия, посвященного Международному Дню пожилого человека</t>
  </si>
  <si>
    <t>Проведение праздничного мероприятия, посвященного Дню инвалида</t>
  </si>
  <si>
    <t>Праздничное мероприятие, посвященное Дню неизвестного солдата</t>
  </si>
  <si>
    <t>Проведение праздничного мероприятия, посвященного Дню сотрудника внутренних дел</t>
  </si>
  <si>
    <t>Проведение новогодней елки для детей из малообеспеченных семей</t>
  </si>
  <si>
    <t>дней</t>
  </si>
  <si>
    <t>усл.ед</t>
  </si>
  <si>
    <t>Подпрограмма 4 "Организация физкультурно-оздоровительной и спортивно-массовой работы в муниципальном образовании рабочий поселок Первомайский"</t>
  </si>
  <si>
    <t>Проведение спортивного мероприятия "Зимние спортивные игры среди школьников"</t>
  </si>
  <si>
    <t>Матчевая встреча по баскетболу, посвященная "Дню защитника Отечества"</t>
  </si>
  <si>
    <t>Массовые старты "Первомайская лыжня", посвященные памяти Марии Сидоровой</t>
  </si>
  <si>
    <t>Спортивные эстафеты и веселые старты, посвященные празднованию Дня  Поселка</t>
  </si>
  <si>
    <t>Соревнования по плаванию среди учащихся  школ №15; №16; ПКШ, СПУ №1</t>
  </si>
  <si>
    <t>Соревнования по волейболу среди учащихся  школ №15; №16; ПКШ, СПУ №1</t>
  </si>
  <si>
    <t>Проведение спортивного мероприятия "Открытое первенство по мини-футболу"</t>
  </si>
  <si>
    <t>Проведение спортивного мероприятия "Турнир по футболу"</t>
  </si>
  <si>
    <t>Соревнования по лыжным гонкам</t>
  </si>
  <si>
    <t xml:space="preserve">Мероприятия, посвященные Дню физкультурника: соревнования по футболу "Кожаный мяч", пляжному волейболу и веселые старты, посвященные памяти Героя Советского Союза И.С.Улитина </t>
  </si>
  <si>
    <t>Соревнования по плаванию, посвященные памяти А.И.Пронина - директора ДС "Юбилейный"</t>
  </si>
  <si>
    <t>Заливка и содержанию катка, содержанию спортивно-игрового комплекса с круглосуточной охраной</t>
  </si>
  <si>
    <t>час.</t>
  </si>
  <si>
    <t xml:space="preserve">Задача 1. Текущий ремонт жилфонда </t>
  </si>
  <si>
    <t xml:space="preserve">Задача 2. Установка приборов учета энергоресурсов в квартирах муниципального жилого фонда </t>
  </si>
  <si>
    <t xml:space="preserve">Задача 1. Текущий ремонт жилых помещений ветеранов Великой Отечественной войны в муниципальном образовании рабочий поселок Первомайский» (по заявлениям) </t>
  </si>
  <si>
    <t>Задача 1. Ремонт внешних инженерных сетей водоснабжения- водоотведения</t>
  </si>
  <si>
    <t>Задача 1. Проведение конкурсов</t>
  </si>
  <si>
    <t>Задача 1. Ремонт инженерных сетей, в многоквартирном доме ул. Пролетарская д.14</t>
  </si>
  <si>
    <t>Задача 2. Ремонт фасада в многоквартирном доме №22 ул. Индустриальная</t>
  </si>
  <si>
    <t>Задача 3.Замена окон в подъездах дома №34 по ул. Октябрьская</t>
  </si>
  <si>
    <t>Задача 1. Приобретение жилых помещений</t>
  </si>
  <si>
    <t>Задача 1.  Проведение праздничных мероприятий</t>
  </si>
  <si>
    <t>Задача 2. Оказание содействия в трудоустройстве несовершеннолетних граждан</t>
  </si>
  <si>
    <t>Задача 3. Организация экскурсий для детей из малообеспеченных семей</t>
  </si>
  <si>
    <t>Задача 1.  "Обеспечение деятельности МКУК "ППБ"</t>
  </si>
  <si>
    <t>Задача 2. Проведение смотра – конкурса среди придомовых территорий муниципального образования рабочий поселок первомайский Щекинского района «Лучший двор»</t>
  </si>
  <si>
    <t>Задача 3. Обслуживание Новогодней ели</t>
  </si>
  <si>
    <t>Задача 1.  Проведение спортивных мероприятий</t>
  </si>
  <si>
    <t>Задача 2. Содержание мест массового отдыха, спортивного комплекса</t>
  </si>
  <si>
    <t>Задача 3.  Аренда спортивно-оздоровительного комплекса</t>
  </si>
  <si>
    <t xml:space="preserve">Муниципальная программа «Развитие и поддержание информационных систем в муниципальном образовании рабочий поселок Первомайский Щекинского района» </t>
  </si>
  <si>
    <t>Цель: "Повышение эффективности муниципального управления на основе использования современных информационных и телекоммуникационных технологий"</t>
  </si>
  <si>
    <t>Доля рабочих мест специалистов, оснащенных современной компьютерной техникой, %</t>
  </si>
  <si>
    <t>Доля рабочих мест специалистов, оснащенных лицензионными операционными системами, %</t>
  </si>
  <si>
    <t>Подключение рабочих мест к локальной компьютерной сети и к информационно-телекоммуникационной сети Интернет</t>
  </si>
  <si>
    <t>Доля рабочих мест, подключенных к локальной компьютерной сети и к информационно-телекоммуникационной сети Интернет, %</t>
  </si>
  <si>
    <t>Подключение рабочих мест к системе электронного документооборота</t>
  </si>
  <si>
    <t>Доля рабочих мест сотрудников, имеющих доступ к системе электронного документооборота, %;</t>
  </si>
  <si>
    <t>Обеспечение бесперебойного функционирования компьютерной и оргтехники</t>
  </si>
  <si>
    <t>Доля бесперебойно функционирующей техники, %</t>
  </si>
  <si>
    <t>Обеспечение защиты информационных систем, в которых обрабатывается конфиденциальная информация</t>
  </si>
  <si>
    <t>% защищенности информации</t>
  </si>
  <si>
    <t>Обеспечение функционирования официального Портала МО р.п. Первомайский Щекинский район</t>
  </si>
  <si>
    <t>мес.</t>
  </si>
  <si>
    <t>Задача 1.  Оснащение рабочих мест специалистов администрации МО р.п. Первомайский Щекинского района, МКУ «ПУЖиБ», МКУК «ППБ» современной компьютерной техникой</t>
  </si>
  <si>
    <t>Задача 2. Лицензирование программного обеспечения</t>
  </si>
  <si>
    <t>Задача 3. Бесперебойное предоставление сервисов, необходимых для работы сотрудникам администрации МО р.п. Первомайский Щекинского района, МКУ «ПУЖиБ», МКУК «ППБ»</t>
  </si>
  <si>
    <t>Задача 4. Защита персональных данных и конфиденциальной информации от несанкционированного доступа</t>
  </si>
  <si>
    <t>Задача 5. Обеспечение доступа населения к информации о деятельности администрации МО р.п. Первомайский Щекинского района, МКУ «ПУЖиБ», МКУК «ППБ»</t>
  </si>
  <si>
    <t>8</t>
  </si>
  <si>
    <t>Муниципальная программа «Энергосбережение и повышение энергетической эффективности в муниципальном образовании рабочий поселок Первомайский»</t>
  </si>
  <si>
    <t>9</t>
  </si>
  <si>
    <t>Задача 1. Проведение корректировки потребления энергоресурсов на основании сбора и анализа информации об энергоемкости учреждений.</t>
  </si>
  <si>
    <t>Задача 2. Снижение финансовой нагрузки на бюджет муниципального образования за счет сокращения платежей за тепловую и электрическую энергию, потребляемые учреждениями</t>
  </si>
  <si>
    <t>Задача 3. Внедрения энергосберегающих технологий в первую очередь замена ламп на энергосберегающие, старых деревянных оконных блоков на пластиковые.</t>
  </si>
  <si>
    <t>Муниципальная программа «Информирование населения о деятельности органов местного самоуправления МО р.п. Первомайский Щекинского района»</t>
  </si>
  <si>
    <t>Задача 1 "Информирование населения о деятельности органов местного самоуправления МО р.п. Первомайский Щекинского района"</t>
  </si>
  <si>
    <t>Мероприятие 1. Информирование населения о деятельности органов местного самоуправления</t>
  </si>
  <si>
    <t>Количество публикаций в средствах массовой информации о деятельности органов местного самоуправления</t>
  </si>
  <si>
    <t>Количество социологических опросов населения по различным направлениям деятельности органов местного самоуправления</t>
  </si>
  <si>
    <t>Количество приемов граждан по личным вопросам</t>
  </si>
  <si>
    <t>Количество выездных встреч руководителей органов местного самоуправления с населением</t>
  </si>
  <si>
    <t>10</t>
  </si>
  <si>
    <t>Начальник отдела</t>
  </si>
  <si>
    <t>по финансово-экономическим вопросам</t>
  </si>
  <si>
    <t>Т. В. Абрамова</t>
  </si>
  <si>
    <t>Задача 6. Содержание автомобильных дорог</t>
  </si>
  <si>
    <t>Задача 1. Ремонт дорог:</t>
  </si>
  <si>
    <t>Иные закупки товаров, работ и услуг для муниципальных нужд</t>
  </si>
  <si>
    <t>Задача 5. Формирование системы обеспечения и постоянного повышения квалификации руководителей и специалистов малых предприятий</t>
  </si>
  <si>
    <t>Подпрограмма 1. «Энергоэффективность в муниципальных учреждениях, подведомственных администрации МО р.п. Первомайский Щекинского района»</t>
  </si>
  <si>
    <t xml:space="preserve">Организация мероприятий, в том числе семинаров при содействии Тульского областного фонда поддержки малого предпринимательства по повышению финансовой грамотности субъектов малого и среднего предпринимательства и приобретение ими навыков работы с заёмными средствами. </t>
  </si>
  <si>
    <t>Развитие муниципальной составляющей информационной системы государственной поддержки малого и среднего предпринимательства Тульской области на базе сети Интернет.</t>
  </si>
  <si>
    <t>Проведение смотра-конкурса среди субъектов малого и среднего    предпринимательства МО р.п. Первомайский по благоустройству и озеленению прилегающей территории</t>
  </si>
  <si>
    <t xml:space="preserve">Проведение лучшее новогоднее оформление предприятий потребительской сферы </t>
  </si>
  <si>
    <t>Подпрограмма 3. «Улучшение условий водоснабжения и водоотведения на территории МО р.п. Первомайский»</t>
  </si>
  <si>
    <t>Муниципальная программа «Совершенствование структуры собственности муниципального образования рабочий поселок Первомайский Щекинского района»</t>
  </si>
  <si>
    <t>Подпрограмма 1 "Содержание имущества казны"</t>
  </si>
  <si>
    <t xml:space="preserve">Охрана недвижимого имущества казны и оплата коммунальных услуг, эксплуатационных расходов </t>
  </si>
  <si>
    <t>Обеспечение сохранности муниципального недвижимого имущества</t>
  </si>
  <si>
    <t>межевание и постановка на кадастровый учет земельных участков</t>
  </si>
  <si>
    <t>определение рыночной стоимости для приватизации и сдачи в аренду муниципального недвижимого имущества</t>
  </si>
  <si>
    <t>Заключение договоров социального найма</t>
  </si>
  <si>
    <t>Регистрация права муниципальной собственности</t>
  </si>
  <si>
    <t>Проведение аукционов по продаже права аренды и заключение договоров</t>
  </si>
  <si>
    <t>Постановка на технический и кадастровый учет линии водоотведения и водоснабжения.</t>
  </si>
  <si>
    <t>Оформление кадастровых (технических) паспортов на объекты недвижимого имущества, получение отчетов независимых оценщиков, оформление права собственности</t>
  </si>
  <si>
    <t>Подпрограмма 2  "Оценка недвижимости, признание прав и регулирование по муниципальной собственности"</t>
  </si>
  <si>
    <t>1</t>
  </si>
  <si>
    <t>Задача 1.  Содержание недвижимого имущества казны и оплата за сохранность движимого и недвижимого имущества, содержание жилого фонда, находящегося в собственности, подготовка кадастровых (технических) паспортов на объекты недвижимого имущества, оценочная деятельность</t>
  </si>
  <si>
    <t>Задача 2. Содержание, обслуживание и ремонт мемориала "Скорбящий воин"</t>
  </si>
  <si>
    <t>Задача 3.  Содержание свободного муниципального жилья.</t>
  </si>
  <si>
    <t>Задача 1.  "Признание права и регулирование отношений по муниципальной собственности (постановка на технический и кадастровый учет)</t>
  </si>
  <si>
    <t xml:space="preserve">к постановлению администрации </t>
  </si>
  <si>
    <t>МО р.п. Первомайский</t>
  </si>
  <si>
    <r>
      <t xml:space="preserve">Задача 1. </t>
    </r>
    <r>
      <rPr>
        <sz val="9"/>
        <color indexed="8"/>
        <rFont val="Arial"/>
        <family val="2"/>
      </rPr>
      <t>Увеличение объема инвестиций, в том числе за счет собственных средств субъектов малого предпринимательства</t>
    </r>
  </si>
  <si>
    <r>
      <rPr>
        <sz val="9"/>
        <color indexed="8"/>
        <rFont val="Arial"/>
        <family val="2"/>
      </rPr>
      <t>Задача 3. Совершенствование нормативно-правовой базы регулирующей предпринимательскую деятельность и её поддержку.</t>
    </r>
  </si>
  <si>
    <r>
      <rPr>
        <sz val="9"/>
        <color indexed="8"/>
        <rFont val="Arial"/>
        <family val="2"/>
      </rPr>
      <t>Задача 4. Развитие системы информационной поддержки субъектов малого предпринимательства.</t>
    </r>
  </si>
  <si>
    <r>
      <t>Мероприятие 1.</t>
    </r>
    <r>
      <rPr>
        <sz val="9"/>
        <color indexed="8"/>
        <rFont val="Arial"/>
        <family val="2"/>
      </rPr>
      <t xml:space="preserve"> Повышение эффективности взаимодействия администрации МО р.п. Первомайский и ТОС и МОО</t>
    </r>
  </si>
  <si>
    <r>
      <t xml:space="preserve">Мероприятие 2. </t>
    </r>
    <r>
      <rPr>
        <sz val="9"/>
        <color indexed="8"/>
        <rFont val="Arial"/>
        <family val="2"/>
      </rPr>
      <t>Создание условия для развития общественных организаций и территориальных общественных самоуправлений с целью решения проблем местного значения</t>
    </r>
  </si>
  <si>
    <r>
      <t xml:space="preserve">Мероприятие 1. </t>
    </r>
    <r>
      <rPr>
        <sz val="9"/>
        <color indexed="8"/>
        <rFont val="Arial"/>
        <family val="2"/>
      </rPr>
      <t>Приобретение материально-технических средств на обеспечение функций деятельности общественных организаций</t>
    </r>
  </si>
  <si>
    <t xml:space="preserve">Приложение </t>
  </si>
  <si>
    <t>Сводный отчет о ходе реализации и оценке эффективности муниципальных программ муниципального образования рабочий поселок Первомайский Щекинского района за 2016 год</t>
  </si>
  <si>
    <t>от 03 апреля 2017 года №93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</si>
</sst>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0.000"/>
    <numFmt numFmtId="174" formatCode="_-* #,##0.0_р_._-;\-* #,##0.0_р_._-;_-* &quot;-&quot;?_р_._-;_-@_-"/>
    <numFmt numFmtId="175" formatCode="#,##0.0"/>
    <numFmt numFmtId="176" formatCode="0.0"/>
    <numFmt numFmtId="177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173" fontId="44" fillId="0" borderId="0" xfId="0" applyNumberFormat="1" applyFont="1" applyAlignment="1">
      <alignment horizontal="right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wrapText="1"/>
    </xf>
    <xf numFmtId="173" fontId="45" fillId="0" borderId="11" xfId="0" applyNumberFormat="1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1" fontId="44" fillId="0" borderId="10" xfId="0" applyNumberFormat="1" applyFont="1" applyBorder="1" applyAlignment="1">
      <alignment horizontal="center" wrapText="1"/>
    </xf>
    <xf numFmtId="173" fontId="44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49" fontId="44" fillId="0" borderId="12" xfId="0" applyNumberFormat="1" applyFont="1" applyBorder="1" applyAlignment="1">
      <alignment horizontal="center" vertical="top" wrapText="1"/>
    </xf>
    <xf numFmtId="176" fontId="44" fillId="0" borderId="10" xfId="0" applyNumberFormat="1" applyFont="1" applyBorder="1" applyAlignment="1">
      <alignment horizontal="center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justify" wrapText="1"/>
    </xf>
    <xf numFmtId="1" fontId="4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53" applyNumberFormat="1" applyFont="1" applyFill="1" applyBorder="1" applyAlignment="1" applyProtection="1">
      <alignment horizontal="justify" wrapText="1"/>
      <protection hidden="1"/>
    </xf>
    <xf numFmtId="0" fontId="5" fillId="0" borderId="10" xfId="53" applyNumberFormat="1" applyFont="1" applyFill="1" applyBorder="1" applyAlignment="1" applyProtection="1">
      <alignment horizontal="center" wrapText="1"/>
      <protection hidden="1"/>
    </xf>
    <xf numFmtId="173" fontId="5" fillId="0" borderId="10" xfId="53" applyNumberFormat="1" applyFont="1" applyFill="1" applyBorder="1" applyAlignment="1" applyProtection="1">
      <alignment horizontal="center" wrapText="1"/>
      <protection hidden="1"/>
    </xf>
    <xf numFmtId="49" fontId="5" fillId="0" borderId="10" xfId="0" applyNumberFormat="1" applyFont="1" applyBorder="1" applyAlignment="1">
      <alignment horizontal="center"/>
    </xf>
    <xf numFmtId="0" fontId="5" fillId="0" borderId="10" xfId="53" applyNumberFormat="1" applyFont="1" applyFill="1" applyBorder="1" applyAlignment="1" applyProtection="1">
      <alignment horizontal="right" wrapText="1"/>
      <protection hidden="1"/>
    </xf>
    <xf numFmtId="0" fontId="46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53" applyNumberFormat="1" applyFont="1" applyFill="1" applyBorder="1" applyAlignment="1" applyProtection="1">
      <alignment horizontal="justify" wrapText="1"/>
      <protection hidden="1"/>
    </xf>
    <xf numFmtId="0" fontId="5" fillId="33" borderId="10" xfId="53" applyNumberFormat="1" applyFont="1" applyFill="1" applyBorder="1" applyAlignment="1" applyProtection="1">
      <alignment horizontal="center" wrapText="1"/>
      <protection hidden="1"/>
    </xf>
    <xf numFmtId="173" fontId="5" fillId="33" borderId="10" xfId="53" applyNumberFormat="1" applyFont="1" applyFill="1" applyBorder="1" applyAlignment="1" applyProtection="1">
      <alignment horizont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5" fillId="0" borderId="10" xfId="53" applyNumberFormat="1" applyFont="1" applyFill="1" applyBorder="1" applyAlignment="1" applyProtection="1">
      <alignment horizontal="center" wrapText="1"/>
      <protection hidden="1"/>
    </xf>
    <xf numFmtId="177" fontId="45" fillId="0" borderId="11" xfId="0" applyNumberFormat="1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justify" vertical="top" wrapText="1"/>
    </xf>
    <xf numFmtId="0" fontId="4" fillId="0" borderId="10" xfId="53" applyNumberFormat="1" applyFont="1" applyFill="1" applyBorder="1" applyAlignment="1" applyProtection="1">
      <alignment horizontal="justify" wrapText="1"/>
      <protection hidden="1"/>
    </xf>
    <xf numFmtId="0" fontId="4" fillId="0" borderId="10" xfId="53" applyNumberFormat="1" applyFont="1" applyFill="1" applyBorder="1" applyAlignment="1" applyProtection="1">
      <alignment horizont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wrapText="1"/>
      <protection hidden="1"/>
    </xf>
    <xf numFmtId="0" fontId="5" fillId="0" borderId="12" xfId="53" applyNumberFormat="1" applyFont="1" applyFill="1" applyBorder="1" applyAlignment="1" applyProtection="1">
      <alignment horizontal="justify" wrapText="1"/>
      <protection hidden="1"/>
    </xf>
    <xf numFmtId="0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2" xfId="53" applyNumberFormat="1" applyFont="1" applyFill="1" applyBorder="1" applyAlignment="1" applyProtection="1">
      <alignment horizontal="center" wrapText="1"/>
      <protection hidden="1"/>
    </xf>
    <xf numFmtId="49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53" applyNumberFormat="1" applyFont="1" applyFill="1" applyBorder="1" applyAlignment="1" applyProtection="1">
      <alignment horizontal="justify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4" applyFont="1" applyBorder="1" applyAlignment="1">
      <alignment horizontal="right" wrapText="1"/>
      <protection/>
    </xf>
    <xf numFmtId="0" fontId="5" fillId="0" borderId="11" xfId="53" applyNumberFormat="1" applyFont="1" applyFill="1" applyBorder="1" applyAlignment="1" applyProtection="1">
      <alignment horizontal="center" wrapText="1"/>
      <protection hidden="1"/>
    </xf>
    <xf numFmtId="1" fontId="5" fillId="33" borderId="11" xfId="0" applyNumberFormat="1" applyFont="1" applyFill="1" applyBorder="1" applyAlignment="1">
      <alignment horizontal="justify" wrapText="1"/>
    </xf>
    <xf numFmtId="1" fontId="5" fillId="33" borderId="10" xfId="0" applyNumberFormat="1" applyFont="1" applyFill="1" applyBorder="1" applyAlignment="1">
      <alignment horizontal="center" wrapText="1"/>
    </xf>
    <xf numFmtId="173" fontId="5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justify" wrapText="1"/>
    </xf>
    <xf numFmtId="1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justify"/>
      <protection hidden="1"/>
    </xf>
    <xf numFmtId="49" fontId="44" fillId="0" borderId="10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49" fontId="45" fillId="0" borderId="10" xfId="0" applyNumberFormat="1" applyFont="1" applyBorder="1" applyAlignment="1">
      <alignment horizontal="center" vertical="top" wrapText="1"/>
    </xf>
    <xf numFmtId="173" fontId="45" fillId="0" borderId="10" xfId="0" applyNumberFormat="1" applyFont="1" applyBorder="1" applyAlignment="1">
      <alignment horizontal="center" wrapText="1"/>
    </xf>
    <xf numFmtId="49" fontId="44" fillId="0" borderId="12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49" fontId="44" fillId="33" borderId="12" xfId="0" applyNumberFormat="1" applyFont="1" applyFill="1" applyBorder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49" fontId="45" fillId="0" borderId="10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/>
    </xf>
    <xf numFmtId="49" fontId="44" fillId="0" borderId="14" xfId="0" applyNumberFormat="1" applyFont="1" applyBorder="1" applyAlignment="1">
      <alignment horizontal="left" vertical="top" wrapText="1"/>
    </xf>
    <xf numFmtId="0" fontId="4" fillId="0" borderId="10" xfId="53" applyNumberFormat="1" applyFont="1" applyFill="1" applyBorder="1" applyAlignment="1" applyProtection="1">
      <alignment horizontal="right" wrapText="1"/>
      <protection hidden="1"/>
    </xf>
    <xf numFmtId="173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horizontal="right"/>
    </xf>
    <xf numFmtId="173" fontId="45" fillId="0" borderId="12" xfId="0" applyNumberFormat="1" applyFont="1" applyBorder="1" applyAlignment="1">
      <alignment horizontal="center" wrapText="1"/>
    </xf>
    <xf numFmtId="173" fontId="45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49" fontId="44" fillId="33" borderId="12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49" fontId="44" fillId="33" borderId="14" xfId="0" applyNumberFormat="1" applyFont="1" applyFill="1" applyBorder="1" applyAlignment="1">
      <alignment horizontal="center" vertical="top" wrapText="1"/>
    </xf>
    <xf numFmtId="49" fontId="44" fillId="33" borderId="14" xfId="0" applyNumberFormat="1" applyFont="1" applyFill="1" applyBorder="1" applyAlignment="1">
      <alignment horizontal="left" vertical="top" wrapText="1"/>
    </xf>
    <xf numFmtId="49" fontId="44" fillId="33" borderId="11" xfId="0" applyNumberFormat="1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18"/>
  <sheetViews>
    <sheetView tabSelected="1" zoomScale="115" zoomScaleNormal="115" zoomScalePageLayoutView="0" workbookViewId="0" topLeftCell="A197">
      <selection activeCell="F4" sqref="F4:H4"/>
    </sheetView>
  </sheetViews>
  <sheetFormatPr defaultColWidth="9.140625" defaultRowHeight="15"/>
  <cols>
    <col min="1" max="1" width="4.28125" style="1" customWidth="1"/>
    <col min="2" max="2" width="66.421875" style="2" customWidth="1"/>
    <col min="3" max="3" width="16.140625" style="3" customWidth="1"/>
    <col min="4" max="4" width="9.00390625" style="4" customWidth="1"/>
    <col min="5" max="5" width="16.8515625" style="4" customWidth="1"/>
    <col min="6" max="6" width="10.8515625" style="4" customWidth="1"/>
    <col min="7" max="7" width="13.57421875" style="4" customWidth="1"/>
    <col min="8" max="8" width="12.7109375" style="85" bestFit="1" customWidth="1"/>
    <col min="9" max="9" width="12.7109375" style="3" bestFit="1" customWidth="1"/>
    <col min="10" max="11" width="9.00390625" style="3" bestFit="1" customWidth="1"/>
    <col min="12" max="13" width="6.8515625" style="3" bestFit="1" customWidth="1"/>
    <col min="14" max="16384" width="9.140625" style="3" customWidth="1"/>
  </cols>
  <sheetData>
    <row r="1" spans="7:8" ht="12">
      <c r="G1" s="5"/>
      <c r="H1" s="6" t="s">
        <v>242</v>
      </c>
    </row>
    <row r="2" spans="5:8" ht="12">
      <c r="E2" s="86" t="s">
        <v>234</v>
      </c>
      <c r="F2" s="87"/>
      <c r="G2" s="87"/>
      <c r="H2" s="87"/>
    </row>
    <row r="3" spans="6:8" ht="12">
      <c r="F3" s="88" t="s">
        <v>235</v>
      </c>
      <c r="G3" s="86"/>
      <c r="H3" s="86"/>
    </row>
    <row r="4" spans="6:8" ht="12">
      <c r="F4" s="86" t="s">
        <v>244</v>
      </c>
      <c r="G4" s="86"/>
      <c r="H4" s="86"/>
    </row>
    <row r="5" spans="1:12" s="8" customFormat="1" ht="27" customHeight="1">
      <c r="A5" s="91" t="s">
        <v>243</v>
      </c>
      <c r="B5" s="91"/>
      <c r="C5" s="91"/>
      <c r="D5" s="91"/>
      <c r="E5" s="91"/>
      <c r="F5" s="91"/>
      <c r="G5" s="91"/>
      <c r="H5" s="91"/>
      <c r="I5" s="7"/>
      <c r="J5" s="7"/>
      <c r="K5" s="7"/>
      <c r="L5" s="7"/>
    </row>
    <row r="7" spans="1:8" s="9" customFormat="1" ht="24.75" customHeight="1">
      <c r="A7" s="101" t="s">
        <v>0</v>
      </c>
      <c r="B7" s="97" t="s">
        <v>1</v>
      </c>
      <c r="C7" s="97" t="s">
        <v>2</v>
      </c>
      <c r="D7" s="97" t="s">
        <v>3</v>
      </c>
      <c r="E7" s="97" t="s">
        <v>4</v>
      </c>
      <c r="F7" s="99" t="s">
        <v>5</v>
      </c>
      <c r="G7" s="100"/>
      <c r="H7" s="89" t="s">
        <v>21</v>
      </c>
    </row>
    <row r="8" spans="1:8" s="9" customFormat="1" ht="60.75" customHeight="1">
      <c r="A8" s="102"/>
      <c r="B8" s="98"/>
      <c r="C8" s="98"/>
      <c r="D8" s="98"/>
      <c r="E8" s="98"/>
      <c r="F8" s="10" t="s">
        <v>6</v>
      </c>
      <c r="G8" s="10" t="s">
        <v>7</v>
      </c>
      <c r="H8" s="90"/>
    </row>
    <row r="9" spans="1:8" s="9" customFormat="1" ht="36">
      <c r="A9" s="11" t="s">
        <v>229</v>
      </c>
      <c r="B9" s="12" t="s">
        <v>217</v>
      </c>
      <c r="C9" s="13"/>
      <c r="D9" s="14">
        <f>D10+D23</f>
        <v>1</v>
      </c>
      <c r="E9" s="14"/>
      <c r="F9" s="14"/>
      <c r="G9" s="14"/>
      <c r="H9" s="14">
        <f>H10+H23</f>
        <v>0.9434476190476191</v>
      </c>
    </row>
    <row r="10" spans="1:8" s="9" customFormat="1" ht="12">
      <c r="A10" s="15"/>
      <c r="B10" s="16" t="s">
        <v>218</v>
      </c>
      <c r="C10" s="17"/>
      <c r="D10" s="18">
        <f>D11+D16+D17</f>
        <v>0.7000000000000001</v>
      </c>
      <c r="E10" s="18"/>
      <c r="F10" s="18"/>
      <c r="G10" s="18"/>
      <c r="H10" s="18">
        <f>H11+H16+H17</f>
        <v>0.643447619047619</v>
      </c>
    </row>
    <row r="11" spans="1:8" s="9" customFormat="1" ht="60.75" customHeight="1">
      <c r="A11" s="15"/>
      <c r="B11" s="19" t="s">
        <v>230</v>
      </c>
      <c r="C11" s="17"/>
      <c r="D11" s="18">
        <f>SUM(D12:D15)</f>
        <v>0.264</v>
      </c>
      <c r="E11" s="18"/>
      <c r="F11" s="18"/>
      <c r="G11" s="18"/>
      <c r="H11" s="18">
        <f>SUM(H12:H15)</f>
        <v>0.25973333333333337</v>
      </c>
    </row>
    <row r="12" spans="1:8" s="9" customFormat="1" ht="24">
      <c r="A12" s="15"/>
      <c r="B12" s="20" t="s">
        <v>219</v>
      </c>
      <c r="C12" s="17" t="s">
        <v>53</v>
      </c>
      <c r="D12" s="18">
        <v>0.1</v>
      </c>
      <c r="E12" s="21">
        <v>100</v>
      </c>
      <c r="F12" s="21">
        <v>100</v>
      </c>
      <c r="G12" s="21">
        <v>100</v>
      </c>
      <c r="H12" s="22">
        <f>G12/F12*D12</f>
        <v>0.1</v>
      </c>
    </row>
    <row r="13" spans="1:8" s="9" customFormat="1" ht="12">
      <c r="A13" s="15"/>
      <c r="B13" s="20" t="s">
        <v>220</v>
      </c>
      <c r="C13" s="17" t="s">
        <v>53</v>
      </c>
      <c r="D13" s="18">
        <v>0.1</v>
      </c>
      <c r="E13" s="21">
        <v>100</v>
      </c>
      <c r="F13" s="21">
        <v>100</v>
      </c>
      <c r="G13" s="21">
        <v>100</v>
      </c>
      <c r="H13" s="22">
        <f>G13/F13*D13</f>
        <v>0.1</v>
      </c>
    </row>
    <row r="14" spans="1:8" s="9" customFormat="1" ht="12">
      <c r="A14" s="15"/>
      <c r="B14" s="20" t="s">
        <v>221</v>
      </c>
      <c r="C14" s="17" t="s">
        <v>19</v>
      </c>
      <c r="D14" s="18">
        <v>0.032</v>
      </c>
      <c r="E14" s="21">
        <v>100</v>
      </c>
      <c r="F14" s="21">
        <v>100</v>
      </c>
      <c r="G14" s="21">
        <v>100</v>
      </c>
      <c r="H14" s="22">
        <f>G14/F14*D14</f>
        <v>0.032</v>
      </c>
    </row>
    <row r="15" spans="1:8" s="9" customFormat="1" ht="24">
      <c r="A15" s="15"/>
      <c r="B15" s="20" t="s">
        <v>222</v>
      </c>
      <c r="C15" s="17" t="s">
        <v>19</v>
      </c>
      <c r="D15" s="18">
        <v>0.032</v>
      </c>
      <c r="E15" s="21">
        <v>10</v>
      </c>
      <c r="F15" s="21">
        <v>30</v>
      </c>
      <c r="G15" s="21">
        <v>26</v>
      </c>
      <c r="H15" s="22">
        <f>G15/F15*D15</f>
        <v>0.027733333333333336</v>
      </c>
    </row>
    <row r="16" spans="1:8" s="9" customFormat="1" ht="24">
      <c r="A16" s="15"/>
      <c r="B16" s="23" t="s">
        <v>231</v>
      </c>
      <c r="C16" s="17" t="s">
        <v>19</v>
      </c>
      <c r="D16" s="18">
        <v>0.166</v>
      </c>
      <c r="E16" s="21">
        <v>1</v>
      </c>
      <c r="F16" s="21">
        <v>1</v>
      </c>
      <c r="G16" s="21">
        <v>1</v>
      </c>
      <c r="H16" s="22">
        <f>G16/F16*D16</f>
        <v>0.166</v>
      </c>
    </row>
    <row r="17" spans="1:8" s="9" customFormat="1" ht="12">
      <c r="A17" s="15"/>
      <c r="B17" s="23" t="s">
        <v>232</v>
      </c>
      <c r="C17" s="17"/>
      <c r="D17" s="18">
        <f>SUM(D18:D22)</f>
        <v>0.27</v>
      </c>
      <c r="E17" s="18"/>
      <c r="F17" s="18"/>
      <c r="G17" s="18"/>
      <c r="H17" s="18">
        <f>SUM(H18:H22)</f>
        <v>0.2177142857142857</v>
      </c>
    </row>
    <row r="18" spans="1:8" s="9" customFormat="1" ht="12">
      <c r="A18" s="15"/>
      <c r="B18" s="20" t="s">
        <v>223</v>
      </c>
      <c r="C18" s="17" t="s">
        <v>19</v>
      </c>
      <c r="D18" s="18">
        <v>0.02</v>
      </c>
      <c r="E18" s="21">
        <v>48</v>
      </c>
      <c r="F18" s="21">
        <v>70</v>
      </c>
      <c r="G18" s="21">
        <v>62</v>
      </c>
      <c r="H18" s="22">
        <f>G18/F18*D18</f>
        <v>0.017714285714285714</v>
      </c>
    </row>
    <row r="19" spans="1:8" s="9" customFormat="1" ht="12">
      <c r="A19" s="15"/>
      <c r="B19" s="20" t="s">
        <v>224</v>
      </c>
      <c r="C19" s="17" t="s">
        <v>19</v>
      </c>
      <c r="D19" s="18">
        <v>0.05</v>
      </c>
      <c r="E19" s="21">
        <v>2</v>
      </c>
      <c r="F19" s="21">
        <v>3</v>
      </c>
      <c r="G19" s="21">
        <v>3</v>
      </c>
      <c r="H19" s="22">
        <f>G19/F19*D19</f>
        <v>0.05</v>
      </c>
    </row>
    <row r="20" spans="1:8" s="9" customFormat="1" ht="12">
      <c r="A20" s="15"/>
      <c r="B20" s="20" t="s">
        <v>225</v>
      </c>
      <c r="C20" s="17" t="s">
        <v>19</v>
      </c>
      <c r="D20" s="18">
        <v>0.1</v>
      </c>
      <c r="E20" s="21">
        <v>3</v>
      </c>
      <c r="F20" s="21">
        <v>3</v>
      </c>
      <c r="G20" s="21">
        <v>3</v>
      </c>
      <c r="H20" s="22">
        <f>G20/F20*D20</f>
        <v>0.1</v>
      </c>
    </row>
    <row r="21" spans="1:8" s="9" customFormat="1" ht="24">
      <c r="A21" s="15"/>
      <c r="B21" s="20" t="s">
        <v>226</v>
      </c>
      <c r="C21" s="17" t="s">
        <v>19</v>
      </c>
      <c r="D21" s="18">
        <v>0.05</v>
      </c>
      <c r="E21" s="21">
        <v>7</v>
      </c>
      <c r="F21" s="21">
        <v>0</v>
      </c>
      <c r="G21" s="21">
        <v>0</v>
      </c>
      <c r="H21" s="22">
        <v>0</v>
      </c>
    </row>
    <row r="22" spans="1:8" s="9" customFormat="1" ht="36">
      <c r="A22" s="15"/>
      <c r="B22" s="20" t="s">
        <v>227</v>
      </c>
      <c r="C22" s="17" t="s">
        <v>19</v>
      </c>
      <c r="D22" s="18">
        <v>0.05</v>
      </c>
      <c r="E22" s="21">
        <v>3</v>
      </c>
      <c r="F22" s="21">
        <v>3</v>
      </c>
      <c r="G22" s="21">
        <v>3</v>
      </c>
      <c r="H22" s="22">
        <f>G22/F22*D22</f>
        <v>0.05</v>
      </c>
    </row>
    <row r="23" spans="1:8" s="9" customFormat="1" ht="24">
      <c r="A23" s="15"/>
      <c r="B23" s="16" t="s">
        <v>228</v>
      </c>
      <c r="C23" s="17"/>
      <c r="D23" s="18">
        <f>D24</f>
        <v>0.3</v>
      </c>
      <c r="E23" s="21"/>
      <c r="F23" s="21"/>
      <c r="G23" s="21"/>
      <c r="H23" s="22">
        <f>H24</f>
        <v>0.3</v>
      </c>
    </row>
    <row r="24" spans="1:8" s="9" customFormat="1" ht="24">
      <c r="A24" s="15"/>
      <c r="B24" s="23" t="s">
        <v>233</v>
      </c>
      <c r="C24" s="17" t="s">
        <v>19</v>
      </c>
      <c r="D24" s="18">
        <v>0.3</v>
      </c>
      <c r="E24" s="21">
        <v>3</v>
      </c>
      <c r="F24" s="21">
        <v>3</v>
      </c>
      <c r="G24" s="21">
        <v>3</v>
      </c>
      <c r="H24" s="22">
        <f>G24/F24*D24</f>
        <v>0.3</v>
      </c>
    </row>
    <row r="25" spans="1:8" s="9" customFormat="1" ht="60">
      <c r="A25" s="11">
        <v>2</v>
      </c>
      <c r="B25" s="12" t="s">
        <v>22</v>
      </c>
      <c r="C25" s="13"/>
      <c r="D25" s="14">
        <f>SUM(D26:D29)</f>
        <v>1</v>
      </c>
      <c r="E25" s="14"/>
      <c r="F25" s="14"/>
      <c r="G25" s="14"/>
      <c r="H25" s="14">
        <f>SUM(H26:H29)</f>
        <v>0.29055444444444445</v>
      </c>
    </row>
    <row r="26" spans="1:8" s="9" customFormat="1" ht="48">
      <c r="A26" s="24"/>
      <c r="B26" s="19" t="s">
        <v>23</v>
      </c>
      <c r="C26" s="17" t="s">
        <v>18</v>
      </c>
      <c r="D26" s="18">
        <v>0.62</v>
      </c>
      <c r="E26" s="25">
        <v>306.2</v>
      </c>
      <c r="F26" s="25">
        <v>600</v>
      </c>
      <c r="G26" s="25">
        <v>148.3</v>
      </c>
      <c r="H26" s="14">
        <f>G26/F26*D26</f>
        <v>0.15324333333333334</v>
      </c>
    </row>
    <row r="27" spans="1:8" s="9" customFormat="1" ht="24">
      <c r="A27" s="26"/>
      <c r="B27" s="23" t="s">
        <v>24</v>
      </c>
      <c r="C27" s="17" t="s">
        <v>18</v>
      </c>
      <c r="D27" s="18">
        <v>0</v>
      </c>
      <c r="E27" s="25">
        <v>0</v>
      </c>
      <c r="F27" s="25">
        <v>0</v>
      </c>
      <c r="G27" s="25">
        <v>0</v>
      </c>
      <c r="H27" s="14">
        <v>0</v>
      </c>
    </row>
    <row r="28" spans="1:8" s="9" customFormat="1" ht="48">
      <c r="A28" s="26"/>
      <c r="B28" s="23" t="s">
        <v>25</v>
      </c>
      <c r="C28" s="17" t="s">
        <v>18</v>
      </c>
      <c r="D28" s="18">
        <v>0.22</v>
      </c>
      <c r="E28" s="25">
        <v>0</v>
      </c>
      <c r="F28" s="25">
        <v>200</v>
      </c>
      <c r="G28" s="25">
        <v>2</v>
      </c>
      <c r="H28" s="14">
        <f>G28/F28*D28</f>
        <v>0.0022</v>
      </c>
    </row>
    <row r="29" spans="1:8" s="9" customFormat="1" ht="12">
      <c r="A29" s="26"/>
      <c r="B29" s="23" t="s">
        <v>26</v>
      </c>
      <c r="C29" s="17" t="s">
        <v>18</v>
      </c>
      <c r="D29" s="18">
        <v>0.16</v>
      </c>
      <c r="E29" s="25">
        <v>0</v>
      </c>
      <c r="F29" s="25">
        <v>135</v>
      </c>
      <c r="G29" s="25">
        <v>114</v>
      </c>
      <c r="H29" s="14">
        <f>G29/F29*D29</f>
        <v>0.13511111111111113</v>
      </c>
    </row>
    <row r="30" spans="1:8" s="9" customFormat="1" ht="24">
      <c r="A30" s="27">
        <v>3</v>
      </c>
      <c r="B30" s="28" t="s">
        <v>27</v>
      </c>
      <c r="C30" s="29"/>
      <c r="D30" s="30">
        <f>D31+D59+D62+D86+D88</f>
        <v>1.0004944511702987</v>
      </c>
      <c r="E30" s="30"/>
      <c r="F30" s="30"/>
      <c r="G30" s="30"/>
      <c r="H30" s="30">
        <f>H31+H59+H62+H86+H88</f>
        <v>0.9914944511702986</v>
      </c>
    </row>
    <row r="31" spans="1:8" s="9" customFormat="1" ht="36">
      <c r="A31" s="31"/>
      <c r="B31" s="32" t="s">
        <v>28</v>
      </c>
      <c r="C31" s="33"/>
      <c r="D31" s="34">
        <f>D32+D43+D46+D48+D52+D56</f>
        <v>0.18549445117029864</v>
      </c>
      <c r="E31" s="34"/>
      <c r="F31" s="34"/>
      <c r="G31" s="34"/>
      <c r="H31" s="34">
        <f>H32+H43+H46+H48+H52+H56</f>
        <v>0.17649445117029863</v>
      </c>
    </row>
    <row r="32" spans="1:8" s="9" customFormat="1" ht="12">
      <c r="A32" s="35"/>
      <c r="B32" s="32" t="s">
        <v>208</v>
      </c>
      <c r="C32" s="33"/>
      <c r="D32" s="34">
        <f>SUM(D33:D42)</f>
        <v>0.033494451170298624</v>
      </c>
      <c r="E32" s="34"/>
      <c r="F32" s="34"/>
      <c r="G32" s="34"/>
      <c r="H32" s="34">
        <f>SUM(H33:H42)</f>
        <v>0.033494451170298624</v>
      </c>
    </row>
    <row r="33" spans="1:8" s="37" customFormat="1" ht="12">
      <c r="A33" s="35"/>
      <c r="B33" s="36" t="s">
        <v>29</v>
      </c>
      <c r="C33" s="33" t="s">
        <v>30</v>
      </c>
      <c r="D33" s="34">
        <f>E33*0.148/138768</f>
        <v>0.008412775279603367</v>
      </c>
      <c r="E33" s="33">
        <v>7888</v>
      </c>
      <c r="F33" s="33">
        <v>7888</v>
      </c>
      <c r="G33" s="33">
        <v>7888</v>
      </c>
      <c r="H33" s="22">
        <f>G33/F33*D33</f>
        <v>0.008412775279603367</v>
      </c>
    </row>
    <row r="34" spans="1:8" s="37" customFormat="1" ht="12">
      <c r="A34" s="35"/>
      <c r="B34" s="36" t="s">
        <v>31</v>
      </c>
      <c r="C34" s="33" t="s">
        <v>30</v>
      </c>
      <c r="D34" s="34">
        <f aca="true" t="shared" si="0" ref="D34:D42">E34*0.148/138768</f>
        <v>0.008707137092124985</v>
      </c>
      <c r="E34" s="33">
        <v>8164</v>
      </c>
      <c r="F34" s="33">
        <v>8164</v>
      </c>
      <c r="G34" s="33">
        <v>8164</v>
      </c>
      <c r="H34" s="22">
        <f aca="true" t="shared" si="1" ref="H34:H42">G34/F34*D34</f>
        <v>0.008707137092124985</v>
      </c>
    </row>
    <row r="35" spans="1:8" s="37" customFormat="1" ht="12">
      <c r="A35" s="35"/>
      <c r="B35" s="36" t="s">
        <v>32</v>
      </c>
      <c r="C35" s="33" t="s">
        <v>30</v>
      </c>
      <c r="D35" s="34">
        <f t="shared" si="0"/>
        <v>0.006746858065260002</v>
      </c>
      <c r="E35" s="33">
        <v>6326</v>
      </c>
      <c r="F35" s="33">
        <v>6326</v>
      </c>
      <c r="G35" s="33">
        <v>6326</v>
      </c>
      <c r="H35" s="22">
        <f t="shared" si="1"/>
        <v>0.006746858065260002</v>
      </c>
    </row>
    <row r="36" spans="1:8" s="37" customFormat="1" ht="12">
      <c r="A36" s="35"/>
      <c r="B36" s="36" t="s">
        <v>33</v>
      </c>
      <c r="C36" s="33" t="s">
        <v>30</v>
      </c>
      <c r="D36" s="34">
        <f t="shared" si="0"/>
        <v>0.001237172835235789</v>
      </c>
      <c r="E36" s="33">
        <v>1160</v>
      </c>
      <c r="F36" s="33">
        <v>1160</v>
      </c>
      <c r="G36" s="33">
        <v>1160</v>
      </c>
      <c r="H36" s="22">
        <f t="shared" si="1"/>
        <v>0.001237172835235789</v>
      </c>
    </row>
    <row r="37" spans="1:8" s="37" customFormat="1" ht="12">
      <c r="A37" s="35"/>
      <c r="B37" s="36" t="s">
        <v>34</v>
      </c>
      <c r="C37" s="33" t="s">
        <v>30</v>
      </c>
      <c r="D37" s="34">
        <f t="shared" si="0"/>
        <v>0.0012968984203851031</v>
      </c>
      <c r="E37" s="33">
        <v>1216</v>
      </c>
      <c r="F37" s="33">
        <v>1216</v>
      </c>
      <c r="G37" s="33">
        <v>1216</v>
      </c>
      <c r="H37" s="22">
        <f t="shared" si="1"/>
        <v>0.0012968984203851031</v>
      </c>
    </row>
    <row r="38" spans="1:8" s="37" customFormat="1" ht="12">
      <c r="A38" s="35"/>
      <c r="B38" s="36" t="s">
        <v>35</v>
      </c>
      <c r="C38" s="33" t="s">
        <v>30</v>
      </c>
      <c r="D38" s="34">
        <f t="shared" si="0"/>
        <v>0.001322495099734809</v>
      </c>
      <c r="E38" s="33">
        <v>1240</v>
      </c>
      <c r="F38" s="33">
        <v>1240</v>
      </c>
      <c r="G38" s="33">
        <v>1240</v>
      </c>
      <c r="H38" s="22">
        <f t="shared" si="1"/>
        <v>0.001322495099734809</v>
      </c>
    </row>
    <row r="39" spans="1:8" s="37" customFormat="1" ht="12">
      <c r="A39" s="35"/>
      <c r="B39" s="36" t="s">
        <v>36</v>
      </c>
      <c r="C39" s="33" t="s">
        <v>30</v>
      </c>
      <c r="D39" s="34">
        <f t="shared" si="0"/>
        <v>0.0017149775164303008</v>
      </c>
      <c r="E39" s="33">
        <v>1608</v>
      </c>
      <c r="F39" s="33">
        <v>1608</v>
      </c>
      <c r="G39" s="33">
        <v>1608</v>
      </c>
      <c r="H39" s="22">
        <f t="shared" si="1"/>
        <v>0.0017149775164303008</v>
      </c>
    </row>
    <row r="40" spans="1:8" s="37" customFormat="1" ht="12">
      <c r="A40" s="35"/>
      <c r="B40" s="36" t="s">
        <v>37</v>
      </c>
      <c r="C40" s="33" t="s">
        <v>30</v>
      </c>
      <c r="D40" s="34">
        <f t="shared" si="0"/>
        <v>0.000944410815173527</v>
      </c>
      <c r="E40" s="33">
        <v>885.5</v>
      </c>
      <c r="F40" s="33">
        <v>885.5</v>
      </c>
      <c r="G40" s="33">
        <v>885.5</v>
      </c>
      <c r="H40" s="22">
        <f t="shared" si="1"/>
        <v>0.000944410815173527</v>
      </c>
    </row>
    <row r="41" spans="1:8" s="37" customFormat="1" ht="12">
      <c r="A41" s="35"/>
      <c r="B41" s="36" t="s">
        <v>38</v>
      </c>
      <c r="C41" s="33" t="s">
        <v>30</v>
      </c>
      <c r="D41" s="34">
        <v>0.001</v>
      </c>
      <c r="E41" s="33">
        <v>1075</v>
      </c>
      <c r="F41" s="33">
        <v>1075</v>
      </c>
      <c r="G41" s="33">
        <v>1075</v>
      </c>
      <c r="H41" s="22">
        <f t="shared" si="1"/>
        <v>0.001</v>
      </c>
    </row>
    <row r="42" spans="1:8" s="37" customFormat="1" ht="12">
      <c r="A42" s="35"/>
      <c r="B42" s="36" t="s">
        <v>39</v>
      </c>
      <c r="C42" s="33" t="s">
        <v>30</v>
      </c>
      <c r="D42" s="34">
        <f t="shared" si="0"/>
        <v>0.0021117260463507435</v>
      </c>
      <c r="E42" s="33">
        <v>1980</v>
      </c>
      <c r="F42" s="33">
        <v>1980</v>
      </c>
      <c r="G42" s="33">
        <v>1980</v>
      </c>
      <c r="H42" s="22">
        <f t="shared" si="1"/>
        <v>0.0021117260463507435</v>
      </c>
    </row>
    <row r="43" spans="1:8" s="9" customFormat="1" ht="12">
      <c r="A43" s="35"/>
      <c r="B43" s="32" t="s">
        <v>73</v>
      </c>
      <c r="C43" s="33"/>
      <c r="D43" s="34">
        <f>SUM(D44:D45)</f>
        <v>0.019</v>
      </c>
      <c r="E43" s="34"/>
      <c r="F43" s="34"/>
      <c r="G43" s="34"/>
      <c r="H43" s="34">
        <f>SUM(H44:H45)</f>
        <v>0.01</v>
      </c>
    </row>
    <row r="44" spans="1:8" s="9" customFormat="1" ht="12">
      <c r="A44" s="35"/>
      <c r="B44" s="36" t="s">
        <v>40</v>
      </c>
      <c r="C44" s="33" t="s">
        <v>30</v>
      </c>
      <c r="D44" s="34">
        <v>0.01</v>
      </c>
      <c r="E44" s="33">
        <v>1532</v>
      </c>
      <c r="F44" s="33">
        <v>1532</v>
      </c>
      <c r="G44" s="33">
        <v>1532</v>
      </c>
      <c r="H44" s="22">
        <f>G44/F44*D44</f>
        <v>0.01</v>
      </c>
    </row>
    <row r="45" spans="1:8" s="9" customFormat="1" ht="12">
      <c r="A45" s="35"/>
      <c r="B45" s="36" t="s">
        <v>41</v>
      </c>
      <c r="C45" s="33" t="s">
        <v>30</v>
      </c>
      <c r="D45" s="34">
        <v>0.009</v>
      </c>
      <c r="E45" s="33">
        <v>90</v>
      </c>
      <c r="F45" s="33">
        <v>90</v>
      </c>
      <c r="G45" s="33">
        <v>0</v>
      </c>
      <c r="H45" s="22">
        <f>G45/F45*D45</f>
        <v>0</v>
      </c>
    </row>
    <row r="46" spans="1:8" s="9" customFormat="1" ht="12">
      <c r="A46" s="35"/>
      <c r="B46" s="36" t="s">
        <v>74</v>
      </c>
      <c r="C46" s="33"/>
      <c r="D46" s="34">
        <f>D47</f>
        <v>0.033</v>
      </c>
      <c r="E46" s="33"/>
      <c r="F46" s="33"/>
      <c r="G46" s="33"/>
      <c r="H46" s="22">
        <f>H47</f>
        <v>0.033</v>
      </c>
    </row>
    <row r="47" spans="1:8" s="9" customFormat="1" ht="12">
      <c r="A47" s="35"/>
      <c r="B47" s="36" t="s">
        <v>42</v>
      </c>
      <c r="C47" s="33" t="s">
        <v>30</v>
      </c>
      <c r="D47" s="34">
        <v>0.033</v>
      </c>
      <c r="E47" s="33">
        <v>999.5</v>
      </c>
      <c r="F47" s="33">
        <v>999.5</v>
      </c>
      <c r="G47" s="33">
        <v>999.5</v>
      </c>
      <c r="H47" s="22">
        <f>G47/F47*D47</f>
        <v>0.033</v>
      </c>
    </row>
    <row r="48" spans="1:8" s="9" customFormat="1" ht="24">
      <c r="A48" s="31"/>
      <c r="B48" s="32" t="s">
        <v>75</v>
      </c>
      <c r="C48" s="33"/>
      <c r="D48" s="34">
        <f>SUM(D49:D51)</f>
        <v>0.033</v>
      </c>
      <c r="E48" s="34"/>
      <c r="F48" s="34"/>
      <c r="G48" s="34"/>
      <c r="H48" s="34">
        <f>SUM(H49:H51)</f>
        <v>0.033</v>
      </c>
    </row>
    <row r="49" spans="1:8" s="9" customFormat="1" ht="12">
      <c r="A49" s="35"/>
      <c r="B49" s="36" t="s">
        <v>43</v>
      </c>
      <c r="C49" s="33" t="s">
        <v>19</v>
      </c>
      <c r="D49" s="34">
        <v>0.011</v>
      </c>
      <c r="E49" s="33">
        <v>28</v>
      </c>
      <c r="F49" s="33">
        <v>28</v>
      </c>
      <c r="G49" s="33">
        <v>28</v>
      </c>
      <c r="H49" s="22">
        <f>G49/F49*D49</f>
        <v>0.011</v>
      </c>
    </row>
    <row r="50" spans="1:8" s="9" customFormat="1" ht="12">
      <c r="A50" s="31"/>
      <c r="B50" s="36" t="s">
        <v>44</v>
      </c>
      <c r="C50" s="33" t="s">
        <v>30</v>
      </c>
      <c r="D50" s="34">
        <v>0.011</v>
      </c>
      <c r="E50" s="33">
        <v>1449.98</v>
      </c>
      <c r="F50" s="33">
        <v>1449.98</v>
      </c>
      <c r="G50" s="33">
        <v>1449.98</v>
      </c>
      <c r="H50" s="22">
        <f aca="true" t="shared" si="2" ref="H50:H89">G50/F50*D50</f>
        <v>0.011</v>
      </c>
    </row>
    <row r="51" spans="1:8" s="9" customFormat="1" ht="12">
      <c r="A51" s="35"/>
      <c r="B51" s="36" t="s">
        <v>45</v>
      </c>
      <c r="C51" s="33" t="s">
        <v>19</v>
      </c>
      <c r="D51" s="34">
        <v>0.011</v>
      </c>
      <c r="E51" s="33">
        <v>2</v>
      </c>
      <c r="F51" s="33">
        <v>2</v>
      </c>
      <c r="G51" s="33">
        <v>2</v>
      </c>
      <c r="H51" s="22">
        <f t="shared" si="2"/>
        <v>0.011</v>
      </c>
    </row>
    <row r="52" spans="1:8" s="9" customFormat="1" ht="22.5" customHeight="1">
      <c r="A52" s="35"/>
      <c r="B52" s="32" t="s">
        <v>76</v>
      </c>
      <c r="C52" s="33"/>
      <c r="D52" s="34">
        <f>SUM(D53:D55)</f>
        <v>0.033</v>
      </c>
      <c r="E52" s="34"/>
      <c r="F52" s="34"/>
      <c r="G52" s="34"/>
      <c r="H52" s="34">
        <f>SUM(H53:H55)</f>
        <v>0.033</v>
      </c>
    </row>
    <row r="53" spans="1:8" s="9" customFormat="1" ht="12">
      <c r="A53" s="35"/>
      <c r="B53" s="36" t="s">
        <v>46</v>
      </c>
      <c r="C53" s="33" t="s">
        <v>19</v>
      </c>
      <c r="D53" s="34">
        <v>0.011</v>
      </c>
      <c r="E53" s="33">
        <v>44</v>
      </c>
      <c r="F53" s="33">
        <v>44</v>
      </c>
      <c r="G53" s="33">
        <v>44</v>
      </c>
      <c r="H53" s="22">
        <f t="shared" si="2"/>
        <v>0.011</v>
      </c>
    </row>
    <row r="54" spans="1:8" s="9" customFormat="1" ht="12">
      <c r="A54" s="35"/>
      <c r="B54" s="36" t="s">
        <v>47</v>
      </c>
      <c r="C54" s="33" t="s">
        <v>48</v>
      </c>
      <c r="D54" s="34">
        <v>0.011</v>
      </c>
      <c r="E54" s="33">
        <v>407</v>
      </c>
      <c r="F54" s="33">
        <v>407</v>
      </c>
      <c r="G54" s="33">
        <v>407</v>
      </c>
      <c r="H54" s="22">
        <f t="shared" si="2"/>
        <v>0.011</v>
      </c>
    </row>
    <row r="55" spans="1:8" s="9" customFormat="1" ht="12">
      <c r="A55" s="35"/>
      <c r="B55" s="36" t="s">
        <v>49</v>
      </c>
      <c r="C55" s="33" t="s">
        <v>19</v>
      </c>
      <c r="D55" s="34">
        <v>0.011</v>
      </c>
      <c r="E55" s="33">
        <v>81</v>
      </c>
      <c r="F55" s="33">
        <v>81</v>
      </c>
      <c r="G55" s="33">
        <v>81</v>
      </c>
      <c r="H55" s="22">
        <f t="shared" si="2"/>
        <v>0.011</v>
      </c>
    </row>
    <row r="56" spans="1:8" s="9" customFormat="1" ht="12">
      <c r="A56" s="35"/>
      <c r="B56" s="36" t="s">
        <v>207</v>
      </c>
      <c r="C56" s="33"/>
      <c r="D56" s="34">
        <f>SUM(D57:D58)</f>
        <v>0.034</v>
      </c>
      <c r="E56" s="34"/>
      <c r="F56" s="34"/>
      <c r="G56" s="34"/>
      <c r="H56" s="34">
        <f>SUM(H57:H58)</f>
        <v>0.034</v>
      </c>
    </row>
    <row r="57" spans="1:8" s="9" customFormat="1" ht="12">
      <c r="A57" s="35"/>
      <c r="B57" s="36" t="s">
        <v>50</v>
      </c>
      <c r="C57" s="33" t="s">
        <v>30</v>
      </c>
      <c r="D57" s="34">
        <v>0.017</v>
      </c>
      <c r="E57" s="33">
        <v>3148412.3</v>
      </c>
      <c r="F57" s="33">
        <v>3148412.3</v>
      </c>
      <c r="G57" s="33">
        <v>3148412.3</v>
      </c>
      <c r="H57" s="22">
        <f t="shared" si="2"/>
        <v>0.017</v>
      </c>
    </row>
    <row r="58" spans="1:8" s="9" customFormat="1" ht="12">
      <c r="A58" s="35"/>
      <c r="B58" s="36" t="s">
        <v>51</v>
      </c>
      <c r="C58" s="33" t="s">
        <v>30</v>
      </c>
      <c r="D58" s="34">
        <v>0.017</v>
      </c>
      <c r="E58" s="33">
        <v>969940</v>
      </c>
      <c r="F58" s="33">
        <v>969940</v>
      </c>
      <c r="G58" s="33">
        <v>969940</v>
      </c>
      <c r="H58" s="22">
        <f t="shared" si="2"/>
        <v>0.017</v>
      </c>
    </row>
    <row r="59" spans="1:8" s="9" customFormat="1" ht="24">
      <c r="A59" s="35"/>
      <c r="B59" s="32" t="s">
        <v>52</v>
      </c>
      <c r="C59" s="33"/>
      <c r="D59" s="34">
        <f>D60+D61</f>
        <v>0.2</v>
      </c>
      <c r="E59" s="34"/>
      <c r="F59" s="34"/>
      <c r="G59" s="34"/>
      <c r="H59" s="34">
        <f>H60+H61</f>
        <v>0.2</v>
      </c>
    </row>
    <row r="60" spans="1:8" s="9" customFormat="1" ht="12">
      <c r="A60" s="35"/>
      <c r="B60" s="32" t="s">
        <v>77</v>
      </c>
      <c r="C60" s="33" t="s">
        <v>53</v>
      </c>
      <c r="D60" s="34">
        <v>0.1</v>
      </c>
      <c r="E60" s="33">
        <v>100</v>
      </c>
      <c r="F60" s="33">
        <v>100</v>
      </c>
      <c r="G60" s="33">
        <v>100</v>
      </c>
      <c r="H60" s="22">
        <f t="shared" si="2"/>
        <v>0.1</v>
      </c>
    </row>
    <row r="61" spans="1:8" s="9" customFormat="1" ht="36">
      <c r="A61" s="35"/>
      <c r="B61" s="32" t="s">
        <v>78</v>
      </c>
      <c r="C61" s="33" t="s">
        <v>53</v>
      </c>
      <c r="D61" s="34">
        <v>0.1</v>
      </c>
      <c r="E61" s="33">
        <v>100</v>
      </c>
      <c r="F61" s="33">
        <v>100</v>
      </c>
      <c r="G61" s="33">
        <v>100</v>
      </c>
      <c r="H61" s="22">
        <f t="shared" si="2"/>
        <v>0.1</v>
      </c>
    </row>
    <row r="62" spans="1:8" s="9" customFormat="1" ht="24">
      <c r="A62" s="35"/>
      <c r="B62" s="32" t="s">
        <v>54</v>
      </c>
      <c r="C62" s="33"/>
      <c r="D62" s="34">
        <f>D63+D64+D65+D66+D75+D76+D77+D82+D83</f>
        <v>0.21499999999999997</v>
      </c>
      <c r="E62" s="34"/>
      <c r="F62" s="34"/>
      <c r="G62" s="34"/>
      <c r="H62" s="34">
        <f>H63+H64+H65+H66+H75+H76+H77+H82+H83</f>
        <v>0.21499999999999997</v>
      </c>
    </row>
    <row r="63" spans="1:8" s="9" customFormat="1" ht="12">
      <c r="A63" s="38"/>
      <c r="B63" s="39" t="s">
        <v>79</v>
      </c>
      <c r="C63" s="40" t="s">
        <v>30</v>
      </c>
      <c r="D63" s="41">
        <v>0.022</v>
      </c>
      <c r="E63" s="40">
        <v>1570.6</v>
      </c>
      <c r="F63" s="40">
        <v>1570.6</v>
      </c>
      <c r="G63" s="40">
        <v>1570.6</v>
      </c>
      <c r="H63" s="22">
        <f t="shared" si="2"/>
        <v>0.022</v>
      </c>
    </row>
    <row r="64" spans="1:8" s="9" customFormat="1" ht="12">
      <c r="A64" s="31"/>
      <c r="B64" s="32" t="s">
        <v>80</v>
      </c>
      <c r="C64" s="42" t="s">
        <v>55</v>
      </c>
      <c r="D64" s="34">
        <v>0.022</v>
      </c>
      <c r="E64" s="33">
        <v>107.93</v>
      </c>
      <c r="F64" s="33">
        <v>107.93</v>
      </c>
      <c r="G64" s="33">
        <v>107.93</v>
      </c>
      <c r="H64" s="22">
        <f t="shared" si="2"/>
        <v>0.022</v>
      </c>
    </row>
    <row r="65" spans="1:8" s="9" customFormat="1" ht="12">
      <c r="A65" s="31"/>
      <c r="B65" s="32" t="s">
        <v>81</v>
      </c>
      <c r="C65" s="42" t="s">
        <v>55</v>
      </c>
      <c r="D65" s="34">
        <v>0.022</v>
      </c>
      <c r="E65" s="33">
        <v>2320.96</v>
      </c>
      <c r="F65" s="33">
        <v>2320.96</v>
      </c>
      <c r="G65" s="33">
        <v>2320.96</v>
      </c>
      <c r="H65" s="22">
        <f t="shared" si="2"/>
        <v>0.022</v>
      </c>
    </row>
    <row r="66" spans="1:8" s="9" customFormat="1" ht="12">
      <c r="A66" s="31"/>
      <c r="B66" s="32" t="s">
        <v>82</v>
      </c>
      <c r="C66" s="33"/>
      <c r="D66" s="34">
        <f>SUM(D67:D74)</f>
        <v>0.03900000000000001</v>
      </c>
      <c r="E66" s="34"/>
      <c r="F66" s="34"/>
      <c r="G66" s="34"/>
      <c r="H66" s="34">
        <f>SUM(H67:H74)</f>
        <v>0.03900000000000001</v>
      </c>
    </row>
    <row r="67" spans="1:8" s="9" customFormat="1" ht="12">
      <c r="A67" s="35"/>
      <c r="B67" s="36" t="s">
        <v>56</v>
      </c>
      <c r="C67" s="33" t="s">
        <v>30</v>
      </c>
      <c r="D67" s="34">
        <f>0.117-0.099</f>
        <v>0.018000000000000002</v>
      </c>
      <c r="E67" s="33">
        <v>4330.56</v>
      </c>
      <c r="F67" s="33">
        <v>4330.56</v>
      </c>
      <c r="G67" s="33">
        <v>4330.56</v>
      </c>
      <c r="H67" s="22">
        <f t="shared" si="2"/>
        <v>0.018000000000000002</v>
      </c>
    </row>
    <row r="68" spans="1:8" s="9" customFormat="1" ht="12">
      <c r="A68" s="35"/>
      <c r="B68" s="36" t="s">
        <v>57</v>
      </c>
      <c r="C68" s="33" t="s">
        <v>19</v>
      </c>
      <c r="D68" s="34">
        <v>0.003</v>
      </c>
      <c r="E68" s="33">
        <v>1</v>
      </c>
      <c r="F68" s="33">
        <v>1</v>
      </c>
      <c r="G68" s="33">
        <v>1</v>
      </c>
      <c r="H68" s="22">
        <f t="shared" si="2"/>
        <v>0.003</v>
      </c>
    </row>
    <row r="69" spans="1:8" s="9" customFormat="1" ht="12">
      <c r="A69" s="35"/>
      <c r="B69" s="36" t="s">
        <v>58</v>
      </c>
      <c r="C69" s="33" t="s">
        <v>30</v>
      </c>
      <c r="D69" s="34">
        <v>0.003</v>
      </c>
      <c r="E69" s="33">
        <v>97</v>
      </c>
      <c r="F69" s="33">
        <v>97</v>
      </c>
      <c r="G69" s="33">
        <v>97</v>
      </c>
      <c r="H69" s="22">
        <f t="shared" si="2"/>
        <v>0.003</v>
      </c>
    </row>
    <row r="70" spans="1:8" s="9" customFormat="1" ht="12">
      <c r="A70" s="35"/>
      <c r="B70" s="36" t="s">
        <v>59</v>
      </c>
      <c r="C70" s="33" t="s">
        <v>30</v>
      </c>
      <c r="D70" s="34">
        <v>0.003</v>
      </c>
      <c r="E70" s="33">
        <v>930</v>
      </c>
      <c r="F70" s="33">
        <v>930</v>
      </c>
      <c r="G70" s="33">
        <v>930</v>
      </c>
      <c r="H70" s="22">
        <f t="shared" si="2"/>
        <v>0.003</v>
      </c>
    </row>
    <row r="71" spans="1:8" s="9" customFormat="1" ht="12">
      <c r="A71" s="35"/>
      <c r="B71" s="36" t="s">
        <v>60</v>
      </c>
      <c r="C71" s="33" t="s">
        <v>19</v>
      </c>
      <c r="D71" s="34">
        <v>0.003</v>
      </c>
      <c r="E71" s="33">
        <v>1</v>
      </c>
      <c r="F71" s="33">
        <v>1</v>
      </c>
      <c r="G71" s="33">
        <v>1</v>
      </c>
      <c r="H71" s="22">
        <f t="shared" si="2"/>
        <v>0.003</v>
      </c>
    </row>
    <row r="72" spans="1:8" s="9" customFormat="1" ht="12">
      <c r="A72" s="35"/>
      <c r="B72" s="36" t="s">
        <v>61</v>
      </c>
      <c r="C72" s="33" t="s">
        <v>62</v>
      </c>
      <c r="D72" s="34">
        <v>0.003</v>
      </c>
      <c r="E72" s="33">
        <v>1</v>
      </c>
      <c r="F72" s="33">
        <v>1</v>
      </c>
      <c r="G72" s="33">
        <v>1</v>
      </c>
      <c r="H72" s="22">
        <f t="shared" si="2"/>
        <v>0.003</v>
      </c>
    </row>
    <row r="73" spans="1:8" s="9" customFormat="1" ht="12">
      <c r="A73" s="31"/>
      <c r="B73" s="36" t="s">
        <v>63</v>
      </c>
      <c r="C73" s="33" t="s">
        <v>19</v>
      </c>
      <c r="D73" s="34">
        <v>0.003</v>
      </c>
      <c r="E73" s="33">
        <v>1</v>
      </c>
      <c r="F73" s="33">
        <v>1</v>
      </c>
      <c r="G73" s="33">
        <v>1</v>
      </c>
      <c r="H73" s="22">
        <f t="shared" si="2"/>
        <v>0.003</v>
      </c>
    </row>
    <row r="74" spans="1:8" s="9" customFormat="1" ht="12">
      <c r="A74" s="31"/>
      <c r="B74" s="36" t="s">
        <v>64</v>
      </c>
      <c r="C74" s="42" t="s">
        <v>55</v>
      </c>
      <c r="D74" s="34">
        <v>0.003</v>
      </c>
      <c r="E74" s="33">
        <v>127826</v>
      </c>
      <c r="F74" s="33">
        <v>127826</v>
      </c>
      <c r="G74" s="33">
        <v>127826</v>
      </c>
      <c r="H74" s="22">
        <f t="shared" si="2"/>
        <v>0.003</v>
      </c>
    </row>
    <row r="75" spans="1:8" s="9" customFormat="1" ht="12">
      <c r="A75" s="31"/>
      <c r="B75" s="32" t="s">
        <v>83</v>
      </c>
      <c r="C75" s="33" t="s">
        <v>65</v>
      </c>
      <c r="D75" s="34">
        <v>0.022</v>
      </c>
      <c r="E75" s="33">
        <v>16.8065</v>
      </c>
      <c r="F75" s="33">
        <v>16.8065</v>
      </c>
      <c r="G75" s="33">
        <v>16.8065</v>
      </c>
      <c r="H75" s="22">
        <f t="shared" si="2"/>
        <v>0.022</v>
      </c>
    </row>
    <row r="76" spans="1:8" s="9" customFormat="1" ht="12">
      <c r="A76" s="31"/>
      <c r="B76" s="32" t="s">
        <v>84</v>
      </c>
      <c r="C76" s="33" t="s">
        <v>19</v>
      </c>
      <c r="D76" s="34">
        <v>0.022</v>
      </c>
      <c r="E76" s="33">
        <v>284</v>
      </c>
      <c r="F76" s="33">
        <v>284</v>
      </c>
      <c r="G76" s="33">
        <v>284</v>
      </c>
      <c r="H76" s="22">
        <f t="shared" si="2"/>
        <v>0.022</v>
      </c>
    </row>
    <row r="77" spans="1:8" s="9" customFormat="1" ht="24">
      <c r="A77" s="31"/>
      <c r="B77" s="32" t="s">
        <v>85</v>
      </c>
      <c r="C77" s="33"/>
      <c r="D77" s="34">
        <f>SUM(D79:D81)</f>
        <v>0.022</v>
      </c>
      <c r="E77" s="34"/>
      <c r="F77" s="34"/>
      <c r="G77" s="34"/>
      <c r="H77" s="34">
        <f>SUM(H79:H81)</f>
        <v>0.022</v>
      </c>
    </row>
    <row r="78" spans="1:8" s="9" customFormat="1" ht="12">
      <c r="A78" s="31"/>
      <c r="B78" s="36" t="s">
        <v>209</v>
      </c>
      <c r="C78" s="33"/>
      <c r="D78" s="34"/>
      <c r="E78" s="33"/>
      <c r="F78" s="33"/>
      <c r="G78" s="33"/>
      <c r="H78" s="22"/>
    </row>
    <row r="79" spans="1:8" s="9" customFormat="1" ht="12">
      <c r="A79" s="31"/>
      <c r="B79" s="36" t="s">
        <v>66</v>
      </c>
      <c r="C79" s="33" t="s">
        <v>19</v>
      </c>
      <c r="D79" s="34">
        <v>0.007</v>
      </c>
      <c r="E79" s="33">
        <v>2</v>
      </c>
      <c r="F79" s="33">
        <v>2</v>
      </c>
      <c r="G79" s="33">
        <v>2</v>
      </c>
      <c r="H79" s="22">
        <f t="shared" si="2"/>
        <v>0.007</v>
      </c>
    </row>
    <row r="80" spans="1:8" s="9" customFormat="1" ht="12">
      <c r="A80" s="31"/>
      <c r="B80" s="36" t="s">
        <v>67</v>
      </c>
      <c r="C80" s="33" t="s">
        <v>19</v>
      </c>
      <c r="D80" s="34">
        <v>0.007</v>
      </c>
      <c r="E80" s="33">
        <v>5</v>
      </c>
      <c r="F80" s="33">
        <v>5</v>
      </c>
      <c r="G80" s="33">
        <v>5</v>
      </c>
      <c r="H80" s="22">
        <f t="shared" si="2"/>
        <v>0.007</v>
      </c>
    </row>
    <row r="81" spans="1:8" s="9" customFormat="1" ht="12">
      <c r="A81" s="31"/>
      <c r="B81" s="36" t="s">
        <v>68</v>
      </c>
      <c r="C81" s="33" t="s">
        <v>19</v>
      </c>
      <c r="D81" s="34">
        <v>0.008</v>
      </c>
      <c r="E81" s="33">
        <v>5</v>
      </c>
      <c r="F81" s="33">
        <v>5</v>
      </c>
      <c r="G81" s="33">
        <v>5</v>
      </c>
      <c r="H81" s="22">
        <f t="shared" si="2"/>
        <v>0.008</v>
      </c>
    </row>
    <row r="82" spans="1:8" s="9" customFormat="1" ht="12">
      <c r="A82" s="31"/>
      <c r="B82" s="32" t="s">
        <v>86</v>
      </c>
      <c r="C82" s="33" t="s">
        <v>19</v>
      </c>
      <c r="D82" s="34">
        <v>0.022</v>
      </c>
      <c r="E82" s="33">
        <v>1</v>
      </c>
      <c r="F82" s="33">
        <v>1</v>
      </c>
      <c r="G82" s="33">
        <v>1</v>
      </c>
      <c r="H82" s="22">
        <f t="shared" si="2"/>
        <v>0.022</v>
      </c>
    </row>
    <row r="83" spans="1:8" s="9" customFormat="1" ht="12">
      <c r="A83" s="31"/>
      <c r="B83" s="32" t="s">
        <v>87</v>
      </c>
      <c r="C83" s="33"/>
      <c r="D83" s="34">
        <f>D84+D85</f>
        <v>0.022</v>
      </c>
      <c r="E83" s="34"/>
      <c r="F83" s="34"/>
      <c r="G83" s="34"/>
      <c r="H83" s="34">
        <f>H84+H85</f>
        <v>0.022</v>
      </c>
    </row>
    <row r="84" spans="1:8" s="9" customFormat="1" ht="24">
      <c r="A84" s="31"/>
      <c r="B84" s="36" t="s">
        <v>69</v>
      </c>
      <c r="C84" s="33" t="s">
        <v>65</v>
      </c>
      <c r="D84" s="34">
        <v>0.011</v>
      </c>
      <c r="E84" s="33">
        <v>1543.997</v>
      </c>
      <c r="F84" s="33">
        <v>1543.997</v>
      </c>
      <c r="G84" s="33">
        <v>1543.997</v>
      </c>
      <c r="H84" s="22">
        <f t="shared" si="2"/>
        <v>0.011</v>
      </c>
    </row>
    <row r="85" spans="1:8" s="9" customFormat="1" ht="12">
      <c r="A85" s="31"/>
      <c r="B85" s="36" t="s">
        <v>70</v>
      </c>
      <c r="C85" s="33" t="s">
        <v>19</v>
      </c>
      <c r="D85" s="34">
        <v>0.011</v>
      </c>
      <c r="E85" s="33">
        <v>0</v>
      </c>
      <c r="F85" s="33">
        <v>1</v>
      </c>
      <c r="G85" s="33">
        <v>1</v>
      </c>
      <c r="H85" s="22">
        <f t="shared" si="2"/>
        <v>0.011</v>
      </c>
    </row>
    <row r="86" spans="1:8" s="9" customFormat="1" ht="12">
      <c r="A86" s="35"/>
      <c r="B86" s="32" t="s">
        <v>88</v>
      </c>
      <c r="C86" s="33"/>
      <c r="D86" s="34">
        <f>D87</f>
        <v>0.2</v>
      </c>
      <c r="E86" s="34"/>
      <c r="F86" s="34"/>
      <c r="G86" s="34"/>
      <c r="H86" s="34">
        <f>H87</f>
        <v>0.2</v>
      </c>
    </row>
    <row r="87" spans="1:8" s="9" customFormat="1" ht="12">
      <c r="A87" s="35"/>
      <c r="B87" s="32" t="s">
        <v>71</v>
      </c>
      <c r="C87" s="33" t="s">
        <v>97</v>
      </c>
      <c r="D87" s="34">
        <v>0.2</v>
      </c>
      <c r="E87" s="43">
        <v>1</v>
      </c>
      <c r="F87" s="43">
        <v>1</v>
      </c>
      <c r="G87" s="43">
        <v>1</v>
      </c>
      <c r="H87" s="22">
        <f t="shared" si="2"/>
        <v>0.2</v>
      </c>
    </row>
    <row r="88" spans="1:8" s="9" customFormat="1" ht="36">
      <c r="A88" s="35"/>
      <c r="B88" s="32" t="s">
        <v>89</v>
      </c>
      <c r="C88" s="33"/>
      <c r="D88" s="34">
        <f>D89</f>
        <v>0.2</v>
      </c>
      <c r="E88" s="34"/>
      <c r="F88" s="34"/>
      <c r="G88" s="34"/>
      <c r="H88" s="34">
        <f>H89</f>
        <v>0.2</v>
      </c>
    </row>
    <row r="89" spans="1:8" s="9" customFormat="1" ht="24">
      <c r="A89" s="35"/>
      <c r="B89" s="36" t="s">
        <v>72</v>
      </c>
      <c r="C89" s="33" t="s">
        <v>53</v>
      </c>
      <c r="D89" s="34">
        <v>0.2</v>
      </c>
      <c r="E89" s="33">
        <v>0</v>
      </c>
      <c r="F89" s="33">
        <v>100</v>
      </c>
      <c r="G89" s="33">
        <v>100</v>
      </c>
      <c r="H89" s="22">
        <f t="shared" si="2"/>
        <v>0.2</v>
      </c>
    </row>
    <row r="90" spans="1:8" s="9" customFormat="1" ht="36">
      <c r="A90" s="11">
        <v>4</v>
      </c>
      <c r="B90" s="12" t="s">
        <v>90</v>
      </c>
      <c r="C90" s="13"/>
      <c r="D90" s="44">
        <f>D91+D92+D94+D97+D100+D104</f>
        <v>1</v>
      </c>
      <c r="E90" s="44"/>
      <c r="F90" s="44"/>
      <c r="G90" s="44"/>
      <c r="H90" s="44">
        <f>H91+H92+H94+H97+H100+H104</f>
        <v>0.8123</v>
      </c>
    </row>
    <row r="91" spans="1:8" s="9" customFormat="1" ht="24">
      <c r="A91" s="45"/>
      <c r="B91" s="16" t="s">
        <v>236</v>
      </c>
      <c r="C91" s="17" t="s">
        <v>18</v>
      </c>
      <c r="D91" s="18">
        <v>0.167</v>
      </c>
      <c r="E91" s="21">
        <v>15</v>
      </c>
      <c r="F91" s="21">
        <v>20</v>
      </c>
      <c r="G91" s="21">
        <v>18</v>
      </c>
      <c r="H91" s="18">
        <f>G91/F91*D91</f>
        <v>0.15030000000000002</v>
      </c>
    </row>
    <row r="92" spans="1:8" s="9" customFormat="1" ht="24">
      <c r="A92" s="24"/>
      <c r="B92" s="19" t="s">
        <v>98</v>
      </c>
      <c r="C92" s="17"/>
      <c r="D92" s="18">
        <f>D93</f>
        <v>0.183</v>
      </c>
      <c r="E92" s="21"/>
      <c r="F92" s="21"/>
      <c r="G92" s="21"/>
      <c r="H92" s="18">
        <f>H93</f>
        <v>0.183</v>
      </c>
    </row>
    <row r="93" spans="1:8" s="9" customFormat="1" ht="36">
      <c r="A93" s="24"/>
      <c r="B93" s="46" t="s">
        <v>91</v>
      </c>
      <c r="C93" s="17" t="s">
        <v>8</v>
      </c>
      <c r="D93" s="18">
        <v>0.183</v>
      </c>
      <c r="E93" s="21">
        <v>1</v>
      </c>
      <c r="F93" s="21">
        <v>3</v>
      </c>
      <c r="G93" s="21">
        <v>3</v>
      </c>
      <c r="H93" s="22">
        <f>G93/F93*D93</f>
        <v>0.183</v>
      </c>
    </row>
    <row r="94" spans="1:8" s="9" customFormat="1" ht="24">
      <c r="A94" s="24"/>
      <c r="B94" s="47" t="s">
        <v>237</v>
      </c>
      <c r="C94" s="17"/>
      <c r="D94" s="18">
        <f>D95+D96</f>
        <v>0.17</v>
      </c>
      <c r="E94" s="18"/>
      <c r="F94" s="18"/>
      <c r="G94" s="18"/>
      <c r="H94" s="18">
        <f>H95+H96</f>
        <v>0.119</v>
      </c>
    </row>
    <row r="95" spans="1:8" s="9" customFormat="1" ht="36">
      <c r="A95" s="24"/>
      <c r="B95" s="46" t="s">
        <v>92</v>
      </c>
      <c r="C95" s="17" t="s">
        <v>8</v>
      </c>
      <c r="D95" s="18">
        <v>0.085</v>
      </c>
      <c r="E95" s="21">
        <v>5</v>
      </c>
      <c r="F95" s="21">
        <v>5</v>
      </c>
      <c r="G95" s="21">
        <v>7</v>
      </c>
      <c r="H95" s="22">
        <f>G95/F95*D95</f>
        <v>0.119</v>
      </c>
    </row>
    <row r="96" spans="1:8" s="9" customFormat="1" ht="48">
      <c r="A96" s="24"/>
      <c r="B96" s="46" t="s">
        <v>212</v>
      </c>
      <c r="C96" s="17" t="s">
        <v>19</v>
      </c>
      <c r="D96" s="18">
        <v>0.085</v>
      </c>
      <c r="E96" s="21">
        <v>1</v>
      </c>
      <c r="F96" s="21">
        <v>1</v>
      </c>
      <c r="G96" s="21">
        <v>0</v>
      </c>
      <c r="H96" s="22">
        <f>G96/F96*D96</f>
        <v>0</v>
      </c>
    </row>
    <row r="97" spans="1:8" s="9" customFormat="1" ht="38.25" customHeight="1">
      <c r="A97" s="24"/>
      <c r="B97" s="47" t="s">
        <v>238</v>
      </c>
      <c r="C97" s="17"/>
      <c r="D97" s="18">
        <f>SUM(D98:D99)</f>
        <v>0.12</v>
      </c>
      <c r="E97" s="18"/>
      <c r="F97" s="18"/>
      <c r="G97" s="18"/>
      <c r="H97" s="18">
        <f>SUM(H98:H99)</f>
        <v>0.12</v>
      </c>
    </row>
    <row r="98" spans="1:8" s="9" customFormat="1" ht="24">
      <c r="A98" s="24"/>
      <c r="B98" s="46" t="s">
        <v>93</v>
      </c>
      <c r="C98" s="17" t="s">
        <v>53</v>
      </c>
      <c r="D98" s="18">
        <v>0.06</v>
      </c>
      <c r="E98" s="21">
        <v>90</v>
      </c>
      <c r="F98" s="21">
        <v>100</v>
      </c>
      <c r="G98" s="21">
        <v>100</v>
      </c>
      <c r="H98" s="22">
        <f>G98/F98*D98</f>
        <v>0.06</v>
      </c>
    </row>
    <row r="99" spans="1:8" s="9" customFormat="1" ht="36">
      <c r="A99" s="24"/>
      <c r="B99" s="46" t="s">
        <v>213</v>
      </c>
      <c r="C99" s="17" t="s">
        <v>53</v>
      </c>
      <c r="D99" s="18">
        <v>0.06</v>
      </c>
      <c r="E99" s="21">
        <v>90</v>
      </c>
      <c r="F99" s="21">
        <v>100</v>
      </c>
      <c r="G99" s="21">
        <v>100</v>
      </c>
      <c r="H99" s="22">
        <f>G99/F99*D99</f>
        <v>0.06</v>
      </c>
    </row>
    <row r="100" spans="1:8" s="9" customFormat="1" ht="24">
      <c r="A100" s="24"/>
      <c r="B100" s="19" t="s">
        <v>210</v>
      </c>
      <c r="C100" s="17"/>
      <c r="D100" s="18">
        <f>SUM(D101:D103)</f>
        <v>0.18</v>
      </c>
      <c r="E100" s="18"/>
      <c r="F100" s="18"/>
      <c r="G100" s="18"/>
      <c r="H100" s="18">
        <f>SUM(H101:H103)</f>
        <v>0.06</v>
      </c>
    </row>
    <row r="101" spans="1:8" s="9" customFormat="1" ht="24">
      <c r="A101" s="24"/>
      <c r="B101" s="46" t="s">
        <v>94</v>
      </c>
      <c r="C101" s="17" t="s">
        <v>8</v>
      </c>
      <c r="D101" s="18">
        <v>0.06</v>
      </c>
      <c r="E101" s="21">
        <v>1</v>
      </c>
      <c r="F101" s="21">
        <v>1</v>
      </c>
      <c r="G101" s="21">
        <v>1</v>
      </c>
      <c r="H101" s="22">
        <f>G101/F101*D101</f>
        <v>0.06</v>
      </c>
    </row>
    <row r="102" spans="1:8" s="9" customFormat="1" ht="24">
      <c r="A102" s="24"/>
      <c r="B102" s="46" t="s">
        <v>95</v>
      </c>
      <c r="C102" s="17" t="s">
        <v>8</v>
      </c>
      <c r="D102" s="18">
        <v>0.06</v>
      </c>
      <c r="E102" s="21">
        <v>3</v>
      </c>
      <c r="F102" s="21">
        <v>3</v>
      </c>
      <c r="G102" s="21">
        <v>0</v>
      </c>
      <c r="H102" s="22">
        <f>G102/F102*D102</f>
        <v>0</v>
      </c>
    </row>
    <row r="103" spans="1:8" s="9" customFormat="1" ht="36">
      <c r="A103" s="24"/>
      <c r="B103" s="46" t="s">
        <v>96</v>
      </c>
      <c r="C103" s="17" t="s">
        <v>19</v>
      </c>
      <c r="D103" s="18">
        <v>0.06</v>
      </c>
      <c r="E103" s="21">
        <v>0</v>
      </c>
      <c r="F103" s="21">
        <v>1</v>
      </c>
      <c r="G103" s="21">
        <v>0</v>
      </c>
      <c r="H103" s="22">
        <f>G103/F103*D103</f>
        <v>0</v>
      </c>
    </row>
    <row r="104" spans="1:8" s="9" customFormat="1" ht="12">
      <c r="A104" s="24"/>
      <c r="B104" s="19" t="s">
        <v>99</v>
      </c>
      <c r="C104" s="17"/>
      <c r="D104" s="18">
        <f>SUM(D105:D106)</f>
        <v>0.18</v>
      </c>
      <c r="E104" s="18"/>
      <c r="F104" s="18"/>
      <c r="G104" s="18"/>
      <c r="H104" s="18">
        <f>SUM(H105:H106)</f>
        <v>0.18</v>
      </c>
    </row>
    <row r="105" spans="1:8" s="9" customFormat="1" ht="36">
      <c r="A105" s="26"/>
      <c r="B105" s="20" t="s">
        <v>214</v>
      </c>
      <c r="C105" s="17" t="s">
        <v>19</v>
      </c>
      <c r="D105" s="18">
        <v>0.09</v>
      </c>
      <c r="E105" s="21">
        <v>1</v>
      </c>
      <c r="F105" s="21">
        <v>1</v>
      </c>
      <c r="G105" s="21">
        <v>1</v>
      </c>
      <c r="H105" s="22">
        <f>G105/F105*D105</f>
        <v>0.09</v>
      </c>
    </row>
    <row r="106" spans="1:8" s="9" customFormat="1" ht="24">
      <c r="A106" s="26"/>
      <c r="B106" s="20" t="s">
        <v>215</v>
      </c>
      <c r="C106" s="17" t="s">
        <v>19</v>
      </c>
      <c r="D106" s="18">
        <v>0.09</v>
      </c>
      <c r="E106" s="21">
        <v>0</v>
      </c>
      <c r="F106" s="21">
        <v>1</v>
      </c>
      <c r="G106" s="21">
        <v>1</v>
      </c>
      <c r="H106" s="22">
        <f>G106/F106*D106</f>
        <v>0.09</v>
      </c>
    </row>
    <row r="107" spans="1:8" s="9" customFormat="1" ht="36">
      <c r="A107" s="27">
        <v>5</v>
      </c>
      <c r="B107" s="48" t="s">
        <v>100</v>
      </c>
      <c r="C107" s="49"/>
      <c r="D107" s="50">
        <f>D108+D127+D129+D131+D133+D137</f>
        <v>1</v>
      </c>
      <c r="E107" s="50"/>
      <c r="F107" s="50"/>
      <c r="G107" s="50"/>
      <c r="H107" s="50">
        <f>H108+H127+H129+H131+H133+H137</f>
        <v>0.7771428571428572</v>
      </c>
    </row>
    <row r="108" spans="1:8" s="9" customFormat="1" ht="36">
      <c r="A108" s="31"/>
      <c r="B108" s="32" t="s">
        <v>101</v>
      </c>
      <c r="C108" s="33"/>
      <c r="D108" s="33">
        <f>D109+D113</f>
        <v>0.30400000000000005</v>
      </c>
      <c r="E108" s="33"/>
      <c r="F108" s="33"/>
      <c r="G108" s="33"/>
      <c r="H108" s="33">
        <f>H109+H113</f>
        <v>0.30400000000000005</v>
      </c>
    </row>
    <row r="109" spans="1:8" s="9" customFormat="1" ht="12">
      <c r="A109" s="31"/>
      <c r="B109" s="51" t="s">
        <v>153</v>
      </c>
      <c r="C109" s="52"/>
      <c r="D109" s="53">
        <f>SUM(D110:D112)</f>
        <v>0.252</v>
      </c>
      <c r="E109" s="53"/>
      <c r="F109" s="53"/>
      <c r="G109" s="53"/>
      <c r="H109" s="33">
        <f>SUM(H110:H112)</f>
        <v>0.252</v>
      </c>
    </row>
    <row r="110" spans="1:8" s="9" customFormat="1" ht="12">
      <c r="A110" s="54"/>
      <c r="B110" s="55" t="s">
        <v>102</v>
      </c>
      <c r="C110" s="52" t="s">
        <v>19</v>
      </c>
      <c r="D110" s="56">
        <v>0.084</v>
      </c>
      <c r="E110" s="56">
        <v>0</v>
      </c>
      <c r="F110" s="56">
        <v>1</v>
      </c>
      <c r="G110" s="56">
        <v>1</v>
      </c>
      <c r="H110" s="18">
        <f aca="true" t="shared" si="3" ref="H110:H126">G110/F110*D110</f>
        <v>0.084</v>
      </c>
    </row>
    <row r="111" spans="1:8" s="9" customFormat="1" ht="12">
      <c r="A111" s="54"/>
      <c r="B111" s="55" t="s">
        <v>103</v>
      </c>
      <c r="C111" s="52" t="s">
        <v>19</v>
      </c>
      <c r="D111" s="56">
        <v>0.084</v>
      </c>
      <c r="E111" s="56">
        <v>0</v>
      </c>
      <c r="F111" s="56">
        <v>1</v>
      </c>
      <c r="G111" s="56">
        <v>1</v>
      </c>
      <c r="H111" s="18">
        <f t="shared" si="3"/>
        <v>0.084</v>
      </c>
    </row>
    <row r="112" spans="1:8" s="9" customFormat="1" ht="12">
      <c r="A112" s="54"/>
      <c r="B112" s="55" t="s">
        <v>104</v>
      </c>
      <c r="C112" s="52" t="s">
        <v>19</v>
      </c>
      <c r="D112" s="56">
        <v>0.084</v>
      </c>
      <c r="E112" s="56">
        <v>0</v>
      </c>
      <c r="F112" s="56">
        <v>1</v>
      </c>
      <c r="G112" s="56">
        <v>1</v>
      </c>
      <c r="H112" s="18">
        <f t="shared" si="3"/>
        <v>0.084</v>
      </c>
    </row>
    <row r="113" spans="1:8" s="9" customFormat="1" ht="24">
      <c r="A113" s="31"/>
      <c r="B113" s="57" t="s">
        <v>154</v>
      </c>
      <c r="C113" s="58"/>
      <c r="D113" s="59">
        <f>SUM(D114:D126)</f>
        <v>0.05200000000000002</v>
      </c>
      <c r="E113" s="59"/>
      <c r="F113" s="59"/>
      <c r="G113" s="59"/>
      <c r="H113" s="58">
        <f>SUM(H114:H126)</f>
        <v>0.05200000000000002</v>
      </c>
    </row>
    <row r="114" spans="1:8" s="9" customFormat="1" ht="12">
      <c r="A114" s="31"/>
      <c r="B114" s="60" t="s">
        <v>105</v>
      </c>
      <c r="C114" s="58" t="s">
        <v>19</v>
      </c>
      <c r="D114" s="61">
        <v>0.004</v>
      </c>
      <c r="E114" s="61">
        <v>0</v>
      </c>
      <c r="F114" s="61">
        <v>1</v>
      </c>
      <c r="G114" s="61">
        <v>1</v>
      </c>
      <c r="H114" s="18">
        <f t="shared" si="3"/>
        <v>0.004</v>
      </c>
    </row>
    <row r="115" spans="1:8" s="9" customFormat="1" ht="12">
      <c r="A115" s="31"/>
      <c r="B115" s="60" t="s">
        <v>106</v>
      </c>
      <c r="C115" s="58" t="s">
        <v>19</v>
      </c>
      <c r="D115" s="61">
        <v>0.004</v>
      </c>
      <c r="E115" s="61">
        <v>0</v>
      </c>
      <c r="F115" s="61">
        <v>1</v>
      </c>
      <c r="G115" s="61">
        <v>1</v>
      </c>
      <c r="H115" s="18">
        <f t="shared" si="3"/>
        <v>0.004</v>
      </c>
    </row>
    <row r="116" spans="1:8" s="9" customFormat="1" ht="12">
      <c r="A116" s="31"/>
      <c r="B116" s="60" t="s">
        <v>107</v>
      </c>
      <c r="C116" s="58" t="s">
        <v>19</v>
      </c>
      <c r="D116" s="61">
        <v>0.004</v>
      </c>
      <c r="E116" s="61">
        <v>0</v>
      </c>
      <c r="F116" s="61">
        <v>1</v>
      </c>
      <c r="G116" s="61">
        <v>1</v>
      </c>
      <c r="H116" s="18">
        <f t="shared" si="3"/>
        <v>0.004</v>
      </c>
    </row>
    <row r="117" spans="1:8" s="9" customFormat="1" ht="12">
      <c r="A117" s="31"/>
      <c r="B117" s="60" t="s">
        <v>108</v>
      </c>
      <c r="C117" s="58" t="s">
        <v>19</v>
      </c>
      <c r="D117" s="61">
        <v>0.004</v>
      </c>
      <c r="E117" s="61">
        <v>0</v>
      </c>
      <c r="F117" s="61">
        <v>1</v>
      </c>
      <c r="G117" s="61">
        <v>1</v>
      </c>
      <c r="H117" s="18">
        <f t="shared" si="3"/>
        <v>0.004</v>
      </c>
    </row>
    <row r="118" spans="1:8" s="9" customFormat="1" ht="12">
      <c r="A118" s="31"/>
      <c r="B118" s="60" t="s">
        <v>109</v>
      </c>
      <c r="C118" s="58" t="s">
        <v>19</v>
      </c>
      <c r="D118" s="61">
        <v>0.004</v>
      </c>
      <c r="E118" s="61">
        <v>0</v>
      </c>
      <c r="F118" s="61">
        <v>1</v>
      </c>
      <c r="G118" s="61">
        <v>1</v>
      </c>
      <c r="H118" s="22">
        <f t="shared" si="3"/>
        <v>0.004</v>
      </c>
    </row>
    <row r="119" spans="1:8" s="9" customFormat="1" ht="12">
      <c r="A119" s="31"/>
      <c r="B119" s="60" t="s">
        <v>110</v>
      </c>
      <c r="C119" s="58" t="s">
        <v>19</v>
      </c>
      <c r="D119" s="61">
        <v>0.004</v>
      </c>
      <c r="E119" s="61">
        <v>0</v>
      </c>
      <c r="F119" s="61">
        <v>1</v>
      </c>
      <c r="G119" s="61">
        <v>1</v>
      </c>
      <c r="H119" s="22">
        <f t="shared" si="3"/>
        <v>0.004</v>
      </c>
    </row>
    <row r="120" spans="1:8" s="9" customFormat="1" ht="12">
      <c r="A120" s="31"/>
      <c r="B120" s="60" t="s">
        <v>111</v>
      </c>
      <c r="C120" s="58" t="s">
        <v>19</v>
      </c>
      <c r="D120" s="61">
        <v>0.004</v>
      </c>
      <c r="E120" s="61">
        <v>0</v>
      </c>
      <c r="F120" s="61">
        <v>1</v>
      </c>
      <c r="G120" s="61">
        <v>1</v>
      </c>
      <c r="H120" s="22">
        <f t="shared" si="3"/>
        <v>0.004</v>
      </c>
    </row>
    <row r="121" spans="1:8" s="9" customFormat="1" ht="12">
      <c r="A121" s="31"/>
      <c r="B121" s="60" t="s">
        <v>112</v>
      </c>
      <c r="C121" s="58" t="s">
        <v>19</v>
      </c>
      <c r="D121" s="61">
        <v>0.004</v>
      </c>
      <c r="E121" s="61">
        <v>0</v>
      </c>
      <c r="F121" s="61">
        <v>1</v>
      </c>
      <c r="G121" s="61">
        <v>1</v>
      </c>
      <c r="H121" s="22">
        <f t="shared" si="3"/>
        <v>0.004</v>
      </c>
    </row>
    <row r="122" spans="1:8" s="9" customFormat="1" ht="12">
      <c r="A122" s="31"/>
      <c r="B122" s="60" t="s">
        <v>113</v>
      </c>
      <c r="C122" s="58" t="s">
        <v>19</v>
      </c>
      <c r="D122" s="61">
        <v>0.004</v>
      </c>
      <c r="E122" s="61">
        <v>0</v>
      </c>
      <c r="F122" s="61">
        <v>1</v>
      </c>
      <c r="G122" s="61">
        <v>1</v>
      </c>
      <c r="H122" s="22">
        <f t="shared" si="3"/>
        <v>0.004</v>
      </c>
    </row>
    <row r="123" spans="1:8" s="9" customFormat="1" ht="12">
      <c r="A123" s="31"/>
      <c r="B123" s="60" t="s">
        <v>114</v>
      </c>
      <c r="C123" s="58" t="s">
        <v>19</v>
      </c>
      <c r="D123" s="61">
        <v>0.004</v>
      </c>
      <c r="E123" s="33">
        <v>0</v>
      </c>
      <c r="F123" s="33">
        <v>1</v>
      </c>
      <c r="G123" s="61">
        <v>1</v>
      </c>
      <c r="H123" s="22">
        <f t="shared" si="3"/>
        <v>0.004</v>
      </c>
    </row>
    <row r="124" spans="1:8" s="9" customFormat="1" ht="12">
      <c r="A124" s="31"/>
      <c r="B124" s="60" t="s">
        <v>115</v>
      </c>
      <c r="C124" s="58" t="s">
        <v>19</v>
      </c>
      <c r="D124" s="61">
        <v>0.004</v>
      </c>
      <c r="E124" s="33">
        <v>0</v>
      </c>
      <c r="F124" s="33">
        <v>1</v>
      </c>
      <c r="G124" s="61">
        <v>1</v>
      </c>
      <c r="H124" s="22">
        <f t="shared" si="3"/>
        <v>0.004</v>
      </c>
    </row>
    <row r="125" spans="1:8" s="9" customFormat="1" ht="12">
      <c r="A125" s="31"/>
      <c r="B125" s="60" t="s">
        <v>116</v>
      </c>
      <c r="C125" s="58" t="s">
        <v>19</v>
      </c>
      <c r="D125" s="61">
        <v>0.004</v>
      </c>
      <c r="E125" s="33">
        <v>0</v>
      </c>
      <c r="F125" s="33">
        <v>1</v>
      </c>
      <c r="G125" s="61">
        <v>1</v>
      </c>
      <c r="H125" s="22">
        <f t="shared" si="3"/>
        <v>0.004</v>
      </c>
    </row>
    <row r="126" spans="1:8" s="9" customFormat="1" ht="12">
      <c r="A126" s="31"/>
      <c r="B126" s="60" t="s">
        <v>117</v>
      </c>
      <c r="C126" s="58" t="s">
        <v>19</v>
      </c>
      <c r="D126" s="61">
        <v>0.004</v>
      </c>
      <c r="E126" s="33">
        <v>0</v>
      </c>
      <c r="F126" s="33">
        <v>1</v>
      </c>
      <c r="G126" s="61">
        <v>1</v>
      </c>
      <c r="H126" s="22">
        <f t="shared" si="3"/>
        <v>0.004</v>
      </c>
    </row>
    <row r="127" spans="1:8" s="9" customFormat="1" ht="36">
      <c r="A127" s="35"/>
      <c r="B127" s="32" t="s">
        <v>118</v>
      </c>
      <c r="C127" s="33"/>
      <c r="D127" s="33">
        <f>D128</f>
        <v>0.168</v>
      </c>
      <c r="E127" s="33"/>
      <c r="F127" s="33"/>
      <c r="G127" s="33"/>
      <c r="H127" s="33">
        <f>H128</f>
        <v>0.168</v>
      </c>
    </row>
    <row r="128" spans="1:8" s="9" customFormat="1" ht="36">
      <c r="A128" s="35"/>
      <c r="B128" s="32" t="s">
        <v>155</v>
      </c>
      <c r="C128" s="53" t="s">
        <v>19</v>
      </c>
      <c r="D128" s="53">
        <v>0.168</v>
      </c>
      <c r="E128" s="53">
        <v>1</v>
      </c>
      <c r="F128" s="53">
        <v>1</v>
      </c>
      <c r="G128" s="53">
        <v>1</v>
      </c>
      <c r="H128" s="18">
        <f>G128*F128*D128</f>
        <v>0.168</v>
      </c>
    </row>
    <row r="129" spans="1:8" s="9" customFormat="1" ht="24">
      <c r="A129" s="35"/>
      <c r="B129" s="62" t="s">
        <v>216</v>
      </c>
      <c r="C129" s="63"/>
      <c r="D129" s="64">
        <f>D130</f>
        <v>0</v>
      </c>
      <c r="E129" s="64"/>
      <c r="F129" s="64"/>
      <c r="G129" s="64"/>
      <c r="H129" s="64">
        <f>H130</f>
        <v>0</v>
      </c>
    </row>
    <row r="130" spans="1:8" s="9" customFormat="1" ht="24">
      <c r="A130" s="35"/>
      <c r="B130" s="65" t="s">
        <v>156</v>
      </c>
      <c r="C130" s="66" t="s">
        <v>48</v>
      </c>
      <c r="D130" s="67">
        <v>0</v>
      </c>
      <c r="E130" s="66">
        <v>0</v>
      </c>
      <c r="F130" s="66">
        <v>0</v>
      </c>
      <c r="G130" s="66">
        <v>0</v>
      </c>
      <c r="H130" s="18">
        <f aca="true" t="shared" si="4" ref="H130:H136">G130*F130*D130</f>
        <v>0</v>
      </c>
    </row>
    <row r="131" spans="1:8" ht="24">
      <c r="A131" s="35"/>
      <c r="B131" s="32" t="s">
        <v>119</v>
      </c>
      <c r="C131" s="33"/>
      <c r="D131" s="33">
        <f>D132</f>
        <v>0.1</v>
      </c>
      <c r="E131" s="33"/>
      <c r="F131" s="33"/>
      <c r="G131" s="33"/>
      <c r="H131" s="33">
        <f>H132</f>
        <v>0.1</v>
      </c>
    </row>
    <row r="132" spans="1:8" ht="12">
      <c r="A132" s="35"/>
      <c r="B132" s="32" t="s">
        <v>157</v>
      </c>
      <c r="C132" s="33" t="s">
        <v>19</v>
      </c>
      <c r="D132" s="33">
        <v>0.1</v>
      </c>
      <c r="E132" s="33">
        <v>0</v>
      </c>
      <c r="F132" s="33">
        <v>1</v>
      </c>
      <c r="G132" s="33">
        <v>1</v>
      </c>
      <c r="H132" s="18">
        <f t="shared" si="4"/>
        <v>0.1</v>
      </c>
    </row>
    <row r="133" spans="1:8" ht="24">
      <c r="A133" s="35"/>
      <c r="B133" s="68" t="s">
        <v>120</v>
      </c>
      <c r="C133" s="33"/>
      <c r="D133" s="33">
        <f>D134+D135+D136</f>
        <v>0.168</v>
      </c>
      <c r="E133" s="33"/>
      <c r="F133" s="33"/>
      <c r="G133" s="33"/>
      <c r="H133" s="33">
        <f>H134+H135+H136</f>
        <v>0.168</v>
      </c>
    </row>
    <row r="134" spans="1:8" ht="24">
      <c r="A134" s="35"/>
      <c r="B134" s="32" t="s">
        <v>158</v>
      </c>
      <c r="C134" s="33" t="s">
        <v>19</v>
      </c>
      <c r="D134" s="33">
        <v>0.056</v>
      </c>
      <c r="E134" s="33">
        <v>0</v>
      </c>
      <c r="F134" s="33">
        <v>1</v>
      </c>
      <c r="G134" s="33">
        <v>1</v>
      </c>
      <c r="H134" s="18">
        <f t="shared" si="4"/>
        <v>0.056</v>
      </c>
    </row>
    <row r="135" spans="1:8" ht="12">
      <c r="A135" s="35"/>
      <c r="B135" s="32" t="s">
        <v>159</v>
      </c>
      <c r="C135" s="33" t="s">
        <v>19</v>
      </c>
      <c r="D135" s="33">
        <v>0.056</v>
      </c>
      <c r="E135" s="33">
        <v>0</v>
      </c>
      <c r="F135" s="33">
        <v>1</v>
      </c>
      <c r="G135" s="33">
        <v>1</v>
      </c>
      <c r="H135" s="18">
        <f t="shared" si="4"/>
        <v>0.056</v>
      </c>
    </row>
    <row r="136" spans="1:8" ht="12">
      <c r="A136" s="35"/>
      <c r="B136" s="32" t="s">
        <v>160</v>
      </c>
      <c r="C136" s="33" t="s">
        <v>19</v>
      </c>
      <c r="D136" s="33">
        <v>0.056</v>
      </c>
      <c r="E136" s="33">
        <v>0</v>
      </c>
      <c r="F136" s="33">
        <v>1</v>
      </c>
      <c r="G136" s="33">
        <v>1</v>
      </c>
      <c r="H136" s="18">
        <f t="shared" si="4"/>
        <v>0.056</v>
      </c>
    </row>
    <row r="137" spans="1:8" ht="12">
      <c r="A137" s="35"/>
      <c r="B137" s="32" t="s">
        <v>121</v>
      </c>
      <c r="C137" s="33"/>
      <c r="D137" s="33">
        <f>D138</f>
        <v>0.26</v>
      </c>
      <c r="E137" s="33"/>
      <c r="F137" s="33"/>
      <c r="G137" s="33"/>
      <c r="H137" s="34">
        <f>H138</f>
        <v>0.037142857142857144</v>
      </c>
    </row>
    <row r="138" spans="1:8" ht="12">
      <c r="A138" s="35"/>
      <c r="B138" s="32" t="s">
        <v>161</v>
      </c>
      <c r="C138" s="33" t="s">
        <v>19</v>
      </c>
      <c r="D138" s="33">
        <v>0.26</v>
      </c>
      <c r="E138" s="33">
        <v>14</v>
      </c>
      <c r="F138" s="33">
        <v>14</v>
      </c>
      <c r="G138" s="33">
        <v>2</v>
      </c>
      <c r="H138" s="18">
        <f>G138/F138*D138</f>
        <v>0.037142857142857144</v>
      </c>
    </row>
    <row r="139" spans="1:8" ht="36">
      <c r="A139" s="11">
        <v>6</v>
      </c>
      <c r="B139" s="12" t="s">
        <v>122</v>
      </c>
      <c r="C139" s="13"/>
      <c r="D139" s="14">
        <f>D140+D146+D148+D161</f>
        <v>1.0001795675877843</v>
      </c>
      <c r="E139" s="14"/>
      <c r="F139" s="14"/>
      <c r="G139" s="14"/>
      <c r="H139" s="14">
        <f>H140+H146+H148+H161</f>
        <v>0.9916823148405315</v>
      </c>
    </row>
    <row r="140" spans="1:8" ht="12">
      <c r="A140" s="24"/>
      <c r="B140" s="16" t="s">
        <v>123</v>
      </c>
      <c r="C140" s="17"/>
      <c r="D140" s="18">
        <f>D141+D144+D145</f>
        <v>0.3011795675877843</v>
      </c>
      <c r="E140" s="18"/>
      <c r="F140" s="18"/>
      <c r="G140" s="18"/>
      <c r="H140" s="18">
        <f>H141+H144+H145</f>
        <v>0.35388790092111755</v>
      </c>
    </row>
    <row r="141" spans="1:8" ht="12">
      <c r="A141" s="24"/>
      <c r="B141" s="19" t="s">
        <v>162</v>
      </c>
      <c r="C141" s="17"/>
      <c r="D141" s="18">
        <f>SUM(D142:D143)</f>
        <v>0.2</v>
      </c>
      <c r="E141" s="18"/>
      <c r="F141" s="18"/>
      <c r="G141" s="18"/>
      <c r="H141" s="18">
        <f>SUM(H142:H143)</f>
        <v>0.2733333333333333</v>
      </c>
    </row>
    <row r="142" spans="1:8" ht="12">
      <c r="A142" s="92"/>
      <c r="B142" s="20" t="s">
        <v>124</v>
      </c>
      <c r="C142" s="17" t="s">
        <v>8</v>
      </c>
      <c r="D142" s="18">
        <v>0.1</v>
      </c>
      <c r="E142" s="21">
        <v>50</v>
      </c>
      <c r="F142" s="21">
        <v>50</v>
      </c>
      <c r="G142" s="21">
        <v>70</v>
      </c>
      <c r="H142" s="18">
        <f aca="true" t="shared" si="5" ref="H142:H201">G142/F142*D142</f>
        <v>0.13999999999999999</v>
      </c>
    </row>
    <row r="143" spans="1:8" ht="12">
      <c r="A143" s="93"/>
      <c r="B143" s="20" t="s">
        <v>125</v>
      </c>
      <c r="C143" s="17" t="s">
        <v>8</v>
      </c>
      <c r="D143" s="18">
        <v>0.1</v>
      </c>
      <c r="E143" s="21">
        <v>300</v>
      </c>
      <c r="F143" s="21">
        <v>300</v>
      </c>
      <c r="G143" s="21">
        <v>400</v>
      </c>
      <c r="H143" s="18">
        <f t="shared" si="5"/>
        <v>0.13333333333333333</v>
      </c>
    </row>
    <row r="144" spans="1:8" ht="24">
      <c r="A144" s="45"/>
      <c r="B144" s="23" t="s">
        <v>163</v>
      </c>
      <c r="C144" s="17" t="s">
        <v>8</v>
      </c>
      <c r="D144" s="18">
        <v>0.1</v>
      </c>
      <c r="E144" s="21">
        <v>160</v>
      </c>
      <c r="F144" s="21">
        <v>160</v>
      </c>
      <c r="G144" s="21">
        <v>127</v>
      </c>
      <c r="H144" s="18">
        <f t="shared" si="5"/>
        <v>0.079375</v>
      </c>
    </row>
    <row r="145" spans="1:8" ht="12">
      <c r="A145" s="45"/>
      <c r="B145" s="23" t="s">
        <v>164</v>
      </c>
      <c r="C145" s="17" t="s">
        <v>8</v>
      </c>
      <c r="D145" s="18">
        <f>16.4/13903.4</f>
        <v>0.001179567587784283</v>
      </c>
      <c r="E145" s="21">
        <v>40</v>
      </c>
      <c r="F145" s="21">
        <v>40</v>
      </c>
      <c r="G145" s="21">
        <v>40</v>
      </c>
      <c r="H145" s="18">
        <f t="shared" si="5"/>
        <v>0.001179567587784283</v>
      </c>
    </row>
    <row r="146" spans="1:8" ht="12">
      <c r="A146" s="69"/>
      <c r="B146" s="16" t="s">
        <v>126</v>
      </c>
      <c r="C146" s="17"/>
      <c r="D146" s="18">
        <f>D147</f>
        <v>0.05</v>
      </c>
      <c r="E146" s="18"/>
      <c r="F146" s="18"/>
      <c r="G146" s="18"/>
      <c r="H146" s="18">
        <f>H147</f>
        <v>0.05</v>
      </c>
    </row>
    <row r="147" spans="1:8" ht="12">
      <c r="A147" s="69"/>
      <c r="B147" s="23" t="s">
        <v>165</v>
      </c>
      <c r="C147" s="17" t="s">
        <v>127</v>
      </c>
      <c r="D147" s="18">
        <v>0.05</v>
      </c>
      <c r="E147" s="21">
        <v>1</v>
      </c>
      <c r="F147" s="21">
        <v>1</v>
      </c>
      <c r="G147" s="21">
        <v>1</v>
      </c>
      <c r="H147" s="18">
        <f t="shared" si="5"/>
        <v>0.05</v>
      </c>
    </row>
    <row r="148" spans="1:8" ht="12">
      <c r="A148" s="45"/>
      <c r="B148" s="16" t="s">
        <v>128</v>
      </c>
      <c r="C148" s="17"/>
      <c r="D148" s="18">
        <f>D149+D158+D159+D160</f>
        <v>0.337</v>
      </c>
      <c r="E148" s="18"/>
      <c r="F148" s="18"/>
      <c r="G148" s="18"/>
      <c r="H148" s="18">
        <f>H149+H158+H159+H160</f>
        <v>0.40553846153846157</v>
      </c>
    </row>
    <row r="149" spans="1:8" ht="12">
      <c r="A149" s="24"/>
      <c r="B149" s="19" t="s">
        <v>162</v>
      </c>
      <c r="C149" s="17"/>
      <c r="D149" s="18">
        <f>SUM(D150:D157)</f>
        <v>0.307</v>
      </c>
      <c r="E149" s="18"/>
      <c r="F149" s="18"/>
      <c r="G149" s="18"/>
      <c r="H149" s="18">
        <f>SUM(H150:H157)</f>
        <v>0.37553846153846154</v>
      </c>
    </row>
    <row r="150" spans="1:8" ht="24">
      <c r="A150" s="70"/>
      <c r="B150" s="71" t="s">
        <v>129</v>
      </c>
      <c r="C150" s="17" t="s">
        <v>8</v>
      </c>
      <c r="D150" s="18">
        <v>0.07</v>
      </c>
      <c r="E150" s="21">
        <v>600</v>
      </c>
      <c r="F150" s="21">
        <v>650</v>
      </c>
      <c r="G150" s="21">
        <v>750</v>
      </c>
      <c r="H150" s="18">
        <f t="shared" si="5"/>
        <v>0.08076923076923077</v>
      </c>
    </row>
    <row r="151" spans="1:8" ht="24">
      <c r="A151" s="94"/>
      <c r="B151" s="20" t="s">
        <v>130</v>
      </c>
      <c r="C151" s="17" t="s">
        <v>8</v>
      </c>
      <c r="D151" s="18">
        <v>0.07</v>
      </c>
      <c r="E151" s="21">
        <v>600</v>
      </c>
      <c r="F151" s="21">
        <v>650</v>
      </c>
      <c r="G151" s="21">
        <v>750</v>
      </c>
      <c r="H151" s="18">
        <f t="shared" si="5"/>
        <v>0.08076923076923077</v>
      </c>
    </row>
    <row r="152" spans="1:8" ht="12">
      <c r="A152" s="94"/>
      <c r="B152" s="20" t="s">
        <v>131</v>
      </c>
      <c r="C152" s="17" t="s">
        <v>8</v>
      </c>
      <c r="D152" s="18">
        <v>0.06</v>
      </c>
      <c r="E152" s="21">
        <v>300</v>
      </c>
      <c r="F152" s="21">
        <v>300</v>
      </c>
      <c r="G152" s="21">
        <v>420</v>
      </c>
      <c r="H152" s="18">
        <f t="shared" si="5"/>
        <v>0.08399999999999999</v>
      </c>
    </row>
    <row r="153" spans="1:8" ht="24">
      <c r="A153" s="94"/>
      <c r="B153" s="20" t="s">
        <v>132</v>
      </c>
      <c r="C153" s="17" t="s">
        <v>8</v>
      </c>
      <c r="D153" s="18">
        <v>0.02</v>
      </c>
      <c r="E153" s="21">
        <v>120</v>
      </c>
      <c r="F153" s="21">
        <v>120</v>
      </c>
      <c r="G153" s="21">
        <v>120</v>
      </c>
      <c r="H153" s="18">
        <f t="shared" si="5"/>
        <v>0.02</v>
      </c>
    </row>
    <row r="154" spans="1:8" ht="12">
      <c r="A154" s="94"/>
      <c r="B154" s="20" t="s">
        <v>133</v>
      </c>
      <c r="C154" s="17" t="s">
        <v>8</v>
      </c>
      <c r="D154" s="18">
        <v>0.02</v>
      </c>
      <c r="E154" s="21">
        <v>120</v>
      </c>
      <c r="F154" s="21">
        <v>120</v>
      </c>
      <c r="G154" s="21">
        <v>120</v>
      </c>
      <c r="H154" s="18">
        <f t="shared" si="5"/>
        <v>0.02</v>
      </c>
    </row>
    <row r="155" spans="1:8" ht="12">
      <c r="A155" s="94"/>
      <c r="B155" s="20" t="s">
        <v>134</v>
      </c>
      <c r="C155" s="17" t="s">
        <v>8</v>
      </c>
      <c r="D155" s="18">
        <v>0.046</v>
      </c>
      <c r="E155" s="21">
        <v>50</v>
      </c>
      <c r="F155" s="21">
        <v>50</v>
      </c>
      <c r="G155" s="21">
        <v>50</v>
      </c>
      <c r="H155" s="18">
        <f t="shared" si="5"/>
        <v>0.046</v>
      </c>
    </row>
    <row r="156" spans="1:8" ht="24">
      <c r="A156" s="94"/>
      <c r="B156" s="20" t="s">
        <v>135</v>
      </c>
      <c r="C156" s="17"/>
      <c r="D156" s="18">
        <v>0.001</v>
      </c>
      <c r="E156" s="21">
        <v>0</v>
      </c>
      <c r="F156" s="21">
        <v>10</v>
      </c>
      <c r="G156" s="21">
        <v>10</v>
      </c>
      <c r="H156" s="18">
        <f t="shared" si="5"/>
        <v>0.001</v>
      </c>
    </row>
    <row r="157" spans="1:8" ht="12">
      <c r="A157" s="93"/>
      <c r="B157" s="20" t="s">
        <v>136</v>
      </c>
      <c r="C157" s="17" t="s">
        <v>8</v>
      </c>
      <c r="D157" s="18">
        <v>0.02</v>
      </c>
      <c r="E157" s="21">
        <v>40</v>
      </c>
      <c r="F157" s="21">
        <v>60</v>
      </c>
      <c r="G157" s="21">
        <v>129</v>
      </c>
      <c r="H157" s="18">
        <f t="shared" si="5"/>
        <v>0.043</v>
      </c>
    </row>
    <row r="158" spans="1:8" ht="36">
      <c r="A158" s="45"/>
      <c r="B158" s="23" t="s">
        <v>166</v>
      </c>
      <c r="C158" s="17" t="s">
        <v>8</v>
      </c>
      <c r="D158" s="18">
        <v>0.015</v>
      </c>
      <c r="E158" s="21">
        <v>100</v>
      </c>
      <c r="F158" s="21">
        <v>100</v>
      </c>
      <c r="G158" s="21">
        <v>100</v>
      </c>
      <c r="H158" s="18">
        <f t="shared" si="5"/>
        <v>0.015</v>
      </c>
    </row>
    <row r="159" spans="1:8" ht="12">
      <c r="A159" s="45"/>
      <c r="B159" s="23" t="s">
        <v>167</v>
      </c>
      <c r="C159" s="17" t="s">
        <v>137</v>
      </c>
      <c r="D159" s="18">
        <v>0.01</v>
      </c>
      <c r="E159" s="21">
        <v>31</v>
      </c>
      <c r="F159" s="21">
        <v>31</v>
      </c>
      <c r="G159" s="21">
        <v>31</v>
      </c>
      <c r="H159" s="18">
        <f t="shared" si="5"/>
        <v>0.01</v>
      </c>
    </row>
    <row r="160" spans="1:8" ht="12">
      <c r="A160" s="45"/>
      <c r="B160" s="23" t="s">
        <v>82</v>
      </c>
      <c r="C160" s="17" t="s">
        <v>138</v>
      </c>
      <c r="D160" s="18">
        <v>0.005</v>
      </c>
      <c r="E160" s="21">
        <v>1</v>
      </c>
      <c r="F160" s="21">
        <v>1</v>
      </c>
      <c r="G160" s="21">
        <v>1</v>
      </c>
      <c r="H160" s="18">
        <f t="shared" si="5"/>
        <v>0.005</v>
      </c>
    </row>
    <row r="161" spans="1:8" ht="36">
      <c r="A161" s="45"/>
      <c r="B161" s="16" t="s">
        <v>139</v>
      </c>
      <c r="C161" s="17"/>
      <c r="D161" s="18">
        <f>D162+D174+D176</f>
        <v>0.312</v>
      </c>
      <c r="E161" s="18"/>
      <c r="F161" s="18"/>
      <c r="G161" s="18"/>
      <c r="H161" s="18">
        <f>H162+H174+H176</f>
        <v>0.18225595238095238</v>
      </c>
    </row>
    <row r="162" spans="1:8" ht="12">
      <c r="A162" s="24"/>
      <c r="B162" s="19" t="s">
        <v>168</v>
      </c>
      <c r="C162" s="17"/>
      <c r="D162" s="18">
        <f>SUM(D163:D173)</f>
        <v>0.26</v>
      </c>
      <c r="E162" s="18"/>
      <c r="F162" s="18"/>
      <c r="G162" s="18"/>
      <c r="H162" s="18">
        <f>SUM(H163:H173)</f>
        <v>0.156</v>
      </c>
    </row>
    <row r="163" spans="1:8" ht="24">
      <c r="A163" s="92"/>
      <c r="B163" s="20" t="s">
        <v>140</v>
      </c>
      <c r="C163" s="17" t="s">
        <v>8</v>
      </c>
      <c r="D163" s="18">
        <v>0.02</v>
      </c>
      <c r="E163" s="21">
        <v>40</v>
      </c>
      <c r="F163" s="21">
        <v>40</v>
      </c>
      <c r="G163" s="21">
        <v>40</v>
      </c>
      <c r="H163" s="18">
        <f t="shared" si="5"/>
        <v>0.02</v>
      </c>
    </row>
    <row r="164" spans="1:8" ht="12">
      <c r="A164" s="94"/>
      <c r="B164" s="20" t="s">
        <v>141</v>
      </c>
      <c r="C164" s="17" t="s">
        <v>8</v>
      </c>
      <c r="D164" s="18">
        <v>0.02</v>
      </c>
      <c r="E164" s="21">
        <v>40</v>
      </c>
      <c r="F164" s="21">
        <v>40</v>
      </c>
      <c r="G164" s="21">
        <v>0</v>
      </c>
      <c r="H164" s="18">
        <f t="shared" si="5"/>
        <v>0</v>
      </c>
    </row>
    <row r="165" spans="1:8" ht="24">
      <c r="A165" s="94"/>
      <c r="B165" s="20" t="s">
        <v>142</v>
      </c>
      <c r="C165" s="17" t="s">
        <v>8</v>
      </c>
      <c r="D165" s="18">
        <v>0.03</v>
      </c>
      <c r="E165" s="21">
        <v>200</v>
      </c>
      <c r="F165" s="21">
        <v>200</v>
      </c>
      <c r="G165" s="21">
        <v>240</v>
      </c>
      <c r="H165" s="18">
        <f t="shared" si="5"/>
        <v>0.036</v>
      </c>
    </row>
    <row r="166" spans="1:8" ht="24">
      <c r="A166" s="94"/>
      <c r="B166" s="20" t="s">
        <v>143</v>
      </c>
      <c r="C166" s="17" t="s">
        <v>8</v>
      </c>
      <c r="D166" s="18">
        <v>0.02</v>
      </c>
      <c r="E166" s="21">
        <v>40</v>
      </c>
      <c r="F166" s="21">
        <v>40</v>
      </c>
      <c r="G166" s="21">
        <v>0</v>
      </c>
      <c r="H166" s="18">
        <f t="shared" si="5"/>
        <v>0</v>
      </c>
    </row>
    <row r="167" spans="1:8" ht="12">
      <c r="A167" s="94"/>
      <c r="B167" s="20" t="s">
        <v>144</v>
      </c>
      <c r="C167" s="17" t="s">
        <v>8</v>
      </c>
      <c r="D167" s="18">
        <v>0.04</v>
      </c>
      <c r="E167" s="21">
        <v>200</v>
      </c>
      <c r="F167" s="21">
        <v>200</v>
      </c>
      <c r="G167" s="21">
        <v>0</v>
      </c>
      <c r="H167" s="18">
        <f t="shared" si="5"/>
        <v>0</v>
      </c>
    </row>
    <row r="168" spans="1:8" ht="12">
      <c r="A168" s="94"/>
      <c r="B168" s="20" t="s">
        <v>145</v>
      </c>
      <c r="C168" s="17" t="s">
        <v>8</v>
      </c>
      <c r="D168" s="18">
        <v>0.01</v>
      </c>
      <c r="E168" s="21">
        <v>40</v>
      </c>
      <c r="F168" s="21">
        <v>40</v>
      </c>
      <c r="G168" s="21">
        <v>40</v>
      </c>
      <c r="H168" s="18">
        <f t="shared" si="5"/>
        <v>0.01</v>
      </c>
    </row>
    <row r="169" spans="1:8" ht="24">
      <c r="A169" s="94"/>
      <c r="B169" s="20" t="s">
        <v>146</v>
      </c>
      <c r="C169" s="17" t="s">
        <v>8</v>
      </c>
      <c r="D169" s="18">
        <v>0.02</v>
      </c>
      <c r="E169" s="21">
        <v>80</v>
      </c>
      <c r="F169" s="21">
        <v>80</v>
      </c>
      <c r="G169" s="21">
        <v>80</v>
      </c>
      <c r="H169" s="18">
        <f t="shared" si="5"/>
        <v>0.02</v>
      </c>
    </row>
    <row r="170" spans="1:8" ht="12">
      <c r="A170" s="94"/>
      <c r="B170" s="20" t="s">
        <v>147</v>
      </c>
      <c r="C170" s="17" t="s">
        <v>8</v>
      </c>
      <c r="D170" s="18">
        <v>0.01</v>
      </c>
      <c r="E170" s="21">
        <v>60</v>
      </c>
      <c r="F170" s="21">
        <v>60</v>
      </c>
      <c r="G170" s="21">
        <v>60</v>
      </c>
      <c r="H170" s="18">
        <f t="shared" si="5"/>
        <v>0.01</v>
      </c>
    </row>
    <row r="171" spans="1:8" ht="12">
      <c r="A171" s="94"/>
      <c r="B171" s="20" t="s">
        <v>148</v>
      </c>
      <c r="C171" s="17" t="s">
        <v>8</v>
      </c>
      <c r="D171" s="18">
        <v>0.025</v>
      </c>
      <c r="E171" s="21">
        <v>100</v>
      </c>
      <c r="F171" s="21">
        <v>100</v>
      </c>
      <c r="G171" s="21">
        <v>100</v>
      </c>
      <c r="H171" s="18">
        <f t="shared" si="5"/>
        <v>0.025</v>
      </c>
    </row>
    <row r="172" spans="1:8" ht="36">
      <c r="A172" s="94"/>
      <c r="B172" s="20" t="s">
        <v>149</v>
      </c>
      <c r="C172" s="17" t="s">
        <v>8</v>
      </c>
      <c r="D172" s="18">
        <v>0.035</v>
      </c>
      <c r="E172" s="21">
        <v>105</v>
      </c>
      <c r="F172" s="21">
        <v>105</v>
      </c>
      <c r="G172" s="21">
        <v>105</v>
      </c>
      <c r="H172" s="18">
        <f t="shared" si="5"/>
        <v>0.035</v>
      </c>
    </row>
    <row r="173" spans="1:8" ht="24">
      <c r="A173" s="93"/>
      <c r="B173" s="20" t="s">
        <v>150</v>
      </c>
      <c r="C173" s="17" t="s">
        <v>8</v>
      </c>
      <c r="D173" s="18">
        <v>0.03</v>
      </c>
      <c r="E173" s="21">
        <v>100</v>
      </c>
      <c r="F173" s="21">
        <v>100</v>
      </c>
      <c r="G173" s="21">
        <v>0</v>
      </c>
      <c r="H173" s="18">
        <f t="shared" si="5"/>
        <v>0</v>
      </c>
    </row>
    <row r="174" spans="1:8" ht="30" customHeight="1">
      <c r="A174" s="45"/>
      <c r="B174" s="23" t="s">
        <v>169</v>
      </c>
      <c r="C174" s="17"/>
      <c r="D174" s="18">
        <f>SUM(D175:D175)</f>
        <v>0.002</v>
      </c>
      <c r="E174" s="18"/>
      <c r="F174" s="18"/>
      <c r="G174" s="18"/>
      <c r="H174" s="18">
        <f>SUM(H175:H175)</f>
        <v>0.002</v>
      </c>
    </row>
    <row r="175" spans="1:8" ht="24">
      <c r="A175" s="45"/>
      <c r="B175" s="72" t="s">
        <v>151</v>
      </c>
      <c r="C175" s="17" t="s">
        <v>138</v>
      </c>
      <c r="D175" s="18">
        <v>0.002</v>
      </c>
      <c r="E175" s="21">
        <v>1</v>
      </c>
      <c r="F175" s="21">
        <v>1</v>
      </c>
      <c r="G175" s="21">
        <v>1</v>
      </c>
      <c r="H175" s="18">
        <f t="shared" si="5"/>
        <v>0.002</v>
      </c>
    </row>
    <row r="176" spans="1:8" ht="12">
      <c r="A176" s="45"/>
      <c r="B176" s="23" t="s">
        <v>170</v>
      </c>
      <c r="C176" s="17" t="s">
        <v>152</v>
      </c>
      <c r="D176" s="18">
        <v>0.05</v>
      </c>
      <c r="E176" s="21">
        <v>396</v>
      </c>
      <c r="F176" s="21">
        <v>336</v>
      </c>
      <c r="G176" s="21">
        <v>163</v>
      </c>
      <c r="H176" s="18">
        <f t="shared" si="5"/>
        <v>0.02425595238095238</v>
      </c>
    </row>
    <row r="177" spans="1:8" ht="36">
      <c r="A177" s="11">
        <v>7</v>
      </c>
      <c r="B177" s="12" t="s">
        <v>171</v>
      </c>
      <c r="C177" s="13"/>
      <c r="D177" s="14">
        <f>D178</f>
        <v>1</v>
      </c>
      <c r="E177" s="14"/>
      <c r="F177" s="14"/>
      <c r="G177" s="14"/>
      <c r="H177" s="14">
        <f>H178</f>
        <v>1.00009009009009</v>
      </c>
    </row>
    <row r="178" spans="1:8" ht="36">
      <c r="A178" s="45"/>
      <c r="B178" s="16" t="s">
        <v>172</v>
      </c>
      <c r="C178" s="17"/>
      <c r="D178" s="18">
        <f>D179+D180+D181+D185+D187</f>
        <v>1</v>
      </c>
      <c r="E178" s="18"/>
      <c r="F178" s="18"/>
      <c r="G178" s="18"/>
      <c r="H178" s="18">
        <f>H179+H180+H181+H185+H187</f>
        <v>1.00009009009009</v>
      </c>
    </row>
    <row r="179" spans="1:8" ht="90" customHeight="1">
      <c r="A179" s="24"/>
      <c r="B179" s="19" t="s">
        <v>185</v>
      </c>
      <c r="C179" s="17" t="s">
        <v>173</v>
      </c>
      <c r="D179" s="18">
        <v>0.1</v>
      </c>
      <c r="E179" s="21">
        <v>80.7</v>
      </c>
      <c r="F179" s="21">
        <v>82.4</v>
      </c>
      <c r="G179" s="21">
        <v>82.4</v>
      </c>
      <c r="H179" s="18">
        <f>G179/F179*D179</f>
        <v>0.1</v>
      </c>
    </row>
    <row r="180" spans="1:8" ht="90" customHeight="1">
      <c r="A180" s="45"/>
      <c r="B180" s="23" t="s">
        <v>186</v>
      </c>
      <c r="C180" s="17" t="s">
        <v>174</v>
      </c>
      <c r="D180" s="18">
        <v>0.15</v>
      </c>
      <c r="E180" s="21">
        <v>100</v>
      </c>
      <c r="F180" s="21">
        <v>100</v>
      </c>
      <c r="G180" s="21">
        <v>100</v>
      </c>
      <c r="H180" s="18">
        <f>G180/F180*D180</f>
        <v>0.15</v>
      </c>
    </row>
    <row r="181" spans="1:8" ht="36">
      <c r="A181" s="45"/>
      <c r="B181" s="23" t="s">
        <v>187</v>
      </c>
      <c r="C181" s="17"/>
      <c r="D181" s="18">
        <f>SUM(D182:D184)</f>
        <v>0.26</v>
      </c>
      <c r="E181" s="18"/>
      <c r="F181" s="18"/>
      <c r="G181" s="18"/>
      <c r="H181" s="18">
        <f>SUM(H182:H184)</f>
        <v>0.26009009009009004</v>
      </c>
    </row>
    <row r="182" spans="1:8" ht="120">
      <c r="A182" s="45"/>
      <c r="B182" s="20" t="s">
        <v>175</v>
      </c>
      <c r="C182" s="17" t="s">
        <v>176</v>
      </c>
      <c r="D182" s="18">
        <v>0.09</v>
      </c>
      <c r="E182" s="21">
        <v>100</v>
      </c>
      <c r="F182" s="21">
        <v>100</v>
      </c>
      <c r="G182" s="21">
        <v>100</v>
      </c>
      <c r="H182" s="18">
        <f t="shared" si="5"/>
        <v>0.09</v>
      </c>
    </row>
    <row r="183" spans="1:8" ht="84">
      <c r="A183" s="45"/>
      <c r="B183" s="20" t="s">
        <v>177</v>
      </c>
      <c r="C183" s="17" t="s">
        <v>178</v>
      </c>
      <c r="D183" s="18">
        <v>0.08</v>
      </c>
      <c r="E183" s="21">
        <v>38</v>
      </c>
      <c r="F183" s="21">
        <v>38</v>
      </c>
      <c r="G183" s="21">
        <v>38</v>
      </c>
      <c r="H183" s="18">
        <f t="shared" si="5"/>
        <v>0.08</v>
      </c>
    </row>
    <row r="184" spans="1:8" ht="48">
      <c r="A184" s="45"/>
      <c r="B184" s="20" t="s">
        <v>179</v>
      </c>
      <c r="C184" s="17" t="s">
        <v>180</v>
      </c>
      <c r="D184" s="18">
        <v>0.09</v>
      </c>
      <c r="E184" s="25">
        <v>99.9</v>
      </c>
      <c r="F184" s="25">
        <v>99.9</v>
      </c>
      <c r="G184" s="25">
        <v>100</v>
      </c>
      <c r="H184" s="18">
        <f t="shared" si="5"/>
        <v>0.09009009009009007</v>
      </c>
    </row>
    <row r="185" spans="1:8" ht="24">
      <c r="A185" s="45"/>
      <c r="B185" s="23" t="s">
        <v>188</v>
      </c>
      <c r="C185" s="17"/>
      <c r="D185" s="18">
        <f>D186</f>
        <v>0.3</v>
      </c>
      <c r="E185" s="18"/>
      <c r="F185" s="18"/>
      <c r="G185" s="18"/>
      <c r="H185" s="18">
        <f>H186</f>
        <v>0.3</v>
      </c>
    </row>
    <row r="186" spans="1:8" ht="24">
      <c r="A186" s="45"/>
      <c r="B186" s="20" t="s">
        <v>181</v>
      </c>
      <c r="C186" s="17" t="s">
        <v>182</v>
      </c>
      <c r="D186" s="18">
        <v>0.3</v>
      </c>
      <c r="E186" s="21">
        <v>100</v>
      </c>
      <c r="F186" s="21">
        <v>100</v>
      </c>
      <c r="G186" s="21">
        <v>100</v>
      </c>
      <c r="H186" s="18">
        <f t="shared" si="5"/>
        <v>0.3</v>
      </c>
    </row>
    <row r="187" spans="1:8" ht="36">
      <c r="A187" s="45"/>
      <c r="B187" s="23" t="s">
        <v>189</v>
      </c>
      <c r="C187" s="17"/>
      <c r="D187" s="18">
        <f>D188</f>
        <v>0.19</v>
      </c>
      <c r="E187" s="18"/>
      <c r="F187" s="18"/>
      <c r="G187" s="18"/>
      <c r="H187" s="18">
        <f>H188</f>
        <v>0.19</v>
      </c>
    </row>
    <row r="188" spans="1:8" ht="24">
      <c r="A188" s="45"/>
      <c r="B188" s="20" t="s">
        <v>183</v>
      </c>
      <c r="C188" s="17" t="s">
        <v>184</v>
      </c>
      <c r="D188" s="18">
        <v>0.19</v>
      </c>
      <c r="E188" s="21">
        <v>12</v>
      </c>
      <c r="F188" s="21">
        <v>12</v>
      </c>
      <c r="G188" s="21">
        <v>12</v>
      </c>
      <c r="H188" s="18">
        <f t="shared" si="5"/>
        <v>0.19</v>
      </c>
    </row>
    <row r="189" spans="1:8" ht="36">
      <c r="A189" s="11" t="s">
        <v>190</v>
      </c>
      <c r="B189" s="12" t="s">
        <v>9</v>
      </c>
      <c r="C189" s="13"/>
      <c r="D189" s="14">
        <f>D190+D196</f>
        <v>1</v>
      </c>
      <c r="E189" s="14"/>
      <c r="F189" s="14"/>
      <c r="G189" s="14"/>
      <c r="H189" s="14">
        <f>H190+H196</f>
        <v>1.2491353383458648</v>
      </c>
    </row>
    <row r="190" spans="1:8" ht="36">
      <c r="A190" s="73"/>
      <c r="B190" s="12" t="s">
        <v>10</v>
      </c>
      <c r="C190" s="17"/>
      <c r="D190" s="74">
        <f>D191+D193</f>
        <v>0.8</v>
      </c>
      <c r="E190" s="74"/>
      <c r="F190" s="74"/>
      <c r="G190" s="74"/>
      <c r="H190" s="74">
        <f>H191+H193</f>
        <v>1.1</v>
      </c>
    </row>
    <row r="191" spans="1:8" ht="24">
      <c r="A191" s="75"/>
      <c r="B191" s="76" t="s">
        <v>239</v>
      </c>
      <c r="C191" s="17"/>
      <c r="D191" s="74">
        <f>SUM(D192:D192)</f>
        <v>0.5</v>
      </c>
      <c r="E191" s="74"/>
      <c r="F191" s="74"/>
      <c r="G191" s="74"/>
      <c r="H191" s="74">
        <f>SUM(H192:H192)</f>
        <v>0.5</v>
      </c>
    </row>
    <row r="192" spans="1:8" ht="36">
      <c r="A192" s="77"/>
      <c r="B192" s="23" t="s">
        <v>13</v>
      </c>
      <c r="C192" s="17" t="s">
        <v>8</v>
      </c>
      <c r="D192" s="18">
        <v>0.5</v>
      </c>
      <c r="E192" s="21">
        <v>15</v>
      </c>
      <c r="F192" s="21">
        <v>17</v>
      </c>
      <c r="G192" s="78">
        <v>17</v>
      </c>
      <c r="H192" s="18">
        <f t="shared" si="5"/>
        <v>0.5</v>
      </c>
    </row>
    <row r="193" spans="1:8" ht="36">
      <c r="A193" s="79"/>
      <c r="B193" s="80" t="s">
        <v>240</v>
      </c>
      <c r="C193" s="17"/>
      <c r="D193" s="74">
        <f>SUM(D194:D195)</f>
        <v>0.3</v>
      </c>
      <c r="E193" s="74"/>
      <c r="F193" s="74"/>
      <c r="G193" s="74"/>
      <c r="H193" s="74">
        <f>SUM(H194:H195)</f>
        <v>0.6</v>
      </c>
    </row>
    <row r="194" spans="1:8" ht="24">
      <c r="A194" s="79"/>
      <c r="B194" s="23" t="s">
        <v>14</v>
      </c>
      <c r="C194" s="17" t="s">
        <v>19</v>
      </c>
      <c r="D194" s="18">
        <v>0.15</v>
      </c>
      <c r="E194" s="21">
        <v>3</v>
      </c>
      <c r="F194" s="21">
        <v>4</v>
      </c>
      <c r="G194" s="78">
        <v>10</v>
      </c>
      <c r="H194" s="18">
        <f>G194/F194*D194</f>
        <v>0.375</v>
      </c>
    </row>
    <row r="195" spans="1:8" ht="36">
      <c r="A195" s="79"/>
      <c r="B195" s="23" t="s">
        <v>20</v>
      </c>
      <c r="C195" s="17" t="s">
        <v>19</v>
      </c>
      <c r="D195" s="18">
        <v>0.15</v>
      </c>
      <c r="E195" s="21">
        <v>2</v>
      </c>
      <c r="F195" s="21">
        <v>2</v>
      </c>
      <c r="G195" s="78">
        <v>3</v>
      </c>
      <c r="H195" s="18">
        <f>G195/F195*D195</f>
        <v>0.22499999999999998</v>
      </c>
    </row>
    <row r="196" spans="1:8" ht="24">
      <c r="A196" s="81"/>
      <c r="B196" s="12" t="s">
        <v>11</v>
      </c>
      <c r="C196" s="17"/>
      <c r="D196" s="74">
        <f>D197</f>
        <v>0.2</v>
      </c>
      <c r="E196" s="74"/>
      <c r="F196" s="74"/>
      <c r="G196" s="74"/>
      <c r="H196" s="74">
        <f>H197</f>
        <v>0.14913533834586468</v>
      </c>
    </row>
    <row r="197" spans="1:8" ht="24">
      <c r="A197" s="82"/>
      <c r="B197" s="80" t="s">
        <v>241</v>
      </c>
      <c r="C197" s="17"/>
      <c r="D197" s="18">
        <f>SUM(D198:D201)</f>
        <v>0.2</v>
      </c>
      <c r="E197" s="18"/>
      <c r="F197" s="18"/>
      <c r="G197" s="18"/>
      <c r="H197" s="18">
        <f>SUM(H198:H201)</f>
        <v>0.14913533834586468</v>
      </c>
    </row>
    <row r="198" spans="1:8" ht="24">
      <c r="A198" s="83"/>
      <c r="B198" s="19" t="s">
        <v>15</v>
      </c>
      <c r="C198" s="17" t="s">
        <v>18</v>
      </c>
      <c r="D198" s="18">
        <v>0.05</v>
      </c>
      <c r="E198" s="25">
        <v>0</v>
      </c>
      <c r="F198" s="25">
        <v>39.9</v>
      </c>
      <c r="G198" s="25">
        <v>39.21</v>
      </c>
      <c r="H198" s="18">
        <f t="shared" si="5"/>
        <v>0.04913533834586467</v>
      </c>
    </row>
    <row r="199" spans="1:8" ht="12">
      <c r="A199" s="95"/>
      <c r="B199" s="23" t="s">
        <v>16</v>
      </c>
      <c r="C199" s="17" t="s">
        <v>18</v>
      </c>
      <c r="D199" s="18">
        <v>0.05</v>
      </c>
      <c r="E199" s="25">
        <v>18</v>
      </c>
      <c r="F199" s="25">
        <v>18</v>
      </c>
      <c r="G199" s="25">
        <v>18</v>
      </c>
      <c r="H199" s="18">
        <f t="shared" si="5"/>
        <v>0.05</v>
      </c>
    </row>
    <row r="200" spans="1:8" ht="12">
      <c r="A200" s="95"/>
      <c r="B200" s="23" t="s">
        <v>17</v>
      </c>
      <c r="C200" s="17" t="s">
        <v>18</v>
      </c>
      <c r="D200" s="18">
        <v>0.05</v>
      </c>
      <c r="E200" s="25">
        <v>0</v>
      </c>
      <c r="F200" s="25">
        <v>0</v>
      </c>
      <c r="G200" s="25">
        <v>0</v>
      </c>
      <c r="H200" s="18">
        <v>0</v>
      </c>
    </row>
    <row r="201" spans="1:8" ht="12">
      <c r="A201" s="96"/>
      <c r="B201" s="23" t="s">
        <v>12</v>
      </c>
      <c r="C201" s="17" t="s">
        <v>18</v>
      </c>
      <c r="D201" s="18">
        <v>0.05</v>
      </c>
      <c r="E201" s="25">
        <v>0</v>
      </c>
      <c r="F201" s="25">
        <v>3.6</v>
      </c>
      <c r="G201" s="25">
        <v>3.6</v>
      </c>
      <c r="H201" s="18">
        <f t="shared" si="5"/>
        <v>0.05</v>
      </c>
    </row>
    <row r="202" spans="1:8" ht="36">
      <c r="A202" s="73" t="s">
        <v>192</v>
      </c>
      <c r="B202" s="48" t="s">
        <v>191</v>
      </c>
      <c r="C202" s="84"/>
      <c r="D202" s="49">
        <f>D203</f>
        <v>1</v>
      </c>
      <c r="E202" s="49"/>
      <c r="F202" s="49"/>
      <c r="G202" s="49"/>
      <c r="H202" s="50">
        <f>H203</f>
        <v>0.632020202020202</v>
      </c>
    </row>
    <row r="203" spans="1:8" ht="36">
      <c r="A203" s="45"/>
      <c r="B203" s="32" t="s">
        <v>211</v>
      </c>
      <c r="C203" s="33"/>
      <c r="D203" s="33">
        <f>D204+D205+D206</f>
        <v>1</v>
      </c>
      <c r="E203" s="33"/>
      <c r="F203" s="33"/>
      <c r="G203" s="33"/>
      <c r="H203" s="34">
        <f>H204+H205+H206</f>
        <v>0.632020202020202</v>
      </c>
    </row>
    <row r="204" spans="1:8" ht="24">
      <c r="A204" s="45"/>
      <c r="B204" s="32" t="s">
        <v>193</v>
      </c>
      <c r="C204" s="33" t="s">
        <v>53</v>
      </c>
      <c r="D204" s="33">
        <v>0.33</v>
      </c>
      <c r="E204" s="33">
        <v>100</v>
      </c>
      <c r="F204" s="33">
        <v>100</v>
      </c>
      <c r="G204" s="33">
        <v>100</v>
      </c>
      <c r="H204" s="18">
        <f>G204/F204*D204</f>
        <v>0.33</v>
      </c>
    </row>
    <row r="205" spans="1:8" ht="36">
      <c r="A205" s="45"/>
      <c r="B205" s="32" t="s">
        <v>194</v>
      </c>
      <c r="C205" s="33" t="s">
        <v>53</v>
      </c>
      <c r="D205" s="33">
        <v>0.33</v>
      </c>
      <c r="E205" s="33">
        <v>99</v>
      </c>
      <c r="F205" s="33">
        <v>99</v>
      </c>
      <c r="G205" s="33">
        <v>70</v>
      </c>
      <c r="H205" s="18">
        <f>G205/F205*D205</f>
        <v>0.23333333333333334</v>
      </c>
    </row>
    <row r="206" spans="1:8" ht="36">
      <c r="A206" s="45"/>
      <c r="B206" s="32" t="s">
        <v>195</v>
      </c>
      <c r="C206" s="33" t="s">
        <v>53</v>
      </c>
      <c r="D206" s="33">
        <v>0.34</v>
      </c>
      <c r="E206" s="33">
        <v>96</v>
      </c>
      <c r="F206" s="33">
        <v>99</v>
      </c>
      <c r="G206" s="33">
        <v>20</v>
      </c>
      <c r="H206" s="18">
        <f>G206/F206*D206</f>
        <v>0.06868686868686869</v>
      </c>
    </row>
    <row r="207" spans="1:8" ht="36">
      <c r="A207" s="73" t="s">
        <v>203</v>
      </c>
      <c r="B207" s="12" t="s">
        <v>196</v>
      </c>
      <c r="C207" s="13"/>
      <c r="D207" s="14">
        <f>D208</f>
        <v>1</v>
      </c>
      <c r="E207" s="14"/>
      <c r="F207" s="14"/>
      <c r="G207" s="14"/>
      <c r="H207" s="14">
        <f>H208</f>
        <v>1.7786111111111111</v>
      </c>
    </row>
    <row r="208" spans="1:8" ht="24">
      <c r="A208" s="45"/>
      <c r="B208" s="12" t="s">
        <v>197</v>
      </c>
      <c r="C208" s="17"/>
      <c r="D208" s="74">
        <f>D209</f>
        <v>1</v>
      </c>
      <c r="E208" s="74"/>
      <c r="F208" s="74"/>
      <c r="G208" s="74"/>
      <c r="H208" s="74">
        <f>H209</f>
        <v>1.7786111111111111</v>
      </c>
    </row>
    <row r="209" spans="1:8" ht="24">
      <c r="A209" s="45"/>
      <c r="B209" s="76" t="s">
        <v>198</v>
      </c>
      <c r="C209" s="17"/>
      <c r="D209" s="74">
        <f>SUM(D210:D213)</f>
        <v>1</v>
      </c>
      <c r="E209" s="74"/>
      <c r="F209" s="74"/>
      <c r="G209" s="74"/>
      <c r="H209" s="74">
        <f>SUM(H210:H213)</f>
        <v>1.7786111111111111</v>
      </c>
    </row>
    <row r="210" spans="1:8" ht="24">
      <c r="A210" s="45"/>
      <c r="B210" s="23" t="s">
        <v>199</v>
      </c>
      <c r="C210" s="17" t="s">
        <v>19</v>
      </c>
      <c r="D210" s="18">
        <v>0.1</v>
      </c>
      <c r="E210" s="21">
        <v>15</v>
      </c>
      <c r="F210" s="21">
        <v>20</v>
      </c>
      <c r="G210" s="21">
        <v>46</v>
      </c>
      <c r="H210" s="18">
        <f>G210/F210*D210</f>
        <v>0.22999999999999998</v>
      </c>
    </row>
    <row r="211" spans="1:8" ht="24">
      <c r="A211" s="45"/>
      <c r="B211" s="23" t="s">
        <v>200</v>
      </c>
      <c r="C211" s="17" t="s">
        <v>19</v>
      </c>
      <c r="D211" s="18">
        <v>0.1</v>
      </c>
      <c r="E211" s="21">
        <v>2</v>
      </c>
      <c r="F211" s="21">
        <v>4</v>
      </c>
      <c r="G211" s="21">
        <v>5</v>
      </c>
      <c r="H211" s="18">
        <f>G211/F211*D211</f>
        <v>0.125</v>
      </c>
    </row>
    <row r="212" spans="1:8" ht="12">
      <c r="A212" s="45"/>
      <c r="B212" s="23" t="s">
        <v>201</v>
      </c>
      <c r="C212" s="17" t="s">
        <v>19</v>
      </c>
      <c r="D212" s="18">
        <v>0.5</v>
      </c>
      <c r="E212" s="21">
        <v>30</v>
      </c>
      <c r="F212" s="21">
        <v>36</v>
      </c>
      <c r="G212" s="21">
        <v>80</v>
      </c>
      <c r="H212" s="18">
        <f>G212/F212*D212</f>
        <v>1.1111111111111112</v>
      </c>
    </row>
    <row r="213" spans="1:8" ht="24">
      <c r="A213" s="45"/>
      <c r="B213" s="23" t="s">
        <v>202</v>
      </c>
      <c r="C213" s="17" t="s">
        <v>19</v>
      </c>
      <c r="D213" s="18">
        <v>0.3</v>
      </c>
      <c r="E213" s="21">
        <v>0</v>
      </c>
      <c r="F213" s="21">
        <v>24</v>
      </c>
      <c r="G213" s="21">
        <v>25</v>
      </c>
      <c r="H213" s="18">
        <f>G213/F213*D213</f>
        <v>0.3125</v>
      </c>
    </row>
    <row r="217" spans="1:8" ht="12">
      <c r="A217" s="3"/>
      <c r="B217" s="2" t="s">
        <v>204</v>
      </c>
      <c r="H217" s="4"/>
    </row>
    <row r="218" spans="1:8" ht="15.75" customHeight="1">
      <c r="A218" s="3"/>
      <c r="B218" s="2" t="s">
        <v>205</v>
      </c>
      <c r="G218" s="4" t="s">
        <v>206</v>
      </c>
      <c r="H218" s="4"/>
    </row>
  </sheetData>
  <sheetProtection/>
  <mergeCells count="15">
    <mergeCell ref="A151:A157"/>
    <mergeCell ref="A163:A173"/>
    <mergeCell ref="A199:A201"/>
    <mergeCell ref="E7:E8"/>
    <mergeCell ref="F7:G7"/>
    <mergeCell ref="A7:A8"/>
    <mergeCell ref="B7:B8"/>
    <mergeCell ref="C7:C8"/>
    <mergeCell ref="D7:D8"/>
    <mergeCell ref="E2:H2"/>
    <mergeCell ref="F3:H3"/>
    <mergeCell ref="F4:H4"/>
    <mergeCell ref="H7:H8"/>
    <mergeCell ref="A5:H5"/>
    <mergeCell ref="A142:A143"/>
  </mergeCells>
  <printOptions/>
  <pageMargins left="0.5905511811023623" right="0.3937007874015748" top="0.5905511811023623" bottom="0.3937007874015748" header="0.2362204724409449" footer="0.31496062992125984"/>
  <pageSetup fitToHeight="3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Переславская</cp:lastModifiedBy>
  <cp:lastPrinted>2017-03-27T11:30:31Z</cp:lastPrinted>
  <dcterms:created xsi:type="dcterms:W3CDTF">2014-04-14T08:25:03Z</dcterms:created>
  <dcterms:modified xsi:type="dcterms:W3CDTF">2017-04-03T13:49:46Z</dcterms:modified>
  <cp:category/>
  <cp:version/>
  <cp:contentType/>
  <cp:contentStatus/>
</cp:coreProperties>
</file>