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Сводный отчет" sheetId="1" r:id="rId1"/>
  </sheets>
  <definedNames>
    <definedName name="_xlnm.Print_Titles" localSheetId="0">'Сводный отчет'!$9:$10</definedName>
    <definedName name="_xlnm.Print_Area" localSheetId="0">'Сводный отчет'!$A$1:$H$182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<sst xmlns="http://schemas.openxmlformats.org/spreadsheetml/2006/main" count="296" uniqueCount="211">
  <si>
    <t>№ п/п</t>
  </si>
  <si>
    <t>Наименование показателя, индикатора</t>
  </si>
  <si>
    <t>Единица измерения</t>
  </si>
  <si>
    <t>Вес</t>
  </si>
  <si>
    <t>Фактическое значение показателя на момент разработки программы</t>
  </si>
  <si>
    <t xml:space="preserve">Значение на отчетную дату </t>
  </si>
  <si>
    <t>плановое</t>
  </si>
  <si>
    <t>фактическое</t>
  </si>
  <si>
    <t>чел.</t>
  </si>
  <si>
    <t>Цель 1 "Содействие развитию общественных объединений и территориальных общественных самоуправлений на территории МО р.п. Первомайский"</t>
  </si>
  <si>
    <t>Цель 2 "Оказание информационной, методической, материальной поддержки ТОС и МОО"</t>
  </si>
  <si>
    <t>Вовлечение жителей поселка в деятельность местного самоуправления, выявление инициаторов общественных инициатив, координация их деятельности</t>
  </si>
  <si>
    <t>Организация публичных слушаний для обсуждения проектов муниципальных правовых актов и по вопросам местного значения</t>
  </si>
  <si>
    <t>Приобретение материально-технических средств на обеспечение функций деятельности общественных организаций</t>
  </si>
  <si>
    <t>Оказание услуг в области информационных технологий</t>
  </si>
  <si>
    <t>шт.</t>
  </si>
  <si>
    <t xml:space="preserve">Организация мероприятий, направленных на координацию работы администрации МО р.п. Первомайский с общественными организациями и территориальными общественными самоуправлениями </t>
  </si>
  <si>
    <t>Индекс результативности по программе</t>
  </si>
  <si>
    <t>Муниципальная программа «Обеспечение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района»</t>
  </si>
  <si>
    <t>Проведение работ по созданию, сохранению и использованию резерва материальных ресурсов в целях предупреждения и ликвидации чрезвычайных ситуаций мирного и военного времени; создание безопасных условий для массового отдыха людей на водных объектах</t>
  </si>
  <si>
    <t>Муниципальная программа «Организация благоустройства территории муниципального образования рабочий поселок Первомайский»</t>
  </si>
  <si>
    <t>%</t>
  </si>
  <si>
    <t>м3</t>
  </si>
  <si>
    <t>Муниципальная программа «Развитие субъектов малого и среднего предпринимательства на территории муниципального образования  рабочий поселок Первомайский Щекинского района»</t>
  </si>
  <si>
    <t>Муниципальная программа «Улучшение жилищных условий граждан на территории муниципального образования рабочий поселок Первомайский Щекинского района»</t>
  </si>
  <si>
    <t>Муниципальная программа «Развитие социально-культурной работы с населением в муниципальном образовании рабочий поселок Первомайский Щекинского района»</t>
  </si>
  <si>
    <t>Подпрограмма 1 "Молодежная политика"</t>
  </si>
  <si>
    <t>Проведение праздничного мероприятия "День Защитника Отечества"</t>
  </si>
  <si>
    <t>Подпрограмма 2  "Обеспечение деятельности МКУК "ППБ"</t>
  </si>
  <si>
    <t>учрежден.</t>
  </si>
  <si>
    <t>Подпрограмма 3 "Организация досуга и массового отдыха""</t>
  </si>
  <si>
    <t>дней</t>
  </si>
  <si>
    <t>Подпрограмма 4 "Организация физкультурно-оздоровительной и спортивно-массовой работы в муниципальном образовании рабочий поселок Первомайский"</t>
  </si>
  <si>
    <t>Заливка и содержанию катка, содержанию спортивно-игрового комплекса с круглосуточной охраной</t>
  </si>
  <si>
    <t>час.</t>
  </si>
  <si>
    <t xml:space="preserve">Муниципальная программа «Развитие и поддержание информационных систем в муниципальном образовании рабочий поселок Первомайский Щекинского района» </t>
  </si>
  <si>
    <t>Цель: "Повышение эффективности муниципального управления на основе использования современных информационных и телекоммуникационных технологий"</t>
  </si>
  <si>
    <t>Доля рабочих мест специалистов, оснащенных современной компьютерной техникой, %</t>
  </si>
  <si>
    <t>Доля рабочих мест специалистов, оснащенных лицензионными операционными системами, %</t>
  </si>
  <si>
    <t>Подключение рабочих мест к локальной компьютерной сети и к информационно-телекоммуникационной сети Интернет</t>
  </si>
  <si>
    <t>Доля рабочих мест, подключенных к локальной компьютерной сети и к информационно-телекоммуникационной сети Интернет, %</t>
  </si>
  <si>
    <t>Подключение рабочих мест к системе электронного документооборота</t>
  </si>
  <si>
    <t>Доля рабочих мест сотрудников, имеющих доступ к системе электронного документооборота, %;</t>
  </si>
  <si>
    <t>Обеспечение бесперебойного функционирования компьютерной и оргтехники</t>
  </si>
  <si>
    <t>Доля бесперебойно функционирующей техники, %</t>
  </si>
  <si>
    <t>Обеспечение защиты информационных систем, в которых обрабатывается конфиденциальная информация</t>
  </si>
  <si>
    <t>% защищенности информации</t>
  </si>
  <si>
    <t>Обеспечение функционирования официального Портала МО р.п. Первомайский Щекинский район</t>
  </si>
  <si>
    <t>мес.</t>
  </si>
  <si>
    <t>Муниципальная программа «Энергосбережение и повышение энергетической эффективности в муниципальном образовании рабочий поселок Первомайский»</t>
  </si>
  <si>
    <t>Муниципальная программа «Информирование населения о деятельности органов местного самоуправления МО р.п. Первомайский Щекинского района»</t>
  </si>
  <si>
    <t>Задача 1 "Информирование населения о деятельности органов местного самоуправления МО р.п. Первомайский Щекинского района"</t>
  </si>
  <si>
    <t>Мероприятие 1. Информирование населения о деятельности органов местного самоуправления</t>
  </si>
  <si>
    <t>Количество публикаций в средствах массовой информации о деятельности органов местного самоуправления</t>
  </si>
  <si>
    <t>Количество социологических опросов населения по различным направлениям деятельности органов местного самоуправления</t>
  </si>
  <si>
    <t>Количество приемов граждан по личным вопросам</t>
  </si>
  <si>
    <t>Количество выездных встреч руководителей органов местного самоуправления с населением</t>
  </si>
  <si>
    <t>Начальник отдела</t>
  </si>
  <si>
    <t>по финансово-экономическим вопросам</t>
  </si>
  <si>
    <t>Т. В. Абрамова</t>
  </si>
  <si>
    <t>Подпрограмма 1. «Энергоэффективность в муниципальных учреждениях, подведомственных администрации МО р.п. Первомайский Щекинского района»</t>
  </si>
  <si>
    <t xml:space="preserve">Проведение лучшее новогоднее оформление предприятий потребительской сферы </t>
  </si>
  <si>
    <t>Муниципальная программа «Совершенствование структуры собственности муниципального образования рабочий поселок Первомайский Щекинского района»</t>
  </si>
  <si>
    <t>Подпрограмма 1 "Содержание имущества казны"</t>
  </si>
  <si>
    <t>Заключение договоров социального найма</t>
  </si>
  <si>
    <t>Регистрация права муниципальной собственности</t>
  </si>
  <si>
    <t>Оформление кадастровых (технических) паспортов на объекты недвижимого имущества, получение отчетов независимых оценщиков, оформление права собственности</t>
  </si>
  <si>
    <t>Реализация комплекса мероприятий в области гражданской обороны (далее ГО) и предупреждению ликвидации ЧС</t>
  </si>
  <si>
    <t>Подготовка населения и специалистов к действиям в чрезвычайных ситуациях мирного и военного времени</t>
  </si>
  <si>
    <t>Проведение мероприятий по профилактике правонарушений, терроризма, экстремизма (семинар "Противодействие проникновению в общественное сознание идей религиозного фундаментализма, экстремизма и нетерпимости")</t>
  </si>
  <si>
    <t>мероприятие</t>
  </si>
  <si>
    <t xml:space="preserve">Приобретение огнетушителей </t>
  </si>
  <si>
    <t>Зарядка огнетушителей</t>
  </si>
  <si>
    <t>Замена пожарных гидрантов на территории МО р.п. Первомайский Щекинского района</t>
  </si>
  <si>
    <r>
      <t xml:space="preserve">Задача 1. </t>
    </r>
    <r>
      <rPr>
        <sz val="11"/>
        <color indexed="8"/>
        <rFont val="Times New Roman"/>
        <family val="1"/>
      </rPr>
      <t>Обеспечение условий для интенсивного развития малого предпринимательства, направленного на решение социальных и экономических задач в МО р.п.Первомайский Щекинского района</t>
    </r>
  </si>
  <si>
    <t>мест</t>
  </si>
  <si>
    <t>Проведение смотра-конкурса среди субъектов малого и среднего    предпринимательства МО р.п.Первомайский по благоустройству и озеленению прилегающей территории</t>
  </si>
  <si>
    <t>Подпрограмма 1. "Ремонт муниципального жилого фонда и мест общего пользования"</t>
  </si>
  <si>
    <t>Подпрограмма 6 "Переселение граждан из аварийного жилья"</t>
  </si>
  <si>
    <t>День памяти и скорби Чествование старожилов поселка с 90-летием</t>
  </si>
  <si>
    <t>комплекс</t>
  </si>
  <si>
    <t>Подпрограмма 5  "Обеспечение деятельности МАУК «ДК «ХИМИК»"</t>
  </si>
  <si>
    <t>Подпрограмма 2 "Оценка недвижимости, признание прав и регулирование по муниципальной собственности"</t>
  </si>
  <si>
    <t>Оценка стоимости объектов недвижимого имущества, сдаваемых в аренду</t>
  </si>
  <si>
    <t xml:space="preserve">Проведение аукционов по продаже права аренды и заключение договоров </t>
  </si>
  <si>
    <t>Приватизация имущества в соответствии с планом приватизации</t>
  </si>
  <si>
    <t>Муниципальная программа «Развитие общественных организаций в МО р.п. Первомайский Щекинского района»</t>
  </si>
  <si>
    <t>усл.</t>
  </si>
  <si>
    <t>Муниципальная программа «Комплексная программа профилактики правонарушений в муниципальном образовании рабочий посёлок Первомайский Щёкинского район»</t>
  </si>
  <si>
    <t>Муниципальная программа «Организация градостроительной деятельности на территории муниципального образования рабочий посёлок Первомайский Щекинского района»</t>
  </si>
  <si>
    <t>Приложение</t>
  </si>
  <si>
    <t>к Постановлениею Администрации</t>
  </si>
  <si>
    <t>МО р.п. Первомайский</t>
  </si>
  <si>
    <t>Сводный отчет о ходе реализации и оценке эффективности муниципальных программ за 2018 год</t>
  </si>
  <si>
    <t>Проведение праздничного мероприятия, посвященного Международному Дню 8 Марта</t>
  </si>
  <si>
    <t>Праздничные мероприятия, посвященные Дню Победы"</t>
  </si>
  <si>
    <t>Праздничные мероприятия, посвященные Международному Дню пожилого человека</t>
  </si>
  <si>
    <t>Праздничные мероприятия, посвященные Дню Инвалида</t>
  </si>
  <si>
    <t>Праздничные мероприятия, посвященные Дню неизвестного солдата</t>
  </si>
  <si>
    <t>Новогодняя елка для детей из малообеспеченных семей</t>
  </si>
  <si>
    <t>День сотрудника органов внутренних дел</t>
  </si>
  <si>
    <t>День памяти и скорби</t>
  </si>
  <si>
    <t>Задача 1.  Проведение праздничных мероприятий</t>
  </si>
  <si>
    <t>Задача 2. Оказание содействия в трудоустройстве несовершеннолетних граждан</t>
  </si>
  <si>
    <t>Задача 1.  "Обеспечение деятельности МКУК "ППБ"</t>
  </si>
  <si>
    <t>Задача 2. Проведение смотра – конкурса среди придомовых территорий муниципального образования рабочий поселок первомайский Щекинского района «Лучший двор»</t>
  </si>
  <si>
    <t>Задача 3. Обслуживание Новогодней ели</t>
  </si>
  <si>
    <t>Задача 1.  Проведение спортивных мероприятий</t>
  </si>
  <si>
    <t>Задача 2. Содержание мест массового отдыха, спортивного комплекса</t>
  </si>
  <si>
    <t>Задача 3.  Аренда спортивно-оздоровительного комплекса</t>
  </si>
  <si>
    <t>Задача 1.  Обеспечение деятельности МАУК «ДК «ХИМИК»</t>
  </si>
  <si>
    <t>Мероприятие 1. Содержание недвижимого имущества казны и оплата за сохранность движимого и недвижимого имущества, содержание жилого фонда, находящегося в собственности, подготовка кадастровых (технических) паспортов на объекты недвижимого имущества, оценочная деятельность</t>
  </si>
  <si>
    <t>Мероприятие 2. Содержание, обслуживание и ремонт мемориала «Скорбящий воин»</t>
  </si>
  <si>
    <t>Мероприятие 3. Содержание свободного муниципального жилья</t>
  </si>
  <si>
    <t>Мероприятие 1. Признание права и регулирование отношений по муниципальной собственности (межевание, постановка на технический и кадастровый учет, заключение договоров соц. найма)</t>
  </si>
  <si>
    <t>Оплата коммунальных услуг объектов</t>
  </si>
  <si>
    <t>Содержание имущества казны в состоянии, пригодном для эксплуатации</t>
  </si>
  <si>
    <t>Поставка газа к "Вечному огню</t>
  </si>
  <si>
    <t>Мероприятие 1. Установка приборов учета</t>
  </si>
  <si>
    <t>Мероприятие 1. Приобретение жилых помещений</t>
  </si>
  <si>
    <t>Задача 1.  Оснащение рабочих мест специалистов администрации МО р.п. Первомайский Щекинского района, МКУ «ПУЖиБ», МКУК «ППБ» современной компьютерной техникой</t>
  </si>
  <si>
    <t>Задача 2. Лицензирование программного обеспечения</t>
  </si>
  <si>
    <t>Задача 3. Бесперебойное предоставление сервисов, необходимых для работы сотрудникам администрации МО р.п. Первомайский Щекинского района, МКУ «ПУЖиБ», МКУК «ППБ»</t>
  </si>
  <si>
    <t>Задача 4. Защита персональных данных и конфиденциальной информации от несанкционированного доступа</t>
  </si>
  <si>
    <t>Задача 5. Обеспечение доступа населения к информации о деятельности администрации МО р.п. Первомайский Щекинского района, МКУ «ПУЖиБ», МКУК «ППБ»</t>
  </si>
  <si>
    <t>Мероприятие 1. Повышение эффективности взаимодействия администрации МО р.п. Первомайский и ТОС и МОО</t>
  </si>
  <si>
    <t>Мероприятие 2. Создание условия для развития общественных организаций и территориальных общественных самоуправлений с целью решения проблем местного значения.</t>
  </si>
  <si>
    <t>Мероприятие 1. Приобретение материально-технических средств на обеспечение функций деятельности общественных организаций</t>
  </si>
  <si>
    <t>Задача 1. Проведение корректировки потребления энергоресурсов на основании сбора и анализа информации об энергоемкости учреждений.</t>
  </si>
  <si>
    <t>Задача 2. Снижение финансовой нагрузки на бюджет муниципального образования за счет сокращения платежей за тепловую и электрическую энергию, потребляемые учреждениями</t>
  </si>
  <si>
    <t>Задача 3. Внедрения энергосберегающих технологий в первую очередь замена ламп на энергосберегающие, старых деревянных оконных блоков на пластиковые.</t>
  </si>
  <si>
    <t>Мероприятие 1. Снижение уровня преступности, укрепление законности на территории муниципального образования (уголовные преступления)</t>
  </si>
  <si>
    <t>Мероприятие 2. Совершенствование социальной профилактики правонарушений, направленной на активацию борьбы с пьянством, преступностью и беспризорностью (административные преступления)</t>
  </si>
  <si>
    <t>Мероприятие 3. Приобретение и содержание опорного пункта правопорядка для народных дружин (участковых пунктов милиции)</t>
  </si>
  <si>
    <t>Мероприятие 4.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</t>
  </si>
  <si>
    <t>Мероприятие 5.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</si>
  <si>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2018-2022 годы»</t>
  </si>
  <si>
    <t>Объекты</t>
  </si>
  <si>
    <t>Муниципальная программа «Профессиональная подготовка, переподготовка, повышение квалификации муниципальных служащих и работников, замещающих должности, не отнесенные к должностям муниципальной службы, в администрации муниципального образования рабочий поселок Первомайский Щекинского района»</t>
  </si>
  <si>
    <t>Количество обученных</t>
  </si>
  <si>
    <t>Мероприятие 1. Внедрение эффективных технологий кадровой работы, направленных на оценку эффективности деятельности муниципальных  служащих и работников, замещающих должности, не отнесенные к должностям муниципальной службы, повышение их профессиональной  компетентности, создание условий для результативной профессиональной служебной деятельности и должностного (служебного) роста</t>
  </si>
  <si>
    <t>Мероприятие 2. Реализация современных программ переподготовки и повышения квалификации кадров</t>
  </si>
  <si>
    <t>Мероприятие 1. Благоустройство дворовых территорий</t>
  </si>
  <si>
    <t>Мероприятие 2. Благоустройство территорий общего пользования</t>
  </si>
  <si>
    <t>Мероприятие 3. Передача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</si>
  <si>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Задача 2. Увеличение налоговых поступлений в бюджет МО р.п.Первомайский за счет создания новых рабочих мест</t>
  </si>
  <si>
    <t>Задача 3. Увеличение объема инвестиций, в том числе за счет собственных средств субъектов малого предпринимательства</t>
  </si>
  <si>
    <t>Задача 4. Обеспечение инвестиционной привлекательности малых предприятий, путе проведения конкурсов</t>
  </si>
  <si>
    <t>Подпрограмма 1. «Содержание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Первомайский»</t>
  </si>
  <si>
    <t>Выполнение работ по ямочному ремонту асфальтового покрытия на территории МО р.п. Первомайский Щекинского района</t>
  </si>
  <si>
    <t xml:space="preserve"> м2</t>
  </si>
  <si>
    <t>Выполнение работ по ремонту асфальтового покрытия (расширение дороги по ул. Октябрьская) на территории МО р.п. Первомайский Щекинского района</t>
  </si>
  <si>
    <t>Выполнение работ по ремонту асфальтового покрытия дороги по ул. Западная МО р.п. Первомайский Щекинского района</t>
  </si>
  <si>
    <t>Выполнение работ по ремонту асфальтового покрытия дороги по ул. Шоссейная МО р.п. Первомайский Щекинского района</t>
  </si>
  <si>
    <t>Выполнение работ по ремонту асфальтового покрытия дороги по пр. Улитина МО р.п. Первомайский Щекинского района</t>
  </si>
  <si>
    <t>Выполнение работ по ремонту асфальтового покрытия внутридомовых проездов жилых домов по ул. Пролетарская д.15 корп.1,2,3</t>
  </si>
  <si>
    <t>Выполнение работ устройству тротуара по ул. Комсомольская</t>
  </si>
  <si>
    <t>Выполнение работ устройству тротуара по Улитина 3 - Индустриальная 28</t>
  </si>
  <si>
    <t>Корректировка проектов организации движения</t>
  </si>
  <si>
    <t>Обслуживание светофорных объектов</t>
  </si>
  <si>
    <t>шт</t>
  </si>
  <si>
    <t>установка и ремонт леерных ограждений пешеходных переходов</t>
  </si>
  <si>
    <t>м2</t>
  </si>
  <si>
    <t>Монтаж, демонтаж дорожных знаков</t>
  </si>
  <si>
    <t>Нанесение разметки</t>
  </si>
  <si>
    <t>км.</t>
  </si>
  <si>
    <t>Устройство искусственных дорожных неровностей асфальтобетонных</t>
  </si>
  <si>
    <t>уборка, механизированная центральных дорог</t>
  </si>
  <si>
    <t>уборка механизированная дорог частного сектора</t>
  </si>
  <si>
    <t>Подпрограмма 2. «Содержание и ремонт уличного освещения на территории МО р.п. Первомайский»</t>
  </si>
  <si>
    <t>кВт*ч</t>
  </si>
  <si>
    <t>км протяженности освещенных частей улиц, проездов, набережных</t>
  </si>
  <si>
    <t>Подпрограмма 3. "Организация и проведение мероприятий по благоустройству и озеленению на территории МО р.п. Первомайский"</t>
  </si>
  <si>
    <t>Водоснабжение пруда речной водой</t>
  </si>
  <si>
    <t>Выполнение работ по реконструкции пляжной зоны береговой линии на территории МО р.п. Первомайский Щекинского района</t>
  </si>
  <si>
    <t>Выполнение работ по благоустройству территории МО р.п. Первомайский Щекинского района (ремонт ограждений)</t>
  </si>
  <si>
    <t>Выполнение топографических работ</t>
  </si>
  <si>
    <t>Аккорицидная обработка парковой зоны</t>
  </si>
  <si>
    <t>Замена насоса в пруду</t>
  </si>
  <si>
    <t>Монтаж опор линии электропередач</t>
  </si>
  <si>
    <t>Обслуживание системы видеонаблюдения в парковой зоне</t>
  </si>
  <si>
    <t>Приобретение табличек</t>
  </si>
  <si>
    <t>Расширение системы видионаблюдения</t>
  </si>
  <si>
    <t>Выполнение работ по благоустройству территории (демонтаж и установка урн) в МО р.п. Первомайский Щекинского района</t>
  </si>
  <si>
    <t>Выполнение работ по благоустройству территории (установка защитных ограждений) в МО р.п. Первомайский Щекинского района</t>
  </si>
  <si>
    <t>м</t>
  </si>
  <si>
    <t>Приобретение и поставка светодиодных конструкций</t>
  </si>
  <si>
    <t>Выполнение работ по благоустройству (монтаж остановочных павильонов) территории МО р.п. Первомайский Щекинского района</t>
  </si>
  <si>
    <t>Расходы на обеспечение деятельности МКУ «ПУЖиБ»</t>
  </si>
  <si>
    <t>учреждений</t>
  </si>
  <si>
    <t xml:space="preserve">Мероприятие 1. Ремонт дорог </t>
  </si>
  <si>
    <t>Мероприятие 2. Ремонт придомовой территории</t>
  </si>
  <si>
    <t>Мероприятие 3. Ремонт тротуаров</t>
  </si>
  <si>
    <t>Мероприятие 4. Установка и разработка схемы дислокации дорожных знаков и дорожной разметки общего пользования</t>
  </si>
  <si>
    <t>Мероприятие 5. Установка и обслуживание объектов дорожной инфраструктуры</t>
  </si>
  <si>
    <t>Мероприятие 6. Содержание автомобильных дорог</t>
  </si>
  <si>
    <t>Мероприятие 1. Разработка проектной документации</t>
  </si>
  <si>
    <t>Мероприятие 2. Оплата потребленной электроэнергии на уличное освещение</t>
  </si>
  <si>
    <t>Мероприятие 3. Техническое обслуживание и ремонт уличного освещения – оперативно-диспетчерское управление, аварийное обслуживание установок наружного освещения</t>
  </si>
  <si>
    <t>Мероприятие 1. Ремонт тротуаров в парке</t>
  </si>
  <si>
    <t>Мероприятие 2. Спиливание деревьев</t>
  </si>
  <si>
    <t>Мероприятие 3. Организация сбора и вывоза мусора</t>
  </si>
  <si>
    <t>Мероприятие 4. Содержание мест массового отдыха</t>
  </si>
  <si>
    <t>Мероприятие 5. Ремонт, приобретение и установка детских площадок</t>
  </si>
  <si>
    <t>Мероприятие 6. Установка аншлагов на жилые дома</t>
  </si>
  <si>
    <t xml:space="preserve">Мероприятие 7. Мероприятия по озеленению территории </t>
  </si>
  <si>
    <t>Мероприятие 8.  Приобретение, установка и обслуживание малых архитектурных форм</t>
  </si>
  <si>
    <t>Мероприятие 9. Приобретение, поставка и обслуживание светодиодных конструкций</t>
  </si>
  <si>
    <t>Мероприятие 10. Мероприятия по ремонту в области благоустройства</t>
  </si>
  <si>
    <t>Подпрограмма 4.  "Обеспечение деятельности МКУ "ПУЖиБ"</t>
  </si>
  <si>
    <t>от "27" марта 2019 года №84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</si>
</sst>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0.000"/>
    <numFmt numFmtId="174" formatCode="_-* #,##0.0_р_._-;\-* #,##0.0_р_._-;_-* &quot;-&quot;?_р_._-;_-@_-"/>
    <numFmt numFmtId="175" formatCode="#,##0.0"/>
    <numFmt numFmtId="176" formatCode="0.0"/>
    <numFmt numFmtId="177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44" fillId="0" borderId="0" xfId="0" applyNumberFormat="1" applyFont="1" applyAlignment="1">
      <alignment horizontal="center"/>
    </xf>
    <xf numFmtId="177" fontId="47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44" fillId="0" borderId="10" xfId="53" applyFont="1" applyBorder="1" applyAlignment="1">
      <alignment horizontal="justify" vertical="center"/>
      <protection/>
    </xf>
    <xf numFmtId="0" fontId="44" fillId="0" borderId="10" xfId="0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177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7" fontId="44" fillId="0" borderId="0" xfId="0" applyNumberFormat="1" applyFont="1" applyAlignment="1">
      <alignment horizontal="right"/>
    </xf>
    <xf numFmtId="177" fontId="48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justify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center" wrapText="1"/>
    </xf>
    <xf numFmtId="1" fontId="44" fillId="0" borderId="10" xfId="0" applyNumberFormat="1" applyFont="1" applyBorder="1" applyAlignment="1">
      <alignment horizontal="center" wrapText="1"/>
    </xf>
    <xf numFmtId="173" fontId="44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176" fontId="4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177" fontId="48" fillId="0" borderId="12" xfId="0" applyNumberFormat="1" applyFont="1" applyBorder="1" applyAlignment="1">
      <alignment horizontal="center" wrapText="1"/>
    </xf>
    <xf numFmtId="0" fontId="5" fillId="0" borderId="10" xfId="52" applyNumberFormat="1" applyFont="1" applyFill="1" applyBorder="1" applyAlignment="1" applyProtection="1">
      <alignment horizontal="justify" wrapText="1"/>
      <protection hidden="1"/>
    </xf>
    <xf numFmtId="0" fontId="5" fillId="0" borderId="10" xfId="52" applyNumberFormat="1" applyFont="1" applyFill="1" applyBorder="1" applyAlignment="1" applyProtection="1">
      <alignment horizont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8" fillId="0" borderId="12" xfId="0" applyFont="1" applyBorder="1" applyAlignment="1">
      <alignment horizontal="center" wrapText="1"/>
    </xf>
    <xf numFmtId="173" fontId="48" fillId="0" borderId="12" xfId="0" applyNumberFormat="1" applyFont="1" applyBorder="1" applyAlignment="1">
      <alignment horizontal="center" wrapText="1"/>
    </xf>
    <xf numFmtId="1" fontId="44" fillId="0" borderId="0" xfId="0" applyNumberFormat="1" applyFont="1" applyAlignment="1">
      <alignment horizontal="center"/>
    </xf>
    <xf numFmtId="1" fontId="48" fillId="0" borderId="10" xfId="0" applyNumberFormat="1" applyFont="1" applyBorder="1" applyAlignment="1">
      <alignment horizontal="center" vertical="center" wrapText="1"/>
    </xf>
    <xf numFmtId="1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" fontId="48" fillId="0" borderId="12" xfId="0" applyNumberFormat="1" applyFont="1" applyBorder="1" applyAlignment="1">
      <alignment horizont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4" fillId="0" borderId="0" xfId="52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7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7" fontId="44" fillId="0" borderId="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vertical="top" wrapText="1"/>
    </xf>
    <xf numFmtId="0" fontId="5" fillId="0" borderId="10" xfId="52" applyNumberFormat="1" applyFont="1" applyFill="1" applyBorder="1" applyAlignment="1" applyProtection="1">
      <alignment horizontal="right" wrapText="1"/>
      <protection hidden="1"/>
    </xf>
    <xf numFmtId="0" fontId="4" fillId="0" borderId="10" xfId="52" applyNumberFormat="1" applyFont="1" applyFill="1" applyBorder="1" applyAlignment="1" applyProtection="1">
      <alignment horizontal="center" wrapText="1"/>
      <protection hidden="1"/>
    </xf>
    <xf numFmtId="0" fontId="4" fillId="0" borderId="10" xfId="52" applyNumberFormat="1" applyFont="1" applyFill="1" applyBorder="1" applyAlignment="1" applyProtection="1">
      <alignment horizontal="justify" wrapText="1"/>
      <protection hidden="1"/>
    </xf>
    <xf numFmtId="1" fontId="5" fillId="0" borderId="10" xfId="0" applyNumberFormat="1" applyFont="1" applyFill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 vertical="top" wrapText="1"/>
    </xf>
    <xf numFmtId="0" fontId="4" fillId="0" borderId="10" xfId="52" applyNumberFormat="1" applyFont="1" applyFill="1" applyBorder="1" applyAlignment="1" applyProtection="1">
      <alignment horizontal="justify" vertical="top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center"/>
    </xf>
    <xf numFmtId="177" fontId="44" fillId="0" borderId="14" xfId="0" applyNumberFormat="1" applyFont="1" applyBorder="1" applyAlignment="1">
      <alignment horizontal="center" vertical="center" wrapText="1"/>
    </xf>
    <xf numFmtId="177" fontId="44" fillId="0" borderId="15" xfId="0" applyNumberFormat="1" applyFont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33" borderId="10" xfId="52" applyNumberFormat="1" applyFont="1" applyFill="1" applyBorder="1" applyAlignment="1" applyProtection="1">
      <alignment horizontal="center" vertical="top" wrapText="1"/>
      <protection hidden="1"/>
    </xf>
    <xf numFmtId="173" fontId="4" fillId="33" borderId="10" xfId="52" applyNumberFormat="1" applyFont="1" applyFill="1" applyBorder="1" applyAlignment="1" applyProtection="1">
      <alignment horizontal="center" vertical="top" wrapText="1"/>
      <protection hidden="1"/>
    </xf>
    <xf numFmtId="1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1" fontId="4" fillId="33" borderId="10" xfId="52" applyNumberFormat="1" applyFont="1" applyFill="1" applyBorder="1" applyAlignment="1" applyProtection="1">
      <alignment horizontal="center" vertical="top" wrapText="1"/>
      <protection hidden="1"/>
    </xf>
    <xf numFmtId="3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2" fontId="48" fillId="0" borderId="10" xfId="0" applyNumberFormat="1" applyFont="1" applyBorder="1" applyAlignment="1">
      <alignment horizontal="justify" vertical="center" wrapText="1"/>
    </xf>
    <xf numFmtId="2" fontId="2" fillId="0" borderId="11" xfId="0" applyNumberFormat="1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justify" vertical="top" wrapText="1"/>
    </xf>
    <xf numFmtId="2" fontId="44" fillId="0" borderId="10" xfId="0" applyNumberFormat="1" applyFont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justify" vertical="top" wrapText="1"/>
    </xf>
    <xf numFmtId="2" fontId="4" fillId="0" borderId="10" xfId="52" applyNumberFormat="1" applyFont="1" applyFill="1" applyBorder="1" applyAlignment="1" applyProtection="1">
      <alignment horizontal="justify" vertical="top" wrapText="1"/>
      <protection hidden="1"/>
    </xf>
    <xf numFmtId="2" fontId="2" fillId="0" borderId="10" xfId="53" applyNumberFormat="1" applyFont="1" applyBorder="1" applyAlignment="1">
      <alignment horizontal="justify" vertical="top" wrapText="1"/>
      <protection/>
    </xf>
    <xf numFmtId="2" fontId="2" fillId="0" borderId="10" xfId="53" applyNumberFormat="1" applyFont="1" applyBorder="1" applyAlignment="1">
      <alignment horizontal="justify" wrapText="1"/>
      <protection/>
    </xf>
    <xf numFmtId="2" fontId="4" fillId="33" borderId="10" xfId="52" applyNumberFormat="1" applyFont="1" applyFill="1" applyBorder="1" applyAlignment="1" applyProtection="1">
      <alignment horizontal="justify" vertical="top" wrapText="1"/>
      <protection hidden="1"/>
    </xf>
    <xf numFmtId="2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2" fontId="44" fillId="0" borderId="10" xfId="53" applyNumberFormat="1" applyFont="1" applyBorder="1" applyAlignment="1">
      <alignment horizontal="justify" vertical="center" wrapText="1"/>
      <protection/>
    </xf>
    <xf numFmtId="2" fontId="2" fillId="0" borderId="10" xfId="53" applyNumberFormat="1" applyFont="1" applyBorder="1" applyAlignment="1">
      <alignment horizontal="justify" vertical="center" wrapText="1"/>
      <protection/>
    </xf>
    <xf numFmtId="2" fontId="48" fillId="0" borderId="10" xfId="0" applyNumberFormat="1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justify" vertical="top" wrapText="1"/>
    </xf>
    <xf numFmtId="2" fontId="44" fillId="0" borderId="10" xfId="0" applyNumberFormat="1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1" fontId="48" fillId="0" borderId="11" xfId="0" applyNumberFormat="1" applyFont="1" applyBorder="1" applyAlignment="1">
      <alignment horizontal="center" vertical="center" wrapText="1"/>
    </xf>
    <xf numFmtId="1" fontId="48" fillId="0" borderId="12" xfId="0" applyNumberFormat="1" applyFont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1" fontId="48" fillId="0" borderId="13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justify" vertical="center" wrapText="1"/>
    </xf>
    <xf numFmtId="49" fontId="48" fillId="0" borderId="12" xfId="0" applyNumberFormat="1" applyFont="1" applyBorder="1" applyAlignment="1">
      <alignment horizontal="justify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center" vertical="center" wrapText="1"/>
    </xf>
    <xf numFmtId="177" fontId="48" fillId="0" borderId="12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2"/>
  <sheetViews>
    <sheetView tabSelected="1" view="pageBreakPreview" zoomScaleNormal="115" zoomScaleSheetLayoutView="100" zoomScalePageLayoutView="0" workbookViewId="0" topLeftCell="A184">
      <selection activeCell="J7" sqref="J7"/>
    </sheetView>
  </sheetViews>
  <sheetFormatPr defaultColWidth="9.140625" defaultRowHeight="15"/>
  <cols>
    <col min="1" max="1" width="4.28125" style="7" customWidth="1"/>
    <col min="2" max="2" width="66.140625" style="9" customWidth="1"/>
    <col min="3" max="3" width="18.28125" style="10" customWidth="1"/>
    <col min="4" max="4" width="9.00390625" style="16" customWidth="1"/>
    <col min="5" max="5" width="16.8515625" style="51" customWidth="1"/>
    <col min="6" max="6" width="13.00390625" style="51" customWidth="1"/>
    <col min="7" max="7" width="13.57421875" style="51" customWidth="1"/>
    <col min="8" max="8" width="12.7109375" style="16" bestFit="1" customWidth="1"/>
    <col min="9" max="9" width="12.7109375" style="1" bestFit="1" customWidth="1"/>
    <col min="10" max="11" width="9.00390625" style="1" bestFit="1" customWidth="1"/>
    <col min="12" max="13" width="6.8515625" style="1" bestFit="1" customWidth="1"/>
    <col min="14" max="16384" width="9.140625" style="1" customWidth="1"/>
  </cols>
  <sheetData>
    <row r="1" ht="15">
      <c r="H1" s="33" t="s">
        <v>90</v>
      </c>
    </row>
    <row r="2" ht="15">
      <c r="H2" s="33" t="s">
        <v>91</v>
      </c>
    </row>
    <row r="3" ht="15">
      <c r="H3" s="33" t="s">
        <v>92</v>
      </c>
    </row>
    <row r="4" ht="15">
      <c r="H4" s="33" t="s">
        <v>210</v>
      </c>
    </row>
    <row r="5" ht="15">
      <c r="H5" s="33"/>
    </row>
    <row r="6" ht="15">
      <c r="H6" s="33"/>
    </row>
    <row r="7" spans="1:12" s="2" customFormat="1" ht="20.25" customHeight="1">
      <c r="A7" s="104" t="s">
        <v>93</v>
      </c>
      <c r="B7" s="104"/>
      <c r="C7" s="104"/>
      <c r="D7" s="104"/>
      <c r="E7" s="104"/>
      <c r="F7" s="104"/>
      <c r="G7" s="104"/>
      <c r="H7" s="104"/>
      <c r="I7" s="5"/>
      <c r="J7" s="5"/>
      <c r="K7" s="5"/>
      <c r="L7" s="5"/>
    </row>
    <row r="9" spans="1:8" s="3" customFormat="1" ht="24.75" customHeight="1">
      <c r="A9" s="109" t="s">
        <v>0</v>
      </c>
      <c r="B9" s="111" t="s">
        <v>1</v>
      </c>
      <c r="C9" s="111" t="s">
        <v>2</v>
      </c>
      <c r="D9" s="113" t="s">
        <v>3</v>
      </c>
      <c r="E9" s="105" t="s">
        <v>4</v>
      </c>
      <c r="F9" s="107" t="s">
        <v>5</v>
      </c>
      <c r="G9" s="108"/>
      <c r="H9" s="103" t="s">
        <v>17</v>
      </c>
    </row>
    <row r="10" spans="1:8" s="3" customFormat="1" ht="60.75" customHeight="1">
      <c r="A10" s="110"/>
      <c r="B10" s="112"/>
      <c r="C10" s="112"/>
      <c r="D10" s="114"/>
      <c r="E10" s="106"/>
      <c r="F10" s="52" t="s">
        <v>6</v>
      </c>
      <c r="G10" s="52" t="s">
        <v>7</v>
      </c>
      <c r="H10" s="103"/>
    </row>
    <row r="11" spans="1:8" s="3" customFormat="1" ht="42.75">
      <c r="A11" s="18">
        <v>1</v>
      </c>
      <c r="B11" s="18" t="s">
        <v>62</v>
      </c>
      <c r="C11" s="6"/>
      <c r="D11" s="34">
        <f>D12+D25</f>
        <v>0.9999999999999999</v>
      </c>
      <c r="E11" s="52"/>
      <c r="F11" s="52"/>
      <c r="G11" s="52"/>
      <c r="H11" s="34">
        <f>H12+H25</f>
        <v>0.6051904761904762</v>
      </c>
    </row>
    <row r="12" spans="1:8" s="3" customFormat="1" ht="15">
      <c r="A12" s="18"/>
      <c r="B12" s="64" t="s">
        <v>63</v>
      </c>
      <c r="C12" s="38"/>
      <c r="D12" s="40">
        <f>D13+D18+D19</f>
        <v>0.8999999999999999</v>
      </c>
      <c r="E12" s="39"/>
      <c r="F12" s="39"/>
      <c r="G12" s="39"/>
      <c r="H12" s="26">
        <f>H13+H18+H19</f>
        <v>0.6051904761904762</v>
      </c>
    </row>
    <row r="13" spans="1:8" s="3" customFormat="1" ht="75">
      <c r="A13" s="19"/>
      <c r="B13" s="37" t="s">
        <v>111</v>
      </c>
      <c r="C13" s="38"/>
      <c r="D13" s="40">
        <f>SUM(D14:D15)</f>
        <v>0.3</v>
      </c>
      <c r="E13" s="39"/>
      <c r="F13" s="39"/>
      <c r="G13" s="39"/>
      <c r="H13" s="26">
        <f>SUM(H14:H15)</f>
        <v>0.3</v>
      </c>
    </row>
    <row r="14" spans="1:8" s="3" customFormat="1" ht="15">
      <c r="A14" s="115"/>
      <c r="B14" s="43" t="s">
        <v>115</v>
      </c>
      <c r="C14" s="38" t="s">
        <v>15</v>
      </c>
      <c r="D14" s="40">
        <v>0.15</v>
      </c>
      <c r="E14" s="39">
        <v>1800</v>
      </c>
      <c r="F14" s="39">
        <v>1890</v>
      </c>
      <c r="G14" s="39">
        <v>1890</v>
      </c>
      <c r="H14" s="26">
        <f>G14/F14*D14</f>
        <v>0.15</v>
      </c>
    </row>
    <row r="15" spans="1:8" s="3" customFormat="1" ht="30">
      <c r="A15" s="115"/>
      <c r="B15" s="43" t="s">
        <v>116</v>
      </c>
      <c r="C15" s="38" t="s">
        <v>15</v>
      </c>
      <c r="D15" s="40">
        <v>0.15</v>
      </c>
      <c r="E15" s="39">
        <v>1800</v>
      </c>
      <c r="F15" s="39">
        <v>1890</v>
      </c>
      <c r="G15" s="39">
        <v>1890</v>
      </c>
      <c r="H15" s="26">
        <f>G15/F15*D15</f>
        <v>0.15</v>
      </c>
    </row>
    <row r="16" spans="1:8" s="3" customFormat="1" ht="30">
      <c r="A16" s="35"/>
      <c r="B16" s="37" t="s">
        <v>112</v>
      </c>
      <c r="C16" s="38"/>
      <c r="D16" s="40">
        <f>D17</f>
        <v>0.2</v>
      </c>
      <c r="E16" s="39"/>
      <c r="F16" s="39"/>
      <c r="G16" s="39"/>
      <c r="H16" s="26">
        <f>H17</f>
        <v>0.1975</v>
      </c>
    </row>
    <row r="17" spans="1:8" s="3" customFormat="1" ht="15">
      <c r="A17" s="35"/>
      <c r="B17" s="37" t="s">
        <v>117</v>
      </c>
      <c r="C17" s="38" t="s">
        <v>22</v>
      </c>
      <c r="D17" s="40">
        <v>0.2</v>
      </c>
      <c r="E17" s="39">
        <v>0</v>
      </c>
      <c r="F17" s="39">
        <v>30000</v>
      </c>
      <c r="G17" s="39">
        <v>29625</v>
      </c>
      <c r="H17" s="26">
        <f aca="true" t="shared" si="0" ref="H17:H26">G17/F17*D17</f>
        <v>0.1975</v>
      </c>
    </row>
    <row r="18" spans="1:8" s="3" customFormat="1" ht="15">
      <c r="A18" s="19"/>
      <c r="B18" s="37" t="s">
        <v>113</v>
      </c>
      <c r="C18" s="38" t="s">
        <v>15</v>
      </c>
      <c r="D18" s="40">
        <v>0.05</v>
      </c>
      <c r="E18" s="39"/>
      <c r="F18" s="39">
        <v>17</v>
      </c>
      <c r="G18" s="39">
        <v>17</v>
      </c>
      <c r="H18" s="26">
        <f>G18/F18*D18</f>
        <v>0.05</v>
      </c>
    </row>
    <row r="19" spans="1:8" s="3" customFormat="1" ht="30">
      <c r="A19" s="19"/>
      <c r="B19" s="64" t="s">
        <v>82</v>
      </c>
      <c r="C19" s="38"/>
      <c r="D19" s="40">
        <f>D20</f>
        <v>0.5499999999999999</v>
      </c>
      <c r="E19" s="39"/>
      <c r="F19" s="39"/>
      <c r="G19" s="39"/>
      <c r="H19" s="40">
        <f>H20</f>
        <v>0.2551904761904762</v>
      </c>
    </row>
    <row r="20" spans="1:8" s="3" customFormat="1" ht="45">
      <c r="A20" s="19"/>
      <c r="B20" s="37" t="s">
        <v>114</v>
      </c>
      <c r="C20" s="38"/>
      <c r="D20" s="40">
        <f>SUM(D21:D26)</f>
        <v>0.5499999999999999</v>
      </c>
      <c r="E20" s="39"/>
      <c r="F20" s="39"/>
      <c r="G20" s="39"/>
      <c r="H20" s="40">
        <f>SUM(H21:H26)</f>
        <v>0.2551904761904762</v>
      </c>
    </row>
    <row r="21" spans="1:8" s="3" customFormat="1" ht="15">
      <c r="A21" s="19"/>
      <c r="B21" s="80" t="s">
        <v>64</v>
      </c>
      <c r="C21" s="38" t="s">
        <v>15</v>
      </c>
      <c r="D21" s="40">
        <v>0.05</v>
      </c>
      <c r="E21" s="39">
        <v>48</v>
      </c>
      <c r="F21" s="39">
        <v>50</v>
      </c>
      <c r="G21" s="39">
        <v>29</v>
      </c>
      <c r="H21" s="26">
        <f t="shared" si="0"/>
        <v>0.028999999999999998</v>
      </c>
    </row>
    <row r="22" spans="1:8" s="3" customFormat="1" ht="45">
      <c r="A22" s="19"/>
      <c r="B22" s="80" t="s">
        <v>66</v>
      </c>
      <c r="C22" s="38" t="s">
        <v>15</v>
      </c>
      <c r="D22" s="40">
        <v>0.1</v>
      </c>
      <c r="E22" s="39">
        <v>3</v>
      </c>
      <c r="F22" s="39">
        <v>14</v>
      </c>
      <c r="G22" s="39">
        <v>13</v>
      </c>
      <c r="H22" s="26">
        <f t="shared" si="0"/>
        <v>0.09285714285714286</v>
      </c>
    </row>
    <row r="23" spans="1:8" s="3" customFormat="1" ht="30">
      <c r="A23" s="19"/>
      <c r="B23" s="80" t="s">
        <v>83</v>
      </c>
      <c r="C23" s="38" t="s">
        <v>15</v>
      </c>
      <c r="D23" s="40">
        <v>0.1</v>
      </c>
      <c r="E23" s="39">
        <v>2</v>
      </c>
      <c r="F23" s="39">
        <v>2</v>
      </c>
      <c r="G23" s="39">
        <v>0</v>
      </c>
      <c r="H23" s="26">
        <f t="shared" si="0"/>
        <v>0</v>
      </c>
    </row>
    <row r="24" spans="1:8" s="3" customFormat="1" ht="30">
      <c r="A24" s="19"/>
      <c r="B24" s="81" t="s">
        <v>84</v>
      </c>
      <c r="C24" s="38" t="s">
        <v>15</v>
      </c>
      <c r="D24" s="40">
        <v>0.1</v>
      </c>
      <c r="E24" s="39">
        <v>0</v>
      </c>
      <c r="F24" s="39">
        <v>6</v>
      </c>
      <c r="G24" s="39">
        <v>2</v>
      </c>
      <c r="H24" s="26">
        <f t="shared" si="0"/>
        <v>0.03333333333333333</v>
      </c>
    </row>
    <row r="25" spans="1:8" s="3" customFormat="1" ht="15">
      <c r="A25" s="20"/>
      <c r="B25" s="81" t="s">
        <v>85</v>
      </c>
      <c r="C25" s="38" t="s">
        <v>15</v>
      </c>
      <c r="D25" s="40">
        <v>0.1</v>
      </c>
      <c r="E25" s="39">
        <v>0</v>
      </c>
      <c r="F25" s="39">
        <v>3</v>
      </c>
      <c r="G25" s="39">
        <v>0</v>
      </c>
      <c r="H25" s="26">
        <f>G25/F25*D25</f>
        <v>0</v>
      </c>
    </row>
    <row r="26" spans="1:8" s="3" customFormat="1" ht="15">
      <c r="A26" s="21"/>
      <c r="B26" s="81" t="s">
        <v>65</v>
      </c>
      <c r="C26" s="38" t="s">
        <v>15</v>
      </c>
      <c r="D26" s="40">
        <v>0.1</v>
      </c>
      <c r="E26" s="39">
        <v>1</v>
      </c>
      <c r="F26" s="39">
        <v>1</v>
      </c>
      <c r="G26" s="39">
        <v>1</v>
      </c>
      <c r="H26" s="26">
        <f t="shared" si="0"/>
        <v>0.1</v>
      </c>
    </row>
    <row r="27" spans="1:8" s="3" customFormat="1" ht="85.5">
      <c r="A27" s="18">
        <v>2</v>
      </c>
      <c r="B27" s="87" t="s">
        <v>18</v>
      </c>
      <c r="C27" s="6"/>
      <c r="D27" s="36">
        <f>SUM(D28:D34)</f>
        <v>0.9999999999999999</v>
      </c>
      <c r="E27" s="52"/>
      <c r="F27" s="52"/>
      <c r="G27" s="52"/>
      <c r="H27" s="36">
        <f>SUM(H28:H34)</f>
        <v>0.6000000000000001</v>
      </c>
    </row>
    <row r="28" spans="1:8" s="3" customFormat="1" ht="30">
      <c r="A28" s="19"/>
      <c r="B28" s="88" t="s">
        <v>67</v>
      </c>
      <c r="C28" s="38" t="s">
        <v>15</v>
      </c>
      <c r="D28" s="40">
        <v>0.2</v>
      </c>
      <c r="E28" s="39">
        <v>3</v>
      </c>
      <c r="F28" s="39">
        <v>6</v>
      </c>
      <c r="G28" s="39">
        <v>6</v>
      </c>
      <c r="H28" s="26">
        <f>G28/F28*D28</f>
        <v>0.2</v>
      </c>
    </row>
    <row r="29" spans="1:8" s="3" customFormat="1" ht="30">
      <c r="A29" s="19"/>
      <c r="B29" s="88" t="s">
        <v>68</v>
      </c>
      <c r="C29" s="38" t="s">
        <v>8</v>
      </c>
      <c r="D29" s="40">
        <v>0.1</v>
      </c>
      <c r="E29" s="39">
        <v>3</v>
      </c>
      <c r="F29" s="39">
        <v>10</v>
      </c>
      <c r="G29" s="39">
        <v>10</v>
      </c>
      <c r="H29" s="26">
        <f>G29/F29*D29</f>
        <v>0.1</v>
      </c>
    </row>
    <row r="30" spans="1:8" s="3" customFormat="1" ht="60">
      <c r="A30" s="35"/>
      <c r="B30" s="89" t="s">
        <v>69</v>
      </c>
      <c r="C30" s="38" t="s">
        <v>15</v>
      </c>
      <c r="D30" s="40">
        <v>0.1</v>
      </c>
      <c r="E30" s="39">
        <v>1</v>
      </c>
      <c r="F30" s="39">
        <v>1</v>
      </c>
      <c r="G30" s="39">
        <v>1</v>
      </c>
      <c r="H30" s="26">
        <f>G30/F30*D30</f>
        <v>0.1</v>
      </c>
    </row>
    <row r="31" spans="1:8" s="3" customFormat="1" ht="75">
      <c r="A31" s="35"/>
      <c r="B31" s="89" t="s">
        <v>19</v>
      </c>
      <c r="C31" s="38" t="s">
        <v>70</v>
      </c>
      <c r="D31" s="40">
        <v>0.1</v>
      </c>
      <c r="E31" s="39">
        <v>2</v>
      </c>
      <c r="F31" s="39">
        <v>6</v>
      </c>
      <c r="G31" s="39">
        <v>0</v>
      </c>
      <c r="H31" s="26">
        <f>G31/F31*D31</f>
        <v>0</v>
      </c>
    </row>
    <row r="32" spans="1:8" s="3" customFormat="1" ht="15">
      <c r="A32" s="35"/>
      <c r="B32" s="89" t="s">
        <v>71</v>
      </c>
      <c r="C32" s="38" t="s">
        <v>15</v>
      </c>
      <c r="D32" s="40">
        <v>0.2</v>
      </c>
      <c r="E32" s="39">
        <v>6</v>
      </c>
      <c r="F32" s="39">
        <v>4</v>
      </c>
      <c r="G32" s="39">
        <v>4</v>
      </c>
      <c r="H32" s="26">
        <v>0</v>
      </c>
    </row>
    <row r="33" spans="1:8" s="3" customFormat="1" ht="15">
      <c r="A33" s="35"/>
      <c r="B33" s="89" t="s">
        <v>72</v>
      </c>
      <c r="C33" s="38" t="s">
        <v>15</v>
      </c>
      <c r="D33" s="40">
        <v>0.2</v>
      </c>
      <c r="E33" s="39">
        <v>3</v>
      </c>
      <c r="F33" s="39">
        <v>14</v>
      </c>
      <c r="G33" s="39">
        <v>14</v>
      </c>
      <c r="H33" s="26">
        <f>G33/F33*D33</f>
        <v>0.2</v>
      </c>
    </row>
    <row r="34" spans="1:8" s="3" customFormat="1" ht="30">
      <c r="A34" s="35"/>
      <c r="B34" s="90" t="s">
        <v>73</v>
      </c>
      <c r="C34" s="38" t="s">
        <v>15</v>
      </c>
      <c r="D34" s="40">
        <v>0.1</v>
      </c>
      <c r="E34" s="39">
        <v>6</v>
      </c>
      <c r="F34" s="39">
        <v>3</v>
      </c>
      <c r="G34" s="39">
        <v>0</v>
      </c>
      <c r="H34" s="26">
        <v>0</v>
      </c>
    </row>
    <row r="35" spans="1:8" s="11" customFormat="1" ht="42.75">
      <c r="A35" s="22">
        <v>3</v>
      </c>
      <c r="B35" s="91" t="s">
        <v>20</v>
      </c>
      <c r="C35" s="70"/>
      <c r="D35" s="71">
        <f>D36+D59+D63+D88</f>
        <v>1</v>
      </c>
      <c r="E35" s="71"/>
      <c r="F35" s="71"/>
      <c r="G35" s="71"/>
      <c r="H35" s="71">
        <f>H36+H59+H63+H88</f>
        <v>0.9012284654446969</v>
      </c>
    </row>
    <row r="36" spans="1:8" s="11" customFormat="1" ht="60">
      <c r="A36" s="22"/>
      <c r="B36" s="92" t="s">
        <v>148</v>
      </c>
      <c r="C36" s="48"/>
      <c r="D36" s="73">
        <f>D37+D43+D45+D48+D50+D56</f>
        <v>0.18100000000000002</v>
      </c>
      <c r="E36" s="73"/>
      <c r="F36" s="73"/>
      <c r="G36" s="73"/>
      <c r="H36" s="73">
        <f>H37+H43+H45+H48+H50+H56</f>
        <v>0.18100000000000002</v>
      </c>
    </row>
    <row r="37" spans="1:8" s="11" customFormat="1" ht="15">
      <c r="A37" s="23"/>
      <c r="B37" s="92" t="s">
        <v>190</v>
      </c>
      <c r="C37" s="48"/>
      <c r="D37" s="73">
        <f>SUM(D38:D42)</f>
        <v>0.06</v>
      </c>
      <c r="E37" s="73"/>
      <c r="F37" s="73"/>
      <c r="G37" s="73"/>
      <c r="H37" s="73">
        <f>SUM(H38:H42)</f>
        <v>0.06</v>
      </c>
    </row>
    <row r="38" spans="1:8" s="12" customFormat="1" ht="30">
      <c r="A38" s="30"/>
      <c r="B38" s="93" t="s">
        <v>149</v>
      </c>
      <c r="C38" s="48" t="s">
        <v>150</v>
      </c>
      <c r="D38" s="73">
        <v>0.012</v>
      </c>
      <c r="E38" s="48"/>
      <c r="F38" s="84">
        <v>1130</v>
      </c>
      <c r="G38" s="84">
        <v>1130</v>
      </c>
      <c r="H38" s="26">
        <f>G38/F38*D38</f>
        <v>0.012</v>
      </c>
    </row>
    <row r="39" spans="1:8" s="12" customFormat="1" ht="45">
      <c r="A39" s="30"/>
      <c r="B39" s="93" t="s">
        <v>151</v>
      </c>
      <c r="C39" s="48" t="s">
        <v>150</v>
      </c>
      <c r="D39" s="73">
        <v>0.012</v>
      </c>
      <c r="E39" s="48"/>
      <c r="F39" s="84">
        <v>365</v>
      </c>
      <c r="G39" s="84">
        <v>365</v>
      </c>
      <c r="H39" s="26">
        <f>G39/F39*D39</f>
        <v>0.012</v>
      </c>
    </row>
    <row r="40" spans="1:8" s="12" customFormat="1" ht="30">
      <c r="A40" s="30"/>
      <c r="B40" s="93" t="s">
        <v>152</v>
      </c>
      <c r="C40" s="48" t="s">
        <v>150</v>
      </c>
      <c r="D40" s="73">
        <v>0.012</v>
      </c>
      <c r="E40" s="48"/>
      <c r="F40" s="84">
        <v>1996</v>
      </c>
      <c r="G40" s="84">
        <v>1996</v>
      </c>
      <c r="H40" s="26">
        <f>G40/F40*D40</f>
        <v>0.012</v>
      </c>
    </row>
    <row r="41" spans="1:8" s="12" customFormat="1" ht="30">
      <c r="A41" s="30"/>
      <c r="B41" s="93" t="s">
        <v>153</v>
      </c>
      <c r="C41" s="48" t="s">
        <v>150</v>
      </c>
      <c r="D41" s="73">
        <v>0.012</v>
      </c>
      <c r="E41" s="48"/>
      <c r="F41" s="84">
        <v>1350.4</v>
      </c>
      <c r="G41" s="84">
        <v>1350.4</v>
      </c>
      <c r="H41" s="26">
        <f>G41/F41*D41</f>
        <v>0.012</v>
      </c>
    </row>
    <row r="42" spans="1:8" s="12" customFormat="1" ht="30">
      <c r="A42" s="30"/>
      <c r="B42" s="93" t="s">
        <v>154</v>
      </c>
      <c r="C42" s="48" t="s">
        <v>150</v>
      </c>
      <c r="D42" s="73">
        <v>0.012</v>
      </c>
      <c r="E42" s="48"/>
      <c r="F42" s="84">
        <v>232</v>
      </c>
      <c r="G42" s="84">
        <v>232</v>
      </c>
      <c r="H42" s="26">
        <f>G42/F42*D42</f>
        <v>0.012</v>
      </c>
    </row>
    <row r="43" spans="1:8" s="12" customFormat="1" ht="15">
      <c r="A43" s="30"/>
      <c r="B43" s="92" t="s">
        <v>191</v>
      </c>
      <c r="C43" s="48"/>
      <c r="D43" s="73">
        <f>D44</f>
        <v>0.012</v>
      </c>
      <c r="E43" s="73"/>
      <c r="F43" s="73"/>
      <c r="G43" s="73"/>
      <c r="H43" s="73">
        <f>H44</f>
        <v>0.012</v>
      </c>
    </row>
    <row r="44" spans="1:8" s="12" customFormat="1" ht="45">
      <c r="A44" s="30"/>
      <c r="B44" s="92" t="s">
        <v>155</v>
      </c>
      <c r="C44" s="48" t="s">
        <v>150</v>
      </c>
      <c r="D44" s="73">
        <v>0.012</v>
      </c>
      <c r="E44" s="48"/>
      <c r="F44" s="84">
        <v>2720.6</v>
      </c>
      <c r="G44" s="84">
        <v>2720.6</v>
      </c>
      <c r="H44" s="26">
        <f>G44/F44*D44</f>
        <v>0.012</v>
      </c>
    </row>
    <row r="45" spans="1:8" s="12" customFormat="1" ht="15">
      <c r="A45" s="30"/>
      <c r="B45" s="92" t="s">
        <v>192</v>
      </c>
      <c r="C45" s="48"/>
      <c r="D45" s="73">
        <f>SUM(D46:D47)</f>
        <v>0.024</v>
      </c>
      <c r="E45" s="73"/>
      <c r="F45" s="73"/>
      <c r="G45" s="73"/>
      <c r="H45" s="73">
        <f>SUM(H46:H47)</f>
        <v>0.024</v>
      </c>
    </row>
    <row r="46" spans="1:8" s="12" customFormat="1" ht="15">
      <c r="A46" s="30"/>
      <c r="B46" s="94" t="s">
        <v>156</v>
      </c>
      <c r="C46" s="48" t="s">
        <v>150</v>
      </c>
      <c r="D46" s="73">
        <v>0.012</v>
      </c>
      <c r="E46" s="48"/>
      <c r="F46" s="84">
        <v>141</v>
      </c>
      <c r="G46" s="84">
        <v>141</v>
      </c>
      <c r="H46" s="26">
        <f>G46/F46*D46</f>
        <v>0.012</v>
      </c>
    </row>
    <row r="47" spans="1:8" s="12" customFormat="1" ht="30">
      <c r="A47" s="30"/>
      <c r="B47" s="94" t="s">
        <v>157</v>
      </c>
      <c r="C47" s="48" t="s">
        <v>150</v>
      </c>
      <c r="D47" s="73">
        <v>0.012</v>
      </c>
      <c r="E47" s="48"/>
      <c r="F47" s="84">
        <v>108</v>
      </c>
      <c r="G47" s="84">
        <v>108</v>
      </c>
      <c r="H47" s="26">
        <f>G47/F47*D47</f>
        <v>0.012</v>
      </c>
    </row>
    <row r="48" spans="1:8" s="12" customFormat="1" ht="30">
      <c r="A48" s="30"/>
      <c r="B48" s="92" t="s">
        <v>193</v>
      </c>
      <c r="C48" s="48"/>
      <c r="D48" s="73">
        <f>SUM(D49:D49)</f>
        <v>0.005</v>
      </c>
      <c r="E48" s="73"/>
      <c r="F48" s="73"/>
      <c r="G48" s="73"/>
      <c r="H48" s="73">
        <f>SUM(H49:H49)</f>
        <v>0.005</v>
      </c>
    </row>
    <row r="49" spans="1:8" s="12" customFormat="1" ht="15">
      <c r="A49" s="30"/>
      <c r="B49" s="92" t="s">
        <v>158</v>
      </c>
      <c r="C49" s="48" t="s">
        <v>15</v>
      </c>
      <c r="D49" s="73">
        <v>0.005</v>
      </c>
      <c r="E49" s="48"/>
      <c r="F49" s="84">
        <v>1</v>
      </c>
      <c r="G49" s="84">
        <v>1</v>
      </c>
      <c r="H49" s="26">
        <f>G49/F49*D49</f>
        <v>0.005</v>
      </c>
    </row>
    <row r="50" spans="1:8" s="12" customFormat="1" ht="30">
      <c r="A50" s="30"/>
      <c r="B50" s="95" t="s">
        <v>194</v>
      </c>
      <c r="C50" s="82"/>
      <c r="D50" s="83">
        <f>D51+D52+D53+D55</f>
        <v>0.04</v>
      </c>
      <c r="E50" s="83"/>
      <c r="F50" s="83">
        <f>F51+F52+F53+F55</f>
        <v>46</v>
      </c>
      <c r="G50" s="83">
        <f>G51+G52+G53+G55</f>
        <v>46</v>
      </c>
      <c r="H50" s="83">
        <f>H51+H52+H53+H55</f>
        <v>0.04</v>
      </c>
    </row>
    <row r="51" spans="1:8" s="12" customFormat="1" ht="15">
      <c r="A51" s="30"/>
      <c r="B51" s="95" t="s">
        <v>159</v>
      </c>
      <c r="C51" s="82" t="s">
        <v>160</v>
      </c>
      <c r="D51" s="83">
        <v>0.01</v>
      </c>
      <c r="E51" s="82"/>
      <c r="F51" s="85">
        <v>3</v>
      </c>
      <c r="G51" s="85">
        <v>3</v>
      </c>
      <c r="H51" s="26">
        <f>G51/F51*D51</f>
        <v>0.01</v>
      </c>
    </row>
    <row r="52" spans="1:8" s="12" customFormat="1" ht="15">
      <c r="A52" s="30"/>
      <c r="B52" s="95" t="s">
        <v>161</v>
      </c>
      <c r="C52" s="82" t="s">
        <v>162</v>
      </c>
      <c r="D52" s="83">
        <v>0.01</v>
      </c>
      <c r="E52" s="82"/>
      <c r="F52" s="85">
        <v>22</v>
      </c>
      <c r="G52" s="85">
        <v>22</v>
      </c>
      <c r="H52" s="26">
        <f>G52/F52*D52</f>
        <v>0.01</v>
      </c>
    </row>
    <row r="53" spans="1:8" s="12" customFormat="1" ht="15">
      <c r="A53" s="30"/>
      <c r="B53" s="95" t="s">
        <v>163</v>
      </c>
      <c r="C53" s="82" t="s">
        <v>160</v>
      </c>
      <c r="D53" s="83">
        <v>0.01</v>
      </c>
      <c r="E53" s="82"/>
      <c r="F53" s="85">
        <v>19</v>
      </c>
      <c r="G53" s="85">
        <v>19</v>
      </c>
      <c r="H53" s="26">
        <f>G53/F53*D53</f>
        <v>0.01</v>
      </c>
    </row>
    <row r="54" spans="1:8" s="12" customFormat="1" ht="15">
      <c r="A54" s="30"/>
      <c r="B54" s="95" t="s">
        <v>164</v>
      </c>
      <c r="C54" s="82" t="s">
        <v>165</v>
      </c>
      <c r="D54" s="83">
        <v>0.01</v>
      </c>
      <c r="E54" s="82"/>
      <c r="F54" s="85">
        <v>6.3</v>
      </c>
      <c r="G54" s="85">
        <v>6.3</v>
      </c>
      <c r="H54" s="26">
        <f>G54/F54*D54</f>
        <v>0.01</v>
      </c>
    </row>
    <row r="55" spans="1:8" s="12" customFormat="1" ht="15">
      <c r="A55" s="30"/>
      <c r="B55" s="95" t="s">
        <v>166</v>
      </c>
      <c r="C55" s="82" t="s">
        <v>160</v>
      </c>
      <c r="D55" s="83">
        <v>0.01</v>
      </c>
      <c r="E55" s="82"/>
      <c r="F55" s="85">
        <v>2</v>
      </c>
      <c r="G55" s="85">
        <v>2</v>
      </c>
      <c r="H55" s="26">
        <f>G55/F55*D55</f>
        <v>0.01</v>
      </c>
    </row>
    <row r="56" spans="1:8" s="12" customFormat="1" ht="15">
      <c r="A56" s="30"/>
      <c r="B56" s="92" t="s">
        <v>195</v>
      </c>
      <c r="C56" s="48"/>
      <c r="D56" s="73">
        <f>SUM(D57:D58)</f>
        <v>0.04</v>
      </c>
      <c r="E56" s="73"/>
      <c r="F56" s="73"/>
      <c r="G56" s="73"/>
      <c r="H56" s="73">
        <f>SUM(H57:H58)</f>
        <v>0.04</v>
      </c>
    </row>
    <row r="57" spans="1:8" s="12" customFormat="1" ht="15">
      <c r="A57" s="30"/>
      <c r="B57" s="92" t="s">
        <v>167</v>
      </c>
      <c r="C57" s="48" t="s">
        <v>150</v>
      </c>
      <c r="D57" s="73">
        <v>0.02</v>
      </c>
      <c r="E57" s="48"/>
      <c r="F57" s="84">
        <v>3148412.3</v>
      </c>
      <c r="G57" s="84">
        <v>3148412.3</v>
      </c>
      <c r="H57" s="26">
        <f>G57/F57*D57</f>
        <v>0.02</v>
      </c>
    </row>
    <row r="58" spans="1:8" s="12" customFormat="1" ht="15">
      <c r="A58" s="30"/>
      <c r="B58" s="92" t="s">
        <v>168</v>
      </c>
      <c r="C58" s="48" t="s">
        <v>150</v>
      </c>
      <c r="D58" s="73">
        <v>0.02</v>
      </c>
      <c r="E58" s="48"/>
      <c r="F58" s="84">
        <v>969940</v>
      </c>
      <c r="G58" s="84">
        <v>969940</v>
      </c>
      <c r="H58" s="26">
        <f>G58/F58*D58</f>
        <v>0.02</v>
      </c>
    </row>
    <row r="59" spans="1:8" s="12" customFormat="1" ht="30">
      <c r="A59" s="30"/>
      <c r="B59" s="92" t="s">
        <v>169</v>
      </c>
      <c r="C59" s="48"/>
      <c r="D59" s="73">
        <f>SUM(D60:D62)</f>
        <v>0.23</v>
      </c>
      <c r="E59" s="73"/>
      <c r="F59" s="73"/>
      <c r="G59" s="73"/>
      <c r="H59" s="73">
        <f>SUM(H60:H62)</f>
        <v>0.13644019660463957</v>
      </c>
    </row>
    <row r="60" spans="1:8" s="12" customFormat="1" ht="15">
      <c r="A60" s="30"/>
      <c r="B60" s="92" t="s">
        <v>196</v>
      </c>
      <c r="C60" s="48" t="s">
        <v>15</v>
      </c>
      <c r="D60" s="73">
        <v>0.01</v>
      </c>
      <c r="E60" s="48"/>
      <c r="F60" s="84">
        <v>2</v>
      </c>
      <c r="G60" s="84">
        <v>2</v>
      </c>
      <c r="H60" s="26">
        <f>G60/F60*D60</f>
        <v>0.01</v>
      </c>
    </row>
    <row r="61" spans="1:8" s="12" customFormat="1" ht="30">
      <c r="A61" s="30"/>
      <c r="B61" s="92" t="s">
        <v>197</v>
      </c>
      <c r="C61" s="48" t="s">
        <v>170</v>
      </c>
      <c r="D61" s="73">
        <v>0.2</v>
      </c>
      <c r="E61" s="48"/>
      <c r="F61" s="84">
        <v>1183085</v>
      </c>
      <c r="G61" s="84">
        <v>629639</v>
      </c>
      <c r="H61" s="26">
        <f>G61/F61*D61</f>
        <v>0.10644019660463958</v>
      </c>
    </row>
    <row r="62" spans="1:8" s="12" customFormat="1" ht="75">
      <c r="A62" s="30"/>
      <c r="B62" s="92" t="s">
        <v>198</v>
      </c>
      <c r="C62" s="48" t="s">
        <v>171</v>
      </c>
      <c r="D62" s="73">
        <v>0.02</v>
      </c>
      <c r="E62" s="48"/>
      <c r="F62" s="84">
        <v>35.33</v>
      </c>
      <c r="G62" s="84">
        <v>35.33</v>
      </c>
      <c r="H62" s="26">
        <f>G62/F62*D62</f>
        <v>0.02</v>
      </c>
    </row>
    <row r="63" spans="1:8" s="12" customFormat="1" ht="30">
      <c r="A63" s="30"/>
      <c r="B63" s="92" t="s">
        <v>172</v>
      </c>
      <c r="C63" s="48"/>
      <c r="D63" s="73">
        <f>D64+D65+D66+D67+D78+D79+D80+D81+D84+D86</f>
        <v>0.5690000000000001</v>
      </c>
      <c r="E63" s="73"/>
      <c r="F63" s="73"/>
      <c r="G63" s="73"/>
      <c r="H63" s="73">
        <f>H64+H65+H66+H67+H78+H79+H80+H81+H84+H86</f>
        <v>0.5637882688400573</v>
      </c>
    </row>
    <row r="64" spans="1:8" s="12" customFormat="1" ht="15">
      <c r="A64" s="30"/>
      <c r="B64" s="95" t="s">
        <v>199</v>
      </c>
      <c r="C64" s="82" t="s">
        <v>150</v>
      </c>
      <c r="D64" s="83">
        <v>0.02</v>
      </c>
      <c r="E64" s="82"/>
      <c r="F64" s="85">
        <v>322</v>
      </c>
      <c r="G64" s="85">
        <v>322</v>
      </c>
      <c r="H64" s="26">
        <f>G64/F64*D64</f>
        <v>0.02</v>
      </c>
    </row>
    <row r="65" spans="1:8" s="12" customFormat="1" ht="15">
      <c r="A65" s="30"/>
      <c r="B65" s="92" t="s">
        <v>200</v>
      </c>
      <c r="C65" s="48" t="s">
        <v>15</v>
      </c>
      <c r="D65" s="73">
        <v>0.03</v>
      </c>
      <c r="E65" s="48"/>
      <c r="F65" s="84">
        <v>91</v>
      </c>
      <c r="G65" s="84">
        <v>91</v>
      </c>
      <c r="H65" s="26">
        <f>G65/F65*D65</f>
        <v>0.03</v>
      </c>
    </row>
    <row r="66" spans="1:8" s="12" customFormat="1" ht="15">
      <c r="A66" s="30"/>
      <c r="B66" s="92" t="s">
        <v>201</v>
      </c>
      <c r="C66" s="48" t="s">
        <v>22</v>
      </c>
      <c r="D66" s="73">
        <v>0.02</v>
      </c>
      <c r="E66" s="48"/>
      <c r="F66" s="84">
        <v>196</v>
      </c>
      <c r="G66" s="84">
        <v>196</v>
      </c>
      <c r="H66" s="26">
        <f>G66/F66*D66</f>
        <v>0.02</v>
      </c>
    </row>
    <row r="67" spans="1:8" s="12" customFormat="1" ht="15">
      <c r="A67" s="30"/>
      <c r="B67" s="92" t="s">
        <v>202</v>
      </c>
      <c r="C67" s="48"/>
      <c r="D67" s="73">
        <f>SUM(D68:D77)</f>
        <v>0.42200000000000004</v>
      </c>
      <c r="E67" s="73"/>
      <c r="F67" s="73"/>
      <c r="G67" s="73"/>
      <c r="H67" s="73">
        <f>SUM(H68:H77)</f>
        <v>0.4173176806047631</v>
      </c>
    </row>
    <row r="68" spans="1:8" s="12" customFormat="1" ht="15">
      <c r="A68" s="30"/>
      <c r="B68" s="94" t="s">
        <v>173</v>
      </c>
      <c r="C68" s="48" t="s">
        <v>22</v>
      </c>
      <c r="D68" s="73">
        <v>0.01</v>
      </c>
      <c r="E68" s="48"/>
      <c r="F68" s="84">
        <v>211124</v>
      </c>
      <c r="G68" s="84">
        <v>112269</v>
      </c>
      <c r="H68" s="26">
        <f aca="true" t="shared" si="1" ref="H68:H76">G68/F68*D68</f>
        <v>0.005317680604763077</v>
      </c>
    </row>
    <row r="69" spans="1:8" s="12" customFormat="1" ht="30">
      <c r="A69" s="30"/>
      <c r="B69" s="94" t="s">
        <v>174</v>
      </c>
      <c r="C69" s="48" t="s">
        <v>162</v>
      </c>
      <c r="D69" s="73">
        <v>0.4</v>
      </c>
      <c r="E69" s="48"/>
      <c r="F69" s="84">
        <v>72658</v>
      </c>
      <c r="G69" s="84">
        <v>72658</v>
      </c>
      <c r="H69" s="26">
        <f t="shared" si="1"/>
        <v>0.4</v>
      </c>
    </row>
    <row r="70" spans="1:8" s="12" customFormat="1" ht="30">
      <c r="A70" s="30"/>
      <c r="B70" s="94" t="s">
        <v>175</v>
      </c>
      <c r="C70" s="48" t="s">
        <v>15</v>
      </c>
      <c r="D70" s="73">
        <v>0.002</v>
      </c>
      <c r="E70" s="48"/>
      <c r="F70" s="84">
        <v>6</v>
      </c>
      <c r="G70" s="84">
        <v>6</v>
      </c>
      <c r="H70" s="26">
        <f t="shared" si="1"/>
        <v>0.002</v>
      </c>
    </row>
    <row r="71" spans="1:8" s="12" customFormat="1" ht="15">
      <c r="A71" s="30"/>
      <c r="B71" s="94" t="s">
        <v>176</v>
      </c>
      <c r="C71" s="48" t="s">
        <v>15</v>
      </c>
      <c r="D71" s="73">
        <v>0.002</v>
      </c>
      <c r="E71" s="48"/>
      <c r="F71" s="84">
        <v>1</v>
      </c>
      <c r="G71" s="84">
        <v>1</v>
      </c>
      <c r="H71" s="26">
        <f t="shared" si="1"/>
        <v>0.002</v>
      </c>
    </row>
    <row r="72" spans="1:8" s="12" customFormat="1" ht="15">
      <c r="A72" s="30"/>
      <c r="B72" s="94" t="s">
        <v>177</v>
      </c>
      <c r="C72" s="48" t="s">
        <v>150</v>
      </c>
      <c r="D72" s="73">
        <v>0.001</v>
      </c>
      <c r="E72" s="48"/>
      <c r="F72" s="84">
        <v>138850</v>
      </c>
      <c r="G72" s="84">
        <v>138850</v>
      </c>
      <c r="H72" s="26">
        <f t="shared" si="1"/>
        <v>0.001</v>
      </c>
    </row>
    <row r="73" spans="1:8" s="12" customFormat="1" ht="15">
      <c r="A73" s="30"/>
      <c r="B73" s="94" t="s">
        <v>178</v>
      </c>
      <c r="C73" s="48" t="s">
        <v>15</v>
      </c>
      <c r="D73" s="73">
        <v>0.001</v>
      </c>
      <c r="E73" s="48"/>
      <c r="F73" s="84">
        <v>1</v>
      </c>
      <c r="G73" s="84">
        <v>1</v>
      </c>
      <c r="H73" s="26">
        <f t="shared" si="1"/>
        <v>0.001</v>
      </c>
    </row>
    <row r="74" spans="1:8" s="12" customFormat="1" ht="15">
      <c r="A74" s="30"/>
      <c r="B74" s="94" t="s">
        <v>179</v>
      </c>
      <c r="C74" s="48" t="s">
        <v>15</v>
      </c>
      <c r="D74" s="73">
        <v>0.001</v>
      </c>
      <c r="E74" s="48"/>
      <c r="F74" s="84">
        <v>6</v>
      </c>
      <c r="G74" s="84">
        <v>6</v>
      </c>
      <c r="H74" s="26">
        <f t="shared" si="1"/>
        <v>0.001</v>
      </c>
    </row>
    <row r="75" spans="1:8" s="12" customFormat="1" ht="15">
      <c r="A75" s="30"/>
      <c r="B75" s="94" t="s">
        <v>180</v>
      </c>
      <c r="C75" s="48" t="s">
        <v>48</v>
      </c>
      <c r="D75" s="73">
        <v>0.001</v>
      </c>
      <c r="E75" s="48"/>
      <c r="F75" s="84">
        <v>12</v>
      </c>
      <c r="G75" s="84">
        <v>12</v>
      </c>
      <c r="H75" s="26">
        <f t="shared" si="1"/>
        <v>0.001</v>
      </c>
    </row>
    <row r="76" spans="1:8" s="11" customFormat="1" ht="15">
      <c r="A76" s="23"/>
      <c r="B76" s="94" t="s">
        <v>181</v>
      </c>
      <c r="C76" s="48" t="s">
        <v>15</v>
      </c>
      <c r="D76" s="73">
        <v>0.002</v>
      </c>
      <c r="E76" s="48"/>
      <c r="F76" s="84">
        <v>2</v>
      </c>
      <c r="G76" s="84">
        <v>2</v>
      </c>
      <c r="H76" s="26">
        <f t="shared" si="1"/>
        <v>0.002</v>
      </c>
    </row>
    <row r="77" spans="1:8" s="12" customFormat="1" ht="15">
      <c r="A77" s="30"/>
      <c r="B77" s="94" t="s">
        <v>182</v>
      </c>
      <c r="C77" s="48" t="s">
        <v>15</v>
      </c>
      <c r="D77" s="73">
        <v>0.002</v>
      </c>
      <c r="E77" s="48"/>
      <c r="F77" s="84">
        <v>5</v>
      </c>
      <c r="G77" s="84">
        <v>5</v>
      </c>
      <c r="H77" s="26">
        <f>G77/F77*D77</f>
        <v>0.002</v>
      </c>
    </row>
    <row r="78" spans="1:8" s="12" customFormat="1" ht="15">
      <c r="A78" s="30"/>
      <c r="B78" s="94" t="s">
        <v>203</v>
      </c>
      <c r="C78" s="48" t="s">
        <v>15</v>
      </c>
      <c r="D78" s="73">
        <v>0.002</v>
      </c>
      <c r="E78" s="48"/>
      <c r="F78" s="84">
        <v>5</v>
      </c>
      <c r="G78" s="84">
        <v>5</v>
      </c>
      <c r="H78" s="26">
        <f>G78/F78*D78</f>
        <v>0.002</v>
      </c>
    </row>
    <row r="79" spans="1:8" s="12" customFormat="1" ht="15">
      <c r="A79" s="30"/>
      <c r="B79" s="94" t="s">
        <v>204</v>
      </c>
      <c r="C79" s="48" t="s">
        <v>15</v>
      </c>
      <c r="D79" s="73">
        <v>0.001</v>
      </c>
      <c r="E79" s="48"/>
      <c r="F79" s="84">
        <v>17</v>
      </c>
      <c r="G79" s="84">
        <v>8</v>
      </c>
      <c r="H79" s="26">
        <f>G79/F79*D79</f>
        <v>0.00047058823529411766</v>
      </c>
    </row>
    <row r="80" spans="1:8" s="11" customFormat="1" ht="15">
      <c r="A80" s="23"/>
      <c r="B80" s="92" t="s">
        <v>205</v>
      </c>
      <c r="C80" s="48" t="s">
        <v>160</v>
      </c>
      <c r="D80" s="73">
        <v>0.02</v>
      </c>
      <c r="E80" s="48"/>
      <c r="F80" s="84">
        <v>635</v>
      </c>
      <c r="G80" s="84">
        <v>635</v>
      </c>
      <c r="H80" s="29">
        <f>G80/F80*D80</f>
        <v>0.02</v>
      </c>
    </row>
    <row r="81" spans="1:8" s="12" customFormat="1" ht="30">
      <c r="A81" s="30"/>
      <c r="B81" s="92" t="s">
        <v>206</v>
      </c>
      <c r="C81" s="48"/>
      <c r="D81" s="73">
        <f>SUM(D82:D83)</f>
        <v>0.022</v>
      </c>
      <c r="E81" s="73"/>
      <c r="F81" s="73"/>
      <c r="G81" s="73"/>
      <c r="H81" s="73">
        <f>SUM(H82:H83)</f>
        <v>0.022</v>
      </c>
    </row>
    <row r="82" spans="1:8" s="12" customFormat="1" ht="30">
      <c r="A82" s="30"/>
      <c r="B82" s="94" t="s">
        <v>183</v>
      </c>
      <c r="C82" s="48" t="s">
        <v>15</v>
      </c>
      <c r="D82" s="73">
        <v>0.02</v>
      </c>
      <c r="E82" s="48"/>
      <c r="F82" s="84">
        <v>10</v>
      </c>
      <c r="G82" s="84">
        <v>10</v>
      </c>
      <c r="H82" s="26">
        <f>G82/F82*D82</f>
        <v>0.02</v>
      </c>
    </row>
    <row r="83" spans="1:8" s="12" customFormat="1" ht="30">
      <c r="A83" s="30"/>
      <c r="B83" s="94" t="s">
        <v>184</v>
      </c>
      <c r="C83" s="48" t="s">
        <v>185</v>
      </c>
      <c r="D83" s="73">
        <v>0.002</v>
      </c>
      <c r="E83" s="48"/>
      <c r="F83" s="84">
        <v>22</v>
      </c>
      <c r="G83" s="84">
        <v>22</v>
      </c>
      <c r="H83" s="26">
        <f>G83/F83*D83</f>
        <v>0.002</v>
      </c>
    </row>
    <row r="84" spans="1:8" s="12" customFormat="1" ht="30">
      <c r="A84" s="30"/>
      <c r="B84" s="92" t="s">
        <v>207</v>
      </c>
      <c r="C84" s="48"/>
      <c r="D84" s="73">
        <f>D85</f>
        <v>0.03</v>
      </c>
      <c r="E84" s="73"/>
      <c r="F84" s="73"/>
      <c r="G84" s="73"/>
      <c r="H84" s="73">
        <f>H85</f>
        <v>0.03</v>
      </c>
    </row>
    <row r="85" spans="1:8" s="13" customFormat="1" ht="15">
      <c r="A85" s="22"/>
      <c r="B85" s="94" t="s">
        <v>186</v>
      </c>
      <c r="C85" s="48" t="s">
        <v>15</v>
      </c>
      <c r="D85" s="73">
        <v>0.03</v>
      </c>
      <c r="E85" s="48"/>
      <c r="F85" s="84">
        <v>56</v>
      </c>
      <c r="G85" s="84">
        <v>56</v>
      </c>
      <c r="H85" s="29">
        <f>G85/F85*D85</f>
        <v>0.03</v>
      </c>
    </row>
    <row r="86" spans="1:8" s="12" customFormat="1" ht="15">
      <c r="A86" s="30"/>
      <c r="B86" s="92" t="s">
        <v>208</v>
      </c>
      <c r="C86" s="48"/>
      <c r="D86" s="73">
        <f>D87</f>
        <v>0.002</v>
      </c>
      <c r="E86" s="73"/>
      <c r="F86" s="73"/>
      <c r="G86" s="73"/>
      <c r="H86" s="73">
        <f>H87</f>
        <v>0.002</v>
      </c>
    </row>
    <row r="87" spans="1:8" s="14" customFormat="1" ht="30">
      <c r="A87" s="31"/>
      <c r="B87" s="92" t="s">
        <v>187</v>
      </c>
      <c r="C87" s="48" t="s">
        <v>15</v>
      </c>
      <c r="D87" s="73">
        <v>0.002</v>
      </c>
      <c r="E87" s="48"/>
      <c r="F87" s="84">
        <v>6</v>
      </c>
      <c r="G87" s="84">
        <v>6</v>
      </c>
      <c r="H87" s="26">
        <f>G87/F87*D87</f>
        <v>0.002</v>
      </c>
    </row>
    <row r="88" spans="1:8" s="12" customFormat="1" ht="15">
      <c r="A88" s="30"/>
      <c r="B88" s="92" t="s">
        <v>209</v>
      </c>
      <c r="C88" s="48"/>
      <c r="D88" s="73">
        <f>D89</f>
        <v>0.02</v>
      </c>
      <c r="E88" s="73"/>
      <c r="F88" s="73"/>
      <c r="G88" s="73"/>
      <c r="H88" s="73">
        <f>H89</f>
        <v>0.02</v>
      </c>
    </row>
    <row r="89" spans="1:8" s="11" customFormat="1" ht="15">
      <c r="A89" s="23"/>
      <c r="B89" s="92" t="s">
        <v>188</v>
      </c>
      <c r="C89" s="48" t="s">
        <v>189</v>
      </c>
      <c r="D89" s="73">
        <v>0.02</v>
      </c>
      <c r="E89" s="86"/>
      <c r="F89" s="84">
        <v>1</v>
      </c>
      <c r="G89" s="84">
        <v>1</v>
      </c>
      <c r="H89" s="32">
        <f>G89/F89*D89</f>
        <v>0.02</v>
      </c>
    </row>
    <row r="90" spans="1:8" s="3" customFormat="1" ht="57">
      <c r="A90" s="18">
        <v>4</v>
      </c>
      <c r="B90" s="87" t="s">
        <v>23</v>
      </c>
      <c r="C90" s="6"/>
      <c r="D90" s="45">
        <f>SUM(D91:D94)</f>
        <v>1</v>
      </c>
      <c r="E90" s="55"/>
      <c r="F90" s="55"/>
      <c r="G90" s="55"/>
      <c r="H90" s="45">
        <f>SUM(H91:H94)</f>
        <v>0.8143243243243243</v>
      </c>
    </row>
    <row r="91" spans="1:8" s="3" customFormat="1" ht="45">
      <c r="A91" s="19"/>
      <c r="B91" s="90" t="s">
        <v>74</v>
      </c>
      <c r="C91" s="38" t="s">
        <v>21</v>
      </c>
      <c r="D91" s="40">
        <v>0.2</v>
      </c>
      <c r="E91" s="39">
        <v>0</v>
      </c>
      <c r="F91" s="39">
        <v>100</v>
      </c>
      <c r="G91" s="39">
        <v>100</v>
      </c>
      <c r="H91" s="26">
        <f aca="true" t="shared" si="2" ref="H91:H128">G91/F91*D91</f>
        <v>0.2</v>
      </c>
    </row>
    <row r="92" spans="1:8" s="3" customFormat="1" ht="30">
      <c r="A92" s="19"/>
      <c r="B92" s="88" t="s">
        <v>145</v>
      </c>
      <c r="C92" s="38" t="s">
        <v>75</v>
      </c>
      <c r="D92" s="40">
        <v>0.2</v>
      </c>
      <c r="E92" s="39">
        <v>2</v>
      </c>
      <c r="F92" s="39">
        <v>74</v>
      </c>
      <c r="G92" s="39">
        <v>46</v>
      </c>
      <c r="H92" s="26">
        <f t="shared" si="2"/>
        <v>0.12432432432432433</v>
      </c>
    </row>
    <row r="93" spans="1:8" s="3" customFormat="1" ht="30">
      <c r="A93" s="19"/>
      <c r="B93" s="88" t="s">
        <v>146</v>
      </c>
      <c r="C93" s="38" t="s">
        <v>21</v>
      </c>
      <c r="D93" s="40">
        <v>0.2</v>
      </c>
      <c r="E93" s="39">
        <v>20</v>
      </c>
      <c r="F93" s="39">
        <v>100</v>
      </c>
      <c r="G93" s="39">
        <v>45</v>
      </c>
      <c r="H93" s="26">
        <f t="shared" si="2"/>
        <v>0.09000000000000001</v>
      </c>
    </row>
    <row r="94" spans="1:8" s="3" customFormat="1" ht="30">
      <c r="A94" s="19"/>
      <c r="B94" s="88" t="s">
        <v>147</v>
      </c>
      <c r="C94" s="38"/>
      <c r="D94" s="40">
        <f>SUM(D95:D96)</f>
        <v>0.4</v>
      </c>
      <c r="E94" s="39"/>
      <c r="F94" s="39"/>
      <c r="G94" s="39"/>
      <c r="H94" s="40">
        <f>SUM(H95:H96)</f>
        <v>0.4</v>
      </c>
    </row>
    <row r="95" spans="1:8" s="3" customFormat="1" ht="45">
      <c r="A95" s="35"/>
      <c r="B95" s="89" t="s">
        <v>76</v>
      </c>
      <c r="C95" s="38" t="s">
        <v>15</v>
      </c>
      <c r="D95" s="40">
        <v>0.2</v>
      </c>
      <c r="E95" s="39">
        <v>1</v>
      </c>
      <c r="F95" s="39">
        <v>1</v>
      </c>
      <c r="G95" s="39">
        <v>1</v>
      </c>
      <c r="H95" s="26">
        <f t="shared" si="2"/>
        <v>0.2</v>
      </c>
    </row>
    <row r="96" spans="1:8" s="3" customFormat="1" ht="30">
      <c r="A96" s="35"/>
      <c r="B96" s="89" t="s">
        <v>61</v>
      </c>
      <c r="C96" s="38" t="s">
        <v>15</v>
      </c>
      <c r="D96" s="40">
        <v>0.2</v>
      </c>
      <c r="E96" s="39">
        <v>0</v>
      </c>
      <c r="F96" s="39">
        <v>1</v>
      </c>
      <c r="G96" s="39">
        <v>1</v>
      </c>
      <c r="H96" s="26">
        <f t="shared" si="2"/>
        <v>0.2</v>
      </c>
    </row>
    <row r="97" spans="1:8" s="3" customFormat="1" ht="42.75">
      <c r="A97" s="22">
        <v>5</v>
      </c>
      <c r="B97" s="96" t="s">
        <v>24</v>
      </c>
      <c r="C97" s="27"/>
      <c r="D97" s="28">
        <f>D98+D100</f>
        <v>1</v>
      </c>
      <c r="E97" s="53"/>
      <c r="F97" s="53"/>
      <c r="G97" s="53"/>
      <c r="H97" s="28">
        <f>H98+H100</f>
        <v>0.32000000000000006</v>
      </c>
    </row>
    <row r="98" spans="1:8" s="3" customFormat="1" ht="30">
      <c r="A98" s="24"/>
      <c r="B98" s="97" t="s">
        <v>77</v>
      </c>
      <c r="C98" s="8"/>
      <c r="D98" s="29">
        <f>D99</f>
        <v>0.4</v>
      </c>
      <c r="E98" s="54"/>
      <c r="F98" s="54"/>
      <c r="G98" s="54"/>
      <c r="H98" s="29">
        <f>H99</f>
        <v>0.32000000000000006</v>
      </c>
    </row>
    <row r="99" spans="1:8" s="3" customFormat="1" ht="15">
      <c r="A99" s="24"/>
      <c r="B99" s="98" t="s">
        <v>118</v>
      </c>
      <c r="C99" s="8"/>
      <c r="D99" s="29">
        <v>0.4</v>
      </c>
      <c r="E99" s="54">
        <v>36</v>
      </c>
      <c r="F99" s="54">
        <v>20</v>
      </c>
      <c r="G99" s="54">
        <v>16</v>
      </c>
      <c r="H99" s="26">
        <f t="shared" si="2"/>
        <v>0.32000000000000006</v>
      </c>
    </row>
    <row r="100" spans="1:8" s="3" customFormat="1" ht="15">
      <c r="A100" s="24"/>
      <c r="B100" s="97" t="s">
        <v>78</v>
      </c>
      <c r="C100" s="8"/>
      <c r="D100" s="29">
        <f>D101</f>
        <v>0.6</v>
      </c>
      <c r="E100" s="54"/>
      <c r="F100" s="54"/>
      <c r="G100" s="54"/>
      <c r="H100" s="29">
        <f>H101</f>
        <v>0</v>
      </c>
    </row>
    <row r="101" spans="1:8" s="3" customFormat="1" ht="15">
      <c r="A101" s="24"/>
      <c r="B101" s="98" t="s">
        <v>119</v>
      </c>
      <c r="C101" s="8" t="s">
        <v>15</v>
      </c>
      <c r="D101" s="29">
        <v>0.6</v>
      </c>
      <c r="E101" s="54">
        <v>0</v>
      </c>
      <c r="F101" s="54">
        <v>7</v>
      </c>
      <c r="G101" s="54">
        <v>0</v>
      </c>
      <c r="H101" s="26">
        <f t="shared" si="2"/>
        <v>0</v>
      </c>
    </row>
    <row r="102" spans="1:8" s="3" customFormat="1" ht="42.75">
      <c r="A102" s="18">
        <v>6</v>
      </c>
      <c r="B102" s="99" t="s">
        <v>25</v>
      </c>
      <c r="C102" s="49"/>
      <c r="D102" s="50">
        <f>D103+D108+D110+D122+D127</f>
        <v>0.9500000000000001</v>
      </c>
      <c r="E102" s="55"/>
      <c r="F102" s="55"/>
      <c r="G102" s="55"/>
      <c r="H102" s="50">
        <f>H103+H108+H110+H122+H127</f>
        <v>0.9986204799563677</v>
      </c>
    </row>
    <row r="103" spans="1:8" s="3" customFormat="1" ht="15">
      <c r="A103" s="18"/>
      <c r="B103" s="90" t="s">
        <v>26</v>
      </c>
      <c r="C103" s="38"/>
      <c r="D103" s="40">
        <f>D104+D107</f>
        <v>0.28</v>
      </c>
      <c r="E103" s="39"/>
      <c r="F103" s="39"/>
      <c r="G103" s="39"/>
      <c r="H103" s="40">
        <f>H104+H107</f>
        <v>0.2936842105263158</v>
      </c>
    </row>
    <row r="104" spans="1:8" s="3" customFormat="1" ht="15">
      <c r="A104" s="19"/>
      <c r="B104" s="88" t="s">
        <v>102</v>
      </c>
      <c r="C104" s="38"/>
      <c r="D104" s="40">
        <f>SUM(D105:D106)</f>
        <v>0.2</v>
      </c>
      <c r="E104" s="39"/>
      <c r="F104" s="39">
        <f>SUM(F105:F106)</f>
        <v>60</v>
      </c>
      <c r="G104" s="39">
        <f>SUM(G105:G106)</f>
        <v>66</v>
      </c>
      <c r="H104" s="40">
        <f>SUM(H105:H106)</f>
        <v>0.22000000000000003</v>
      </c>
    </row>
    <row r="105" spans="1:8" s="3" customFormat="1" ht="15">
      <c r="A105" s="115"/>
      <c r="B105" s="89" t="s">
        <v>27</v>
      </c>
      <c r="C105" s="38" t="s">
        <v>8</v>
      </c>
      <c r="D105" s="40">
        <v>0.1</v>
      </c>
      <c r="E105" s="39">
        <v>30</v>
      </c>
      <c r="F105" s="39">
        <v>30</v>
      </c>
      <c r="G105" s="39">
        <v>33</v>
      </c>
      <c r="H105" s="26">
        <f t="shared" si="2"/>
        <v>0.11000000000000001</v>
      </c>
    </row>
    <row r="106" spans="1:8" s="3" customFormat="1" ht="30">
      <c r="A106" s="115"/>
      <c r="B106" s="89" t="s">
        <v>94</v>
      </c>
      <c r="C106" s="38" t="s">
        <v>8</v>
      </c>
      <c r="D106" s="40">
        <v>0.1</v>
      </c>
      <c r="E106" s="39">
        <v>30</v>
      </c>
      <c r="F106" s="39">
        <v>30</v>
      </c>
      <c r="G106" s="39">
        <v>33</v>
      </c>
      <c r="H106" s="26">
        <f t="shared" si="2"/>
        <v>0.11000000000000001</v>
      </c>
    </row>
    <row r="107" spans="1:8" s="3" customFormat="1" ht="30">
      <c r="A107" s="19"/>
      <c r="B107" s="89" t="s">
        <v>103</v>
      </c>
      <c r="C107" s="38" t="s">
        <v>8</v>
      </c>
      <c r="D107" s="40">
        <v>0.08</v>
      </c>
      <c r="E107" s="39">
        <v>160</v>
      </c>
      <c r="F107" s="39">
        <v>38</v>
      </c>
      <c r="G107" s="39">
        <v>35</v>
      </c>
      <c r="H107" s="26">
        <f t="shared" si="2"/>
        <v>0.07368421052631578</v>
      </c>
    </row>
    <row r="108" spans="1:8" s="3" customFormat="1" ht="15">
      <c r="A108" s="20"/>
      <c r="B108" s="90" t="s">
        <v>28</v>
      </c>
      <c r="C108" s="38"/>
      <c r="D108" s="40"/>
      <c r="E108" s="39"/>
      <c r="F108" s="39"/>
      <c r="G108" s="39"/>
      <c r="H108" s="40"/>
    </row>
    <row r="109" spans="1:8" s="3" customFormat="1" ht="15">
      <c r="A109" s="21"/>
      <c r="B109" s="89" t="s">
        <v>104</v>
      </c>
      <c r="C109" s="38" t="s">
        <v>29</v>
      </c>
      <c r="D109" s="40">
        <v>0.05</v>
      </c>
      <c r="E109" s="39">
        <v>1</v>
      </c>
      <c r="F109" s="39">
        <v>1</v>
      </c>
      <c r="G109" s="39">
        <v>1</v>
      </c>
      <c r="H109" s="26">
        <f t="shared" si="2"/>
        <v>0.05</v>
      </c>
    </row>
    <row r="110" spans="1:8" s="3" customFormat="1" ht="15">
      <c r="A110" s="18"/>
      <c r="B110" s="90" t="s">
        <v>30</v>
      </c>
      <c r="C110" s="38"/>
      <c r="D110" s="40">
        <f>D111+D120+D121</f>
        <v>0.32500000000000007</v>
      </c>
      <c r="E110" s="39"/>
      <c r="F110" s="39"/>
      <c r="G110" s="39"/>
      <c r="H110" s="40">
        <f>H111+H120+H121</f>
        <v>0.3589000000000001</v>
      </c>
    </row>
    <row r="111" spans="1:8" s="3" customFormat="1" ht="15">
      <c r="A111" s="19"/>
      <c r="B111" s="89" t="s">
        <v>102</v>
      </c>
      <c r="C111" s="38"/>
      <c r="D111" s="40">
        <f>SUM(D112:D119)</f>
        <v>0.29000000000000004</v>
      </c>
      <c r="E111" s="39"/>
      <c r="F111" s="39">
        <f>SUM(F112:F119)</f>
        <v>610</v>
      </c>
      <c r="G111" s="39">
        <f>SUM(G112:G119)</f>
        <v>687</v>
      </c>
      <c r="H111" s="40">
        <f>SUM(H112:H119)</f>
        <v>0.32300000000000006</v>
      </c>
    </row>
    <row r="112" spans="1:8" s="3" customFormat="1" ht="15">
      <c r="A112" s="19"/>
      <c r="B112" s="100" t="s">
        <v>95</v>
      </c>
      <c r="C112" s="38" t="s">
        <v>8</v>
      </c>
      <c r="D112" s="40">
        <v>0.05</v>
      </c>
      <c r="E112" s="39">
        <v>300</v>
      </c>
      <c r="F112" s="39">
        <v>300</v>
      </c>
      <c r="G112" s="39">
        <v>303</v>
      </c>
      <c r="H112" s="26">
        <f t="shared" si="2"/>
        <v>0.0505</v>
      </c>
    </row>
    <row r="113" spans="1:8" s="3" customFormat="1" ht="30">
      <c r="A113" s="115"/>
      <c r="B113" s="89" t="s">
        <v>96</v>
      </c>
      <c r="C113" s="38" t="s">
        <v>8</v>
      </c>
      <c r="D113" s="40">
        <v>0.05</v>
      </c>
      <c r="E113" s="39">
        <v>120</v>
      </c>
      <c r="F113" s="39">
        <v>60</v>
      </c>
      <c r="G113" s="39">
        <v>69</v>
      </c>
      <c r="H113" s="26">
        <f>G113/F113*D113</f>
        <v>0.057499999999999996</v>
      </c>
    </row>
    <row r="114" spans="1:8" s="3" customFormat="1" ht="15">
      <c r="A114" s="115"/>
      <c r="B114" s="89" t="s">
        <v>97</v>
      </c>
      <c r="C114" s="38" t="s">
        <v>8</v>
      </c>
      <c r="D114" s="40">
        <v>0.06</v>
      </c>
      <c r="E114" s="39">
        <v>120</v>
      </c>
      <c r="F114" s="39">
        <v>60</v>
      </c>
      <c r="G114" s="39">
        <v>83</v>
      </c>
      <c r="H114" s="26">
        <f t="shared" si="2"/>
        <v>0.08299999999999999</v>
      </c>
    </row>
    <row r="115" spans="1:8" s="3" customFormat="1" ht="15">
      <c r="A115" s="115"/>
      <c r="B115" s="89" t="s">
        <v>98</v>
      </c>
      <c r="C115" s="38" t="s">
        <v>8</v>
      </c>
      <c r="D115" s="40">
        <v>0.03</v>
      </c>
      <c r="E115" s="39">
        <v>0</v>
      </c>
      <c r="F115" s="39">
        <v>30</v>
      </c>
      <c r="G115" s="39">
        <v>0</v>
      </c>
      <c r="H115" s="26">
        <f t="shared" si="2"/>
        <v>0</v>
      </c>
    </row>
    <row r="116" spans="1:8" s="3" customFormat="1" ht="15">
      <c r="A116" s="115"/>
      <c r="B116" s="89" t="s">
        <v>99</v>
      </c>
      <c r="C116" s="38" t="s">
        <v>8</v>
      </c>
      <c r="D116" s="40">
        <v>0.03</v>
      </c>
      <c r="E116" s="39">
        <v>40</v>
      </c>
      <c r="F116" s="39">
        <v>60</v>
      </c>
      <c r="G116" s="39">
        <v>120</v>
      </c>
      <c r="H116" s="26">
        <f t="shared" si="2"/>
        <v>0.06</v>
      </c>
    </row>
    <row r="117" spans="1:8" s="3" customFormat="1" ht="15">
      <c r="A117" s="115"/>
      <c r="B117" s="89" t="s">
        <v>100</v>
      </c>
      <c r="C117" s="38" t="s">
        <v>8</v>
      </c>
      <c r="D117" s="40">
        <v>0.03</v>
      </c>
      <c r="E117" s="39">
        <v>0</v>
      </c>
      <c r="F117" s="39">
        <v>10</v>
      </c>
      <c r="G117" s="39">
        <v>10</v>
      </c>
      <c r="H117" s="26">
        <f t="shared" si="2"/>
        <v>0.03</v>
      </c>
    </row>
    <row r="118" spans="1:8" s="3" customFormat="1" ht="15">
      <c r="A118" s="115"/>
      <c r="B118" s="89" t="s">
        <v>101</v>
      </c>
      <c r="C118" s="38" t="s">
        <v>8</v>
      </c>
      <c r="D118" s="40">
        <v>0.01</v>
      </c>
      <c r="E118" s="39">
        <v>60</v>
      </c>
      <c r="F118" s="39">
        <v>60</v>
      </c>
      <c r="G118" s="39">
        <v>72</v>
      </c>
      <c r="H118" s="26">
        <f t="shared" si="2"/>
        <v>0.012</v>
      </c>
    </row>
    <row r="119" spans="1:8" s="3" customFormat="1" ht="15">
      <c r="A119" s="115"/>
      <c r="B119" s="89" t="s">
        <v>79</v>
      </c>
      <c r="C119" s="38" t="s">
        <v>8</v>
      </c>
      <c r="D119" s="40">
        <v>0.03</v>
      </c>
      <c r="E119" s="39">
        <v>0</v>
      </c>
      <c r="F119" s="39">
        <v>30</v>
      </c>
      <c r="G119" s="39">
        <v>30</v>
      </c>
      <c r="H119" s="26">
        <f t="shared" si="2"/>
        <v>0.03</v>
      </c>
    </row>
    <row r="120" spans="1:8" s="3" customFormat="1" ht="45">
      <c r="A120" s="19"/>
      <c r="B120" s="89" t="s">
        <v>105</v>
      </c>
      <c r="C120" s="38" t="s">
        <v>8</v>
      </c>
      <c r="D120" s="40">
        <v>0.015</v>
      </c>
      <c r="E120" s="39">
        <v>100</v>
      </c>
      <c r="F120" s="39">
        <v>50</v>
      </c>
      <c r="G120" s="39">
        <v>53</v>
      </c>
      <c r="H120" s="26">
        <f>G120/F120*D120</f>
        <v>0.0159</v>
      </c>
    </row>
    <row r="121" spans="1:8" s="3" customFormat="1" ht="15">
      <c r="A121" s="19"/>
      <c r="B121" s="89" t="s">
        <v>106</v>
      </c>
      <c r="C121" s="38" t="s">
        <v>31</v>
      </c>
      <c r="D121" s="40">
        <v>0.02</v>
      </c>
      <c r="E121" s="39">
        <v>31</v>
      </c>
      <c r="F121" s="39">
        <v>31</v>
      </c>
      <c r="G121" s="39">
        <v>31</v>
      </c>
      <c r="H121" s="26">
        <f>G121/F121*D121</f>
        <v>0.02</v>
      </c>
    </row>
    <row r="122" spans="1:8" ht="45">
      <c r="A122" s="18"/>
      <c r="B122" s="90" t="s">
        <v>32</v>
      </c>
      <c r="C122" s="38"/>
      <c r="D122" s="40">
        <f>D123+D124+D126</f>
        <v>0.269</v>
      </c>
      <c r="E122" s="40"/>
      <c r="F122" s="40"/>
      <c r="G122" s="40"/>
      <c r="H122" s="40">
        <f>H123+H124+H126</f>
        <v>0.2700362694300518</v>
      </c>
    </row>
    <row r="123" spans="1:8" ht="15">
      <c r="A123" s="19"/>
      <c r="B123" s="88" t="s">
        <v>107</v>
      </c>
      <c r="C123" s="38"/>
      <c r="D123" s="40">
        <v>0.2</v>
      </c>
      <c r="E123" s="39">
        <v>965</v>
      </c>
      <c r="F123" s="39">
        <v>965</v>
      </c>
      <c r="G123" s="39">
        <v>970</v>
      </c>
      <c r="H123" s="26">
        <f t="shared" si="2"/>
        <v>0.20103626943005182</v>
      </c>
    </row>
    <row r="124" spans="1:8" ht="30">
      <c r="A124" s="115"/>
      <c r="B124" s="89" t="s">
        <v>108</v>
      </c>
      <c r="C124" s="38"/>
      <c r="D124" s="40">
        <f>SUM(D125:D125)</f>
        <v>0.019</v>
      </c>
      <c r="E124" s="39"/>
      <c r="F124" s="39"/>
      <c r="G124" s="39"/>
      <c r="H124" s="40">
        <f>SUM(H125:H125)</f>
        <v>0.019</v>
      </c>
    </row>
    <row r="125" spans="1:8" ht="30">
      <c r="A125" s="115"/>
      <c r="B125" s="90" t="s">
        <v>33</v>
      </c>
      <c r="C125" s="38" t="s">
        <v>80</v>
      </c>
      <c r="D125" s="40">
        <v>0.019</v>
      </c>
      <c r="E125" s="39">
        <v>1</v>
      </c>
      <c r="F125" s="39">
        <v>1</v>
      </c>
      <c r="G125" s="39">
        <v>1</v>
      </c>
      <c r="H125" s="26">
        <f t="shared" si="2"/>
        <v>0.019</v>
      </c>
    </row>
    <row r="126" spans="1:8" ht="15">
      <c r="A126" s="115"/>
      <c r="B126" s="89" t="s">
        <v>109</v>
      </c>
      <c r="C126" s="38" t="s">
        <v>34</v>
      </c>
      <c r="D126" s="40">
        <v>0.05</v>
      </c>
      <c r="E126" s="39">
        <v>396</v>
      </c>
      <c r="F126" s="39">
        <v>300</v>
      </c>
      <c r="G126" s="39">
        <v>300</v>
      </c>
      <c r="H126" s="26">
        <f>G126/F126*D126</f>
        <v>0.05</v>
      </c>
    </row>
    <row r="127" spans="1:8" ht="30">
      <c r="A127" s="115"/>
      <c r="B127" s="90" t="s">
        <v>81</v>
      </c>
      <c r="C127" s="38"/>
      <c r="D127" s="40">
        <f>D128</f>
        <v>0.076</v>
      </c>
      <c r="E127" s="40"/>
      <c r="F127" s="40"/>
      <c r="G127" s="40"/>
      <c r="H127" s="40">
        <f>H128</f>
        <v>0.076</v>
      </c>
    </row>
    <row r="128" spans="1:8" ht="15">
      <c r="A128" s="115"/>
      <c r="B128" s="89" t="s">
        <v>110</v>
      </c>
      <c r="C128" s="38" t="s">
        <v>29</v>
      </c>
      <c r="D128" s="40">
        <v>0.076</v>
      </c>
      <c r="E128" s="39">
        <v>1</v>
      </c>
      <c r="F128" s="39">
        <v>1</v>
      </c>
      <c r="G128" s="39">
        <v>1</v>
      </c>
      <c r="H128" s="26">
        <f t="shared" si="2"/>
        <v>0.076</v>
      </c>
    </row>
    <row r="129" spans="1:8" s="3" customFormat="1" ht="30">
      <c r="A129" s="20"/>
      <c r="B129" s="101" t="s">
        <v>81</v>
      </c>
      <c r="C129" s="25"/>
      <c r="D129" s="26">
        <f>D130</f>
        <v>0.076</v>
      </c>
      <c r="E129" s="56"/>
      <c r="F129" s="56"/>
      <c r="G129" s="56"/>
      <c r="H129" s="26">
        <f>H130</f>
        <v>0.076</v>
      </c>
    </row>
    <row r="130" spans="1:8" s="3" customFormat="1" ht="15">
      <c r="A130" s="21"/>
      <c r="B130" s="102" t="s">
        <v>110</v>
      </c>
      <c r="C130" s="25" t="s">
        <v>29</v>
      </c>
      <c r="D130" s="26">
        <v>0.076</v>
      </c>
      <c r="E130" s="56">
        <v>1</v>
      </c>
      <c r="F130" s="56">
        <v>1</v>
      </c>
      <c r="G130" s="56">
        <v>1</v>
      </c>
      <c r="H130" s="26">
        <f>G130/F130*D130</f>
        <v>0.076</v>
      </c>
    </row>
    <row r="131" spans="1:8" s="3" customFormat="1" ht="42.75">
      <c r="A131" s="18">
        <v>7</v>
      </c>
      <c r="B131" s="99" t="s">
        <v>35</v>
      </c>
      <c r="C131" s="49"/>
      <c r="D131" s="50">
        <f>D132</f>
        <v>1</v>
      </c>
      <c r="E131" s="50"/>
      <c r="F131" s="50"/>
      <c r="G131" s="50"/>
      <c r="H131" s="50">
        <f>H132</f>
        <v>1</v>
      </c>
    </row>
    <row r="132" spans="1:8" s="3" customFormat="1" ht="45">
      <c r="A132" s="19"/>
      <c r="B132" s="90" t="s">
        <v>36</v>
      </c>
      <c r="C132" s="38"/>
      <c r="D132" s="40">
        <f>D133+D134+D135+D139+D141</f>
        <v>1</v>
      </c>
      <c r="E132" s="40"/>
      <c r="F132" s="40"/>
      <c r="G132" s="40"/>
      <c r="H132" s="40">
        <f>H133+H134+H135+H139+H141</f>
        <v>1</v>
      </c>
    </row>
    <row r="133" spans="1:8" s="3" customFormat="1" ht="105">
      <c r="A133" s="19"/>
      <c r="B133" s="88" t="s">
        <v>120</v>
      </c>
      <c r="C133" s="38" t="s">
        <v>37</v>
      </c>
      <c r="D133" s="40">
        <v>0.1</v>
      </c>
      <c r="E133" s="39">
        <v>80.7</v>
      </c>
      <c r="F133" s="39">
        <v>87</v>
      </c>
      <c r="G133" s="39">
        <v>87</v>
      </c>
      <c r="H133" s="26">
        <v>0.1</v>
      </c>
    </row>
    <row r="134" spans="1:8" s="3" customFormat="1" ht="105">
      <c r="A134" s="19"/>
      <c r="B134" s="89" t="s">
        <v>121</v>
      </c>
      <c r="C134" s="38" t="s">
        <v>38</v>
      </c>
      <c r="D134" s="40">
        <v>0.15</v>
      </c>
      <c r="E134" s="39">
        <v>100</v>
      </c>
      <c r="F134" s="39">
        <v>100</v>
      </c>
      <c r="G134" s="39">
        <v>100</v>
      </c>
      <c r="H134" s="26">
        <v>0.15</v>
      </c>
    </row>
    <row r="135" spans="1:8" s="3" customFormat="1" ht="45">
      <c r="A135" s="19"/>
      <c r="B135" s="89" t="s">
        <v>122</v>
      </c>
      <c r="C135" s="38"/>
      <c r="D135" s="40">
        <f>SUM(D136:D138)</f>
        <v>0.26</v>
      </c>
      <c r="E135" s="40"/>
      <c r="F135" s="40"/>
      <c r="G135" s="40"/>
      <c r="H135" s="40">
        <f>SUM(H136:H138)</f>
        <v>0.26</v>
      </c>
    </row>
    <row r="136" spans="1:8" s="3" customFormat="1" ht="150">
      <c r="A136" s="19"/>
      <c r="B136" s="89" t="s">
        <v>39</v>
      </c>
      <c r="C136" s="38" t="s">
        <v>40</v>
      </c>
      <c r="D136" s="40">
        <v>0.09</v>
      </c>
      <c r="E136" s="39">
        <v>100</v>
      </c>
      <c r="F136" s="39">
        <v>100</v>
      </c>
      <c r="G136" s="39">
        <v>100</v>
      </c>
      <c r="H136" s="26">
        <f>G136/F136*D136</f>
        <v>0.09</v>
      </c>
    </row>
    <row r="137" spans="1:8" s="3" customFormat="1" ht="105">
      <c r="A137" s="19"/>
      <c r="B137" s="89" t="s">
        <v>41</v>
      </c>
      <c r="C137" s="38" t="s">
        <v>42</v>
      </c>
      <c r="D137" s="40">
        <v>0.08</v>
      </c>
      <c r="E137" s="39">
        <v>38</v>
      </c>
      <c r="F137" s="39">
        <v>39</v>
      </c>
      <c r="G137" s="39">
        <v>39</v>
      </c>
      <c r="H137" s="26">
        <f>G137/F137*D137</f>
        <v>0.08</v>
      </c>
    </row>
    <row r="138" spans="1:8" s="3" customFormat="1" ht="60">
      <c r="A138" s="19"/>
      <c r="B138" s="89" t="s">
        <v>43</v>
      </c>
      <c r="C138" s="38" t="s">
        <v>44</v>
      </c>
      <c r="D138" s="40">
        <v>0.09</v>
      </c>
      <c r="E138" s="42">
        <v>99.9</v>
      </c>
      <c r="F138" s="42">
        <v>100</v>
      </c>
      <c r="G138" s="42">
        <v>100</v>
      </c>
      <c r="H138" s="26">
        <f>G138/F138*D138</f>
        <v>0.09</v>
      </c>
    </row>
    <row r="139" spans="1:8" s="3" customFormat="1" ht="30">
      <c r="A139" s="19"/>
      <c r="B139" s="89" t="s">
        <v>123</v>
      </c>
      <c r="C139" s="38"/>
      <c r="D139" s="40">
        <f>D140</f>
        <v>0.3</v>
      </c>
      <c r="E139" s="40"/>
      <c r="F139" s="40"/>
      <c r="G139" s="40"/>
      <c r="H139" s="40">
        <f>H140</f>
        <v>0.3</v>
      </c>
    </row>
    <row r="140" spans="1:8" s="3" customFormat="1" ht="30">
      <c r="A140" s="19"/>
      <c r="B140" s="89" t="s">
        <v>45</v>
      </c>
      <c r="C140" s="38" t="s">
        <v>46</v>
      </c>
      <c r="D140" s="40">
        <v>0.3</v>
      </c>
      <c r="E140" s="39">
        <v>100</v>
      </c>
      <c r="F140" s="39">
        <v>100</v>
      </c>
      <c r="G140" s="39">
        <v>100</v>
      </c>
      <c r="H140" s="26">
        <f>G140/F140*D140</f>
        <v>0.3</v>
      </c>
    </row>
    <row r="141" spans="1:8" s="3" customFormat="1" ht="45">
      <c r="A141" s="19"/>
      <c r="B141" s="89" t="s">
        <v>124</v>
      </c>
      <c r="C141" s="38"/>
      <c r="D141" s="40">
        <f>D142</f>
        <v>0.19</v>
      </c>
      <c r="E141" s="40"/>
      <c r="F141" s="40"/>
      <c r="G141" s="40"/>
      <c r="H141" s="40">
        <f>H142</f>
        <v>0.19</v>
      </c>
    </row>
    <row r="142" spans="1:8" s="3" customFormat="1" ht="30">
      <c r="A142" s="19"/>
      <c r="B142" s="89" t="s">
        <v>47</v>
      </c>
      <c r="C142" s="38" t="s">
        <v>48</v>
      </c>
      <c r="D142" s="40">
        <v>0.19</v>
      </c>
      <c r="E142" s="39">
        <v>12</v>
      </c>
      <c r="F142" s="39">
        <v>12</v>
      </c>
      <c r="G142" s="39">
        <v>12</v>
      </c>
      <c r="H142" s="26">
        <f>G142/F142*D142</f>
        <v>0.19</v>
      </c>
    </row>
    <row r="143" spans="1:8" ht="28.5">
      <c r="A143" s="18">
        <v>8</v>
      </c>
      <c r="B143" s="99" t="s">
        <v>86</v>
      </c>
      <c r="C143" s="49"/>
      <c r="D143" s="50">
        <f>D144+D150</f>
        <v>0.9999999999999999</v>
      </c>
      <c r="E143" s="50"/>
      <c r="F143" s="50"/>
      <c r="G143" s="50"/>
      <c r="H143" s="50">
        <f>H144+H150</f>
        <v>1.09</v>
      </c>
    </row>
    <row r="144" spans="1:8" ht="45">
      <c r="A144" s="19"/>
      <c r="B144" s="90" t="s">
        <v>9</v>
      </c>
      <c r="C144" s="38"/>
      <c r="D144" s="40">
        <f>D145+D147</f>
        <v>0.8999999999999999</v>
      </c>
      <c r="E144" s="40"/>
      <c r="F144" s="40"/>
      <c r="G144" s="40"/>
      <c r="H144" s="40">
        <f>H145+H147</f>
        <v>0.99</v>
      </c>
    </row>
    <row r="145" spans="1:8" ht="30">
      <c r="A145" s="19"/>
      <c r="B145" s="88" t="s">
        <v>125</v>
      </c>
      <c r="C145" s="38"/>
      <c r="D145" s="40">
        <f>SUM(D146:D146)</f>
        <v>0.6</v>
      </c>
      <c r="E145" s="40"/>
      <c r="F145" s="40"/>
      <c r="G145" s="40"/>
      <c r="H145" s="40">
        <f>SUM(H146:H146)</f>
        <v>0.6</v>
      </c>
    </row>
    <row r="146" spans="1:8" ht="45">
      <c r="A146" s="35"/>
      <c r="B146" s="89" t="s">
        <v>11</v>
      </c>
      <c r="C146" s="38" t="s">
        <v>8</v>
      </c>
      <c r="D146" s="40">
        <v>0.6</v>
      </c>
      <c r="E146" s="39">
        <v>15</v>
      </c>
      <c r="F146" s="39">
        <v>50</v>
      </c>
      <c r="G146" s="78">
        <v>50</v>
      </c>
      <c r="H146" s="26">
        <f>G146/F146*D146</f>
        <v>0.6</v>
      </c>
    </row>
    <row r="147" spans="1:8" ht="45">
      <c r="A147" s="19"/>
      <c r="B147" s="89" t="s">
        <v>126</v>
      </c>
      <c r="C147" s="38"/>
      <c r="D147" s="40">
        <f>SUM(D148:D149)</f>
        <v>0.3</v>
      </c>
      <c r="E147" s="40"/>
      <c r="F147" s="40"/>
      <c r="G147" s="40"/>
      <c r="H147" s="40">
        <f>SUM(H148:H149)</f>
        <v>0.39</v>
      </c>
    </row>
    <row r="148" spans="1:8" ht="30">
      <c r="A148" s="19"/>
      <c r="B148" s="43" t="s">
        <v>12</v>
      </c>
      <c r="C148" s="38" t="s">
        <v>15</v>
      </c>
      <c r="D148" s="40">
        <v>0.15</v>
      </c>
      <c r="E148" s="39">
        <v>3</v>
      </c>
      <c r="F148" s="39">
        <v>5</v>
      </c>
      <c r="G148" s="78">
        <v>8</v>
      </c>
      <c r="H148" s="26">
        <f>G148/F148*D148</f>
        <v>0.24</v>
      </c>
    </row>
    <row r="149" spans="1:8" ht="60">
      <c r="A149" s="19"/>
      <c r="B149" s="43" t="s">
        <v>16</v>
      </c>
      <c r="C149" s="38" t="s">
        <v>15</v>
      </c>
      <c r="D149" s="40">
        <v>0.15</v>
      </c>
      <c r="E149" s="39">
        <v>2</v>
      </c>
      <c r="F149" s="39">
        <v>2</v>
      </c>
      <c r="G149" s="78">
        <v>2</v>
      </c>
      <c r="H149" s="26">
        <f>G149/F149*D149</f>
        <v>0.15</v>
      </c>
    </row>
    <row r="150" spans="1:8" ht="30">
      <c r="A150" s="21"/>
      <c r="B150" s="44" t="s">
        <v>10</v>
      </c>
      <c r="C150" s="38"/>
      <c r="D150" s="40">
        <f>D151</f>
        <v>0.1</v>
      </c>
      <c r="E150" s="40"/>
      <c r="F150" s="40"/>
      <c r="G150" s="40"/>
      <c r="H150" s="40">
        <f>H151</f>
        <v>0.1</v>
      </c>
    </row>
    <row r="151" spans="1:8" ht="30">
      <c r="A151" s="21"/>
      <c r="B151" s="43" t="s">
        <v>127</v>
      </c>
      <c r="C151" s="38"/>
      <c r="D151" s="40">
        <f>SUM(D152:D153)</f>
        <v>0.1</v>
      </c>
      <c r="E151" s="40"/>
      <c r="F151" s="40"/>
      <c r="G151" s="40"/>
      <c r="H151" s="40">
        <f>SUM(H152:H153)</f>
        <v>0.1</v>
      </c>
    </row>
    <row r="152" spans="1:8" ht="30">
      <c r="A152" s="19"/>
      <c r="B152" s="41" t="s">
        <v>13</v>
      </c>
      <c r="C152" s="38" t="s">
        <v>15</v>
      </c>
      <c r="D152" s="40">
        <v>0.05</v>
      </c>
      <c r="E152" s="42">
        <v>0</v>
      </c>
      <c r="F152" s="42">
        <v>5</v>
      </c>
      <c r="G152" s="42">
        <v>5</v>
      </c>
      <c r="H152" s="26">
        <f>G152/F152*D152</f>
        <v>0.05</v>
      </c>
    </row>
    <row r="153" spans="1:8" ht="15">
      <c r="A153" s="35"/>
      <c r="B153" s="43" t="s">
        <v>14</v>
      </c>
      <c r="C153" s="38" t="s">
        <v>87</v>
      </c>
      <c r="D153" s="40">
        <v>0.05</v>
      </c>
      <c r="E153" s="42">
        <v>2</v>
      </c>
      <c r="F153" s="42">
        <v>2</v>
      </c>
      <c r="G153" s="42">
        <v>2</v>
      </c>
      <c r="H153" s="26">
        <f>G153/F153*D153</f>
        <v>0.05</v>
      </c>
    </row>
    <row r="154" spans="1:8" ht="43.5">
      <c r="A154" s="22">
        <v>9</v>
      </c>
      <c r="B154" s="46" t="s">
        <v>49</v>
      </c>
      <c r="C154" s="66"/>
      <c r="D154" s="47">
        <f>D155</f>
        <v>1</v>
      </c>
      <c r="E154" s="47"/>
      <c r="F154" s="47"/>
      <c r="G154" s="47"/>
      <c r="H154" s="47">
        <f>H155</f>
        <v>0.7135</v>
      </c>
    </row>
    <row r="155" spans="1:8" ht="45">
      <c r="A155" s="22"/>
      <c r="B155" s="68" t="s">
        <v>60</v>
      </c>
      <c r="C155" s="67"/>
      <c r="D155" s="67">
        <f>D156+D157+D158</f>
        <v>1</v>
      </c>
      <c r="E155" s="67"/>
      <c r="F155" s="67"/>
      <c r="G155" s="67"/>
      <c r="H155" s="67">
        <f>H156+H157+H158</f>
        <v>0.7135</v>
      </c>
    </row>
    <row r="156" spans="1:8" ht="30">
      <c r="A156" s="22"/>
      <c r="B156" s="68" t="s">
        <v>128</v>
      </c>
      <c r="C156" s="67" t="s">
        <v>21</v>
      </c>
      <c r="D156" s="67">
        <v>0.33</v>
      </c>
      <c r="E156" s="67">
        <v>100</v>
      </c>
      <c r="F156" s="67">
        <v>100</v>
      </c>
      <c r="G156" s="67">
        <v>100</v>
      </c>
      <c r="H156" s="26">
        <f>G156/F156*D156</f>
        <v>0.33</v>
      </c>
    </row>
    <row r="157" spans="1:8" ht="45">
      <c r="A157" s="22"/>
      <c r="B157" s="68" t="s">
        <v>129</v>
      </c>
      <c r="C157" s="67" t="s">
        <v>21</v>
      </c>
      <c r="D157" s="67">
        <v>0.33</v>
      </c>
      <c r="E157" s="67">
        <v>99</v>
      </c>
      <c r="F157" s="67">
        <v>100</v>
      </c>
      <c r="G157" s="67">
        <v>75</v>
      </c>
      <c r="H157" s="26">
        <f>G157/F157*D157</f>
        <v>0.2475</v>
      </c>
    </row>
    <row r="158" spans="1:8" ht="45">
      <c r="A158" s="23"/>
      <c r="B158" s="68" t="s">
        <v>130</v>
      </c>
      <c r="C158" s="67" t="s">
        <v>21</v>
      </c>
      <c r="D158" s="67">
        <v>0.34</v>
      </c>
      <c r="E158" s="67">
        <v>96</v>
      </c>
      <c r="F158" s="67">
        <v>100</v>
      </c>
      <c r="G158" s="67">
        <v>40</v>
      </c>
      <c r="H158" s="26">
        <f>G158/F158*D158</f>
        <v>0.136</v>
      </c>
    </row>
    <row r="159" spans="1:8" s="3" customFormat="1" ht="42.75">
      <c r="A159" s="18">
        <v>8</v>
      </c>
      <c r="B159" s="65" t="s">
        <v>50</v>
      </c>
      <c r="C159" s="49"/>
      <c r="D159" s="50">
        <f>D160</f>
        <v>1</v>
      </c>
      <c r="E159" s="50"/>
      <c r="F159" s="50"/>
      <c r="G159" s="50"/>
      <c r="H159" s="50">
        <f>H160</f>
        <v>1.3294444444444444</v>
      </c>
    </row>
    <row r="160" spans="1:8" s="3" customFormat="1" ht="45">
      <c r="A160" s="19"/>
      <c r="B160" s="44" t="s">
        <v>51</v>
      </c>
      <c r="C160" s="38"/>
      <c r="D160" s="40">
        <f>D161</f>
        <v>1</v>
      </c>
      <c r="E160" s="40"/>
      <c r="F160" s="40"/>
      <c r="G160" s="40"/>
      <c r="H160" s="40">
        <f>H161</f>
        <v>1.3294444444444444</v>
      </c>
    </row>
    <row r="161" spans="1:8" s="3" customFormat="1" ht="30">
      <c r="A161" s="19"/>
      <c r="B161" s="41" t="s">
        <v>52</v>
      </c>
      <c r="C161" s="38"/>
      <c r="D161" s="40">
        <f>SUM(D162:D165)</f>
        <v>1</v>
      </c>
      <c r="E161" s="40"/>
      <c r="F161" s="40"/>
      <c r="G161" s="40"/>
      <c r="H161" s="40">
        <f>SUM(H162:H165)</f>
        <v>1.3294444444444444</v>
      </c>
    </row>
    <row r="162" spans="1:8" s="3" customFormat="1" ht="30">
      <c r="A162" s="19"/>
      <c r="B162" s="43" t="s">
        <v>53</v>
      </c>
      <c r="C162" s="38" t="s">
        <v>15</v>
      </c>
      <c r="D162" s="40">
        <v>0.1</v>
      </c>
      <c r="E162" s="39">
        <v>15</v>
      </c>
      <c r="F162" s="39">
        <v>20</v>
      </c>
      <c r="G162" s="39">
        <v>42</v>
      </c>
      <c r="H162" s="26">
        <f>G162/F162*D162</f>
        <v>0.21000000000000002</v>
      </c>
    </row>
    <row r="163" spans="1:8" s="3" customFormat="1" ht="30">
      <c r="A163" s="19"/>
      <c r="B163" s="43" t="s">
        <v>54</v>
      </c>
      <c r="C163" s="38" t="s">
        <v>15</v>
      </c>
      <c r="D163" s="40">
        <v>0.1</v>
      </c>
      <c r="E163" s="39">
        <v>2</v>
      </c>
      <c r="F163" s="39">
        <v>4</v>
      </c>
      <c r="G163" s="39">
        <v>4</v>
      </c>
      <c r="H163" s="26">
        <f>G163/F163*D163</f>
        <v>0.1</v>
      </c>
    </row>
    <row r="164" spans="1:8" s="3" customFormat="1" ht="15">
      <c r="A164" s="19"/>
      <c r="B164" s="43" t="s">
        <v>55</v>
      </c>
      <c r="C164" s="38" t="s">
        <v>15</v>
      </c>
      <c r="D164" s="40">
        <v>0.5</v>
      </c>
      <c r="E164" s="39">
        <v>30</v>
      </c>
      <c r="F164" s="39">
        <v>36</v>
      </c>
      <c r="G164" s="39">
        <v>50</v>
      </c>
      <c r="H164" s="26">
        <f>G164/F164*D164</f>
        <v>0.6944444444444444</v>
      </c>
    </row>
    <row r="165" spans="1:8" s="3" customFormat="1" ht="30">
      <c r="A165" s="19"/>
      <c r="B165" s="43" t="s">
        <v>56</v>
      </c>
      <c r="C165" s="38" t="s">
        <v>15</v>
      </c>
      <c r="D165" s="40">
        <v>0.3</v>
      </c>
      <c r="E165" s="39">
        <v>0</v>
      </c>
      <c r="F165" s="39">
        <v>24</v>
      </c>
      <c r="G165" s="39">
        <v>26</v>
      </c>
      <c r="H165" s="26">
        <f>G165/F165*D165</f>
        <v>0.32499999999999996</v>
      </c>
    </row>
    <row r="166" spans="1:8" ht="57">
      <c r="A166" s="22">
        <v>9</v>
      </c>
      <c r="B166" s="69" t="s">
        <v>88</v>
      </c>
      <c r="C166" s="70"/>
      <c r="D166" s="71">
        <f>SUM(D167:D169)</f>
        <v>1</v>
      </c>
      <c r="E166" s="71"/>
      <c r="F166" s="71"/>
      <c r="G166" s="71"/>
      <c r="H166" s="71">
        <f>SUM(H167:H169)</f>
        <v>0.5</v>
      </c>
    </row>
    <row r="167" spans="1:8" ht="45">
      <c r="A167" s="23"/>
      <c r="B167" s="72" t="s">
        <v>131</v>
      </c>
      <c r="C167" s="48" t="s">
        <v>15</v>
      </c>
      <c r="D167" s="73">
        <v>0.2</v>
      </c>
      <c r="E167" s="15">
        <v>20</v>
      </c>
      <c r="F167" s="15">
        <v>10</v>
      </c>
      <c r="G167" s="15">
        <v>10</v>
      </c>
      <c r="H167" s="26">
        <f>G167/F167*D167</f>
        <v>0.2</v>
      </c>
    </row>
    <row r="168" spans="1:8" ht="45">
      <c r="A168" s="23"/>
      <c r="B168" s="72" t="s">
        <v>132</v>
      </c>
      <c r="C168" s="48" t="s">
        <v>15</v>
      </c>
      <c r="D168" s="73">
        <v>0.3</v>
      </c>
      <c r="E168" s="15">
        <v>400</v>
      </c>
      <c r="F168" s="15">
        <v>200</v>
      </c>
      <c r="G168" s="15">
        <v>200</v>
      </c>
      <c r="H168" s="26">
        <f>G168/F168*D168</f>
        <v>0.3</v>
      </c>
    </row>
    <row r="169" spans="1:8" ht="30">
      <c r="A169" s="23"/>
      <c r="B169" s="72" t="s">
        <v>133</v>
      </c>
      <c r="C169" s="48" t="s">
        <v>15</v>
      </c>
      <c r="D169" s="73">
        <v>0.5</v>
      </c>
      <c r="E169" s="15">
        <v>0</v>
      </c>
      <c r="F169" s="15">
        <v>1</v>
      </c>
      <c r="G169" s="15">
        <v>0</v>
      </c>
      <c r="H169" s="26">
        <f>G169/F169*D169</f>
        <v>0</v>
      </c>
    </row>
    <row r="170" spans="1:8" ht="42.75">
      <c r="A170" s="22">
        <v>10</v>
      </c>
      <c r="B170" s="69" t="s">
        <v>89</v>
      </c>
      <c r="C170" s="70"/>
      <c r="D170" s="71">
        <f>SUM(D171:D172)</f>
        <v>1</v>
      </c>
      <c r="E170" s="71"/>
      <c r="F170" s="71"/>
      <c r="G170" s="71"/>
      <c r="H170" s="71">
        <f>SUM(H171:H172)</f>
        <v>1</v>
      </c>
    </row>
    <row r="171" spans="1:8" ht="45">
      <c r="A171" s="23"/>
      <c r="B171" s="43" t="s">
        <v>134</v>
      </c>
      <c r="C171" s="48" t="s">
        <v>15</v>
      </c>
      <c r="D171" s="73">
        <v>0.5</v>
      </c>
      <c r="E171" s="15">
        <v>0</v>
      </c>
      <c r="F171" s="15">
        <v>1</v>
      </c>
      <c r="G171" s="15">
        <v>1</v>
      </c>
      <c r="H171" s="26">
        <f>G171/F171*D171</f>
        <v>0.5</v>
      </c>
    </row>
    <row r="172" spans="1:8" ht="45">
      <c r="A172" s="74"/>
      <c r="B172" s="43" t="s">
        <v>135</v>
      </c>
      <c r="C172" s="48" t="s">
        <v>15</v>
      </c>
      <c r="D172" s="73">
        <v>0.5</v>
      </c>
      <c r="E172" s="15">
        <v>0</v>
      </c>
      <c r="F172" s="15">
        <v>1</v>
      </c>
      <c r="G172" s="15">
        <v>1</v>
      </c>
      <c r="H172" s="26">
        <f>G172/F172*D172</f>
        <v>0.5</v>
      </c>
    </row>
    <row r="173" spans="1:8" ht="57">
      <c r="A173" s="75">
        <v>11</v>
      </c>
      <c r="B173" s="69" t="s">
        <v>136</v>
      </c>
      <c r="C173" s="70"/>
      <c r="D173" s="71">
        <f>SUM(D174:D176)</f>
        <v>1</v>
      </c>
      <c r="E173" s="71"/>
      <c r="F173" s="71"/>
      <c r="G173" s="71"/>
      <c r="H173" s="71">
        <f>SUM(H174:H176)</f>
        <v>1</v>
      </c>
    </row>
    <row r="174" spans="1:8" ht="15">
      <c r="A174" s="79"/>
      <c r="B174" s="43" t="s">
        <v>142</v>
      </c>
      <c r="C174" s="48" t="s">
        <v>137</v>
      </c>
      <c r="D174" s="73">
        <v>0</v>
      </c>
      <c r="E174" s="15">
        <v>0</v>
      </c>
      <c r="F174" s="15">
        <v>1</v>
      </c>
      <c r="G174" s="15">
        <v>0</v>
      </c>
      <c r="H174" s="26">
        <f>G174/F174*D174</f>
        <v>0</v>
      </c>
    </row>
    <row r="175" spans="1:8" ht="15">
      <c r="A175" s="79"/>
      <c r="B175" s="43" t="s">
        <v>143</v>
      </c>
      <c r="C175" s="48" t="s">
        <v>137</v>
      </c>
      <c r="D175" s="73">
        <v>0</v>
      </c>
      <c r="E175" s="15">
        <v>0</v>
      </c>
      <c r="F175" s="15">
        <v>4</v>
      </c>
      <c r="G175" s="15">
        <v>0</v>
      </c>
      <c r="H175" s="26">
        <f>G175/F175*D175</f>
        <v>0</v>
      </c>
    </row>
    <row r="176" spans="1:8" ht="90">
      <c r="A176" s="79"/>
      <c r="B176" s="43" t="s">
        <v>144</v>
      </c>
      <c r="C176" s="48" t="s">
        <v>137</v>
      </c>
      <c r="D176" s="73">
        <v>1</v>
      </c>
      <c r="E176" s="15">
        <v>0</v>
      </c>
      <c r="F176" s="15">
        <v>5</v>
      </c>
      <c r="G176" s="15">
        <v>5</v>
      </c>
      <c r="H176" s="26">
        <f>G176/F176*D176</f>
        <v>1</v>
      </c>
    </row>
    <row r="177" spans="1:8" ht="85.5">
      <c r="A177" s="75">
        <v>12</v>
      </c>
      <c r="B177" s="69" t="s">
        <v>138</v>
      </c>
      <c r="C177" s="70"/>
      <c r="D177" s="71">
        <f>SUM(D178:D179)</f>
        <v>1</v>
      </c>
      <c r="E177" s="71"/>
      <c r="F177" s="71"/>
      <c r="G177" s="71"/>
      <c r="H177" s="71">
        <f>SUM(H178:H179)</f>
        <v>1</v>
      </c>
    </row>
    <row r="178" spans="1:8" ht="105">
      <c r="A178" s="79"/>
      <c r="B178" s="43" t="s">
        <v>140</v>
      </c>
      <c r="C178" s="48" t="s">
        <v>15</v>
      </c>
      <c r="D178" s="73">
        <v>0</v>
      </c>
      <c r="E178" s="15">
        <v>0</v>
      </c>
      <c r="F178" s="15">
        <v>0</v>
      </c>
      <c r="G178" s="15">
        <v>0</v>
      </c>
      <c r="H178" s="77">
        <v>0</v>
      </c>
    </row>
    <row r="179" spans="1:8" ht="30">
      <c r="A179" s="79"/>
      <c r="B179" s="43" t="s">
        <v>141</v>
      </c>
      <c r="C179" s="48" t="s">
        <v>139</v>
      </c>
      <c r="D179" s="73">
        <v>1</v>
      </c>
      <c r="E179" s="15">
        <v>8</v>
      </c>
      <c r="F179" s="15">
        <v>6</v>
      </c>
      <c r="G179" s="15">
        <v>6</v>
      </c>
      <c r="H179" s="76">
        <f>G179/F179*D179</f>
        <v>1</v>
      </c>
    </row>
    <row r="180" spans="1:8" ht="15">
      <c r="A180" s="58"/>
      <c r="B180" s="59"/>
      <c r="C180" s="60"/>
      <c r="D180" s="61"/>
      <c r="E180" s="62"/>
      <c r="F180" s="62"/>
      <c r="G180" s="62"/>
      <c r="H180" s="63"/>
    </row>
    <row r="181" spans="1:2" ht="15">
      <c r="A181" s="1"/>
      <c r="B181" s="9" t="s">
        <v>57</v>
      </c>
    </row>
    <row r="182" spans="2:8" s="4" customFormat="1" ht="15.75" customHeight="1">
      <c r="B182" s="9" t="s">
        <v>58</v>
      </c>
      <c r="C182" s="10"/>
      <c r="D182" s="17"/>
      <c r="E182" s="57"/>
      <c r="F182" s="57"/>
      <c r="G182" s="51" t="s">
        <v>59</v>
      </c>
      <c r="H182" s="17"/>
    </row>
  </sheetData>
  <sheetProtection/>
  <mergeCells count="12">
    <mergeCell ref="A105:A106"/>
    <mergeCell ref="A113:A119"/>
    <mergeCell ref="A124:A128"/>
    <mergeCell ref="A14:A15"/>
    <mergeCell ref="H9:H10"/>
    <mergeCell ref="A7:H7"/>
    <mergeCell ref="E9:E10"/>
    <mergeCell ref="F9:G9"/>
    <mergeCell ref="A9:A10"/>
    <mergeCell ref="B9:B10"/>
    <mergeCell ref="C9:C10"/>
    <mergeCell ref="D9:D10"/>
  </mergeCells>
  <printOptions/>
  <pageMargins left="0.5905511811023623" right="0.3937007874015748" top="0.5905511811023623" bottom="0.3937007874015748" header="0.2362204724409449" footer="0.31496062992125984"/>
  <pageSetup fitToHeight="15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Переславская</cp:lastModifiedBy>
  <cp:lastPrinted>2018-03-29T12:40:15Z</cp:lastPrinted>
  <dcterms:created xsi:type="dcterms:W3CDTF">2014-04-14T08:25:03Z</dcterms:created>
  <dcterms:modified xsi:type="dcterms:W3CDTF">2019-05-15T12:01:18Z</dcterms:modified>
  <cp:category/>
  <cp:version/>
  <cp:contentType/>
  <cp:contentStatus/>
</cp:coreProperties>
</file>