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водный отчет" sheetId="1" r:id="rId1"/>
  </sheets>
  <definedNames>
    <definedName name="_xlnm.Print_Titles" localSheetId="0">'Сводный отчет'!$9:$10</definedName>
    <definedName name="_xlnm.Print_Area" localSheetId="0">'Сводный отчет'!$A$1:$H$131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<sst xmlns="http://schemas.openxmlformats.org/spreadsheetml/2006/main" count="207" uniqueCount="161">
  <si>
    <t>№ п/п</t>
  </si>
  <si>
    <t>Наименование показателя, индикатора</t>
  </si>
  <si>
    <t>Единица измерения</t>
  </si>
  <si>
    <t>Вес</t>
  </si>
  <si>
    <t>Фактическое значение показателя на момент разработки программы</t>
  </si>
  <si>
    <t xml:space="preserve">Значение на отчетную дату </t>
  </si>
  <si>
    <t>плановое</t>
  </si>
  <si>
    <t>фактическое</t>
  </si>
  <si>
    <t>чел.</t>
  </si>
  <si>
    <t>Цель 1 "Содействие развитию общественных объединений и территориальных общественных самоуправлений на территории МО р.п. Первомайский"</t>
  </si>
  <si>
    <t>Цель 2 "Оказание информационной, методической, материальной поддержки ТОС и МОО"</t>
  </si>
  <si>
    <t>Вовлечение жителей поселка в деятельность местного самоуправления, выявление инициаторов общественных инициатив, координация их деятельности</t>
  </si>
  <si>
    <t>Организация публичных слушаний для обсуждения проектов муниципальных правовых актов и по вопросам местного значения</t>
  </si>
  <si>
    <t>шт.</t>
  </si>
  <si>
    <t xml:space="preserve">Организация мероприятий, направленных на координацию работы администрации МО р.п. Первомайский с общественными организациями и территориальными общественными самоуправлениями </t>
  </si>
  <si>
    <t>Индекс результативности по программе</t>
  </si>
  <si>
    <t>Муниципальная программа «Обеспечение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характера, терроризма и экстремизма на территории муниципального образования рабочий поселок Первомайский Щёкинского района»</t>
  </si>
  <si>
    <t>Проведение работ по созданию, сохранению и использованию резерва материальных ресурсов в целях предупреждения и ликвидации чрезвычайных ситуаций мирного и военного времени; создание безопасных условий для массового отдыха людей на водных объектах</t>
  </si>
  <si>
    <t>Муниципальная программа «Организация благоустройства территории муниципального образования рабочий поселок Первомайский»</t>
  </si>
  <si>
    <t>%</t>
  </si>
  <si>
    <t>м3</t>
  </si>
  <si>
    <t>Муниципальная программа «Развитие субъектов малого и среднего предпринимательства на территории муниципального образования  рабочий поселок Первомайский Щекинского района»</t>
  </si>
  <si>
    <t>Муниципальная программа «Улучшение жилищных условий граждан на территории муниципального образования рабочий поселок Первомайский Щекинского района»</t>
  </si>
  <si>
    <t>Муниципальная программа «Развитие социально-культурной работы с населением в муниципальном образовании рабочий поселок Первомайский Щекинского района»</t>
  </si>
  <si>
    <t>Подпрограмма 1 "Молодежная политика"</t>
  </si>
  <si>
    <t>Подпрограмма 2  "Обеспечение деятельности МКУК "ППБ"</t>
  </si>
  <si>
    <t>учрежден.</t>
  </si>
  <si>
    <t>Подпрограмма 3 "Организация досуга и массового отдыха""</t>
  </si>
  <si>
    <t>дней</t>
  </si>
  <si>
    <t>Подпрограмма 4 "Организация физкультурно-оздоровительной и спортивно-массовой работы в муниципальном образовании рабочий поселок Первомайский"</t>
  </si>
  <si>
    <t>Заливка и содержанию катка, содержанию спортивно-игрового комплекса с круглосуточной охраной</t>
  </si>
  <si>
    <t>час.</t>
  </si>
  <si>
    <t xml:space="preserve">Муниципальная программа «Развитие и поддержание информационных систем в муниципальном образовании рабочий поселок Первомайский Щекинского района» </t>
  </si>
  <si>
    <t>Цель: "Повышение эффективности муниципального управления на основе использования современных информационных и телекоммуникационных технологий"</t>
  </si>
  <si>
    <t>Доля рабочих мест специалистов, оснащенных современной компьютерной техникой, %</t>
  </si>
  <si>
    <t>Доля рабочих мест специалистов, оснащенных лицензионными операционными системами, %</t>
  </si>
  <si>
    <t>Подключение рабочих мест к локальной компьютерной сети и к информационно-телекоммуникационной сети Интернет</t>
  </si>
  <si>
    <t>Подключение рабочих мест к системе электронного документооборота</t>
  </si>
  <si>
    <t>Обеспечение бесперебойного функционирования компьютерной и оргтехники</t>
  </si>
  <si>
    <t>Обеспечение защиты информационных систем, в которых обрабатывается конфиденциальная информация</t>
  </si>
  <si>
    <t>% защищенности информации</t>
  </si>
  <si>
    <t>Обеспечение функционирования официального Портала МО р.п. Первомайский Щекинский район</t>
  </si>
  <si>
    <t>мес.</t>
  </si>
  <si>
    <t>Муниципальная программа «Энергосбережение и повышение энергетической эффективности в муниципальном образовании рабочий поселок Первомайский»</t>
  </si>
  <si>
    <t>Муниципальная программа «Информирование населения о деятельности органов местного самоуправления МО р.п. Первомайский Щекинского района»</t>
  </si>
  <si>
    <t>Задача 1 "Информирование населения о деятельности органов местного самоуправления МО р.п. Первомайский Щекинского района"</t>
  </si>
  <si>
    <t>Мероприятие 1. Информирование населения о деятельности органов местного самоуправления</t>
  </si>
  <si>
    <t>Количество публикаций в средствах массовой информации о деятельности органов местного самоуправления</t>
  </si>
  <si>
    <t>Количество социологических опросов населения по различным направлениям деятельности органов местного самоуправления</t>
  </si>
  <si>
    <t>Количество приемов граждан по личным вопросам</t>
  </si>
  <si>
    <t>Количество выездных встреч руководителей органов местного самоуправления с населением</t>
  </si>
  <si>
    <t>Начальник отдела</t>
  </si>
  <si>
    <t>по финансово-экономическим вопросам</t>
  </si>
  <si>
    <t>Т. В. Абрамова</t>
  </si>
  <si>
    <t>Подпрограмма 1. «Энергоэффективность в муниципальных учреждениях, подведомственных администрации МО р.п. Первомайский Щекинского района»</t>
  </si>
  <si>
    <t xml:space="preserve">Проведение лучшее новогоднее оформление предприятий потребительской сферы </t>
  </si>
  <si>
    <t>Муниципальная программа «Совершенствование структуры собственности муниципального образования рабочий поселок Первомайский Щекинского района»</t>
  </si>
  <si>
    <t>Подпрограмма 1 "Содержание имущества казны"</t>
  </si>
  <si>
    <t>Заключение договоров социального найма</t>
  </si>
  <si>
    <t>Регистрация права муниципальной собственности</t>
  </si>
  <si>
    <t>Оформление кадастровых (технических) паспортов на объекты недвижимого имущества, получение отчетов независимых оценщиков, оформление права собственности</t>
  </si>
  <si>
    <r>
      <t xml:space="preserve">Задача 1. </t>
    </r>
    <r>
      <rPr>
        <sz val="11"/>
        <color indexed="8"/>
        <rFont val="Times New Roman"/>
        <family val="1"/>
      </rPr>
      <t>Обеспечение условий для интенсивного развития малого предпринимательства, направленного на решение социальных и экономических задач в МО р.п.Первомайский Щекинского района</t>
    </r>
  </si>
  <si>
    <t>Проведение смотра-конкурса среди субъектов малого и среднего    предпринимательства МО р.п.Первомайский по благоустройству и озеленению прилегающей территории</t>
  </si>
  <si>
    <t>Подпрограмма 1. "Ремонт муниципального жилого фонда и мест общего пользования"</t>
  </si>
  <si>
    <t>Подпрограмма 6 "Переселение граждан из аварийного жилья"</t>
  </si>
  <si>
    <t>День памяти и скорби Чествование старожилов поселка с 90-летием</t>
  </si>
  <si>
    <t>комплекс</t>
  </si>
  <si>
    <t>Подпрограмма 5  "Обеспечение деятельности МАУК «ДК «ХИМИК»"</t>
  </si>
  <si>
    <t>Подпрограмма 2 "Оценка недвижимости, признание прав и регулирование по муниципальной собственности"</t>
  </si>
  <si>
    <t>Оценка стоимости объектов недвижимого имущества, сдаваемых в аренду</t>
  </si>
  <si>
    <t xml:space="preserve">Проведение аукционов по продаже права аренды и заключение договоров </t>
  </si>
  <si>
    <t>Муниципальная программа «Развитие общественных организаций в МО р.п. Первомайский Щекинского района»</t>
  </si>
  <si>
    <t>Муниципальная программа «Организация градостроительной деятельности на территории муниципального образования рабочий посёлок Первомайский Щекинского района»</t>
  </si>
  <si>
    <t>Приложение</t>
  </si>
  <si>
    <t>к Постановлениею Администрации</t>
  </si>
  <si>
    <t>МО р.п. Первомайский</t>
  </si>
  <si>
    <t>Праздничные мероприятия, посвященные Международному Дню пожилого человека</t>
  </si>
  <si>
    <t>Новогодняя елка для детей из малообеспеченных семей</t>
  </si>
  <si>
    <t>День сотрудника органов внутренних дел</t>
  </si>
  <si>
    <t>Задача 1.  Проведение праздничных мероприятий</t>
  </si>
  <si>
    <t>Задача 1.  "Обеспечение деятельности МКУК "ППБ"</t>
  </si>
  <si>
    <t>Задача 2. Проведение смотра – конкурса среди придомовых территорий муниципального образования рабочий поселок первомайский Щекинского района «Лучший двор»</t>
  </si>
  <si>
    <t>Задача 3. Обслуживание Новогодней ели</t>
  </si>
  <si>
    <t>Задача 1.  Проведение спортивных мероприятий</t>
  </si>
  <si>
    <t>Задача 2. Содержание мест массового отдыха, спортивного комплекса</t>
  </si>
  <si>
    <t>Задача 3.  Аренда спортивно-оздоровительного комплекса</t>
  </si>
  <si>
    <t>Задача 1.  Обеспечение деятельности МАУК «ДК «ХИМИК»</t>
  </si>
  <si>
    <t>Мероприятие 1. Содержание недвижимого имущества казны и оплата за сохранность движимого и недвижимого имущества, содержание жилого фонда, находящегося в собственности, подготовка кадастровых (технических) паспортов на объекты недвижимого имущества, оценочная деятельность</t>
  </si>
  <si>
    <t>Мероприятие 2. Содержание, обслуживание и ремонт мемориала «Скорбящий воин»</t>
  </si>
  <si>
    <t>Мероприятие 3. Содержание свободного муниципального жилья</t>
  </si>
  <si>
    <t>Мероприятие 1. Признание права и регулирование отношений по муниципальной собственности (межевание, постановка на технический и кадастровый учет, заключение договоров соц. найма)</t>
  </si>
  <si>
    <t>Мероприятие 1. Установка приборов учета</t>
  </si>
  <si>
    <t>Задача 1.  Оснащение рабочих мест специалистов администрации МО р.п. Первомайский Щекинского района, МКУ «ПУЖиБ», МКУК «ППБ» современной компьютерной техникой</t>
  </si>
  <si>
    <t>Задача 2. Лицензирование программного обеспечения</t>
  </si>
  <si>
    <t>Задача 3. Бесперебойное предоставление сервисов, необходимых для работы сотрудникам администрации МО р.п. Первомайский Щекинского района, МКУ «ПУЖиБ», МКУК «ППБ»</t>
  </si>
  <si>
    <t>Задача 4. Защита персональных данных и конфиденциальной информации от несанкционированного доступа</t>
  </si>
  <si>
    <t>Задача 5. Обеспечение доступа населения к информации о деятельности администрации МО р.п. Первомайский Щекинского района, МКУ «ПУЖиБ», МКУК «ППБ»</t>
  </si>
  <si>
    <t>Мероприятие 1. Повышение эффективности взаимодействия администрации МО р.п. Первомайский и ТОС и МОО</t>
  </si>
  <si>
    <t>Мероприятие 2. Создание условия для развития общественных организаций и территориальных общественных самоуправлений с целью решения проблем местного значения.</t>
  </si>
  <si>
    <t>Мероприятие 1. Приобретение материально-технических средств на обеспечение функций деятельности общественных организаций</t>
  </si>
  <si>
    <t>Задача 1. Проведение корректировки потребления энергоресурсов на основании сбора и анализа информации об энергоемкости учреждений.</t>
  </si>
  <si>
    <t>Задача 2. Снижение финансовой нагрузки на бюджет муниципального образования за счет сокращения платежей за тепловую и электрическую энергию, потребляемые учреждениями</t>
  </si>
  <si>
    <t>Задача 3. Внедрения энергосберегающих технологий в первую очередь замена ламп на энергосберегающие, старых деревянных оконных блоков на пластиковые.</t>
  </si>
  <si>
    <t>Муниципальная программа «Формирование современной городской среды в муниципальном образовании рабочий поселок Первомайский Щекинского района на 2018-2022 годы»</t>
  </si>
  <si>
    <t>Объекты</t>
  </si>
  <si>
    <t>Муниципальная программа «Профессиональная подготовка, переподготовка, повышение квалификации муниципальных служащих и работников, замещающих должности, не отнесенные к должностям муниципальной службы, в администрации муниципального образования рабочий поселок Первомайский Щекинского района»</t>
  </si>
  <si>
    <t>Количество обученных</t>
  </si>
  <si>
    <t>Мероприятие 2. Реализация современных программ переподготовки и повышения квалификации кадров</t>
  </si>
  <si>
    <t>Мероприятие 3. Передача полномочий по организации благоустройства территории поселения  в части реализации проектов государственной программы Тульской области «Формирование современной городской среды в Тульской области» на территории муниципального образования рабочий поселок Первомайский Щекинского района</t>
  </si>
  <si>
    <t>Подпрограмма 1. «Содержание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Первомайский»</t>
  </si>
  <si>
    <t>Подпрограмма 2. «Содержание и ремонт уличного освещения на территории МО р.п. Первомайский»</t>
  </si>
  <si>
    <t>Подпрограмма 3. "Организация и проведение мероприятий по благоустройству и озеленению на территории МО р.п. Первомайский"</t>
  </si>
  <si>
    <t>Подпрограмма 4.  "Обеспечение деятельности МКУ "ПУЖиБ"</t>
  </si>
  <si>
    <t>замена проводов ЛЭП на кабельСИП</t>
  </si>
  <si>
    <t>замена перегоревших светильников</t>
  </si>
  <si>
    <t>замена аварийных опор ЛЭП</t>
  </si>
  <si>
    <t xml:space="preserve">Задача 1. Содержание и ремонт дорог общего пользования местного значения </t>
  </si>
  <si>
    <t>Задача 2. Содержание и ремонт автодорог частного сектора</t>
  </si>
  <si>
    <t>Задача 3. Содержание и ремонт светофорных объектов, дорожных знаков</t>
  </si>
  <si>
    <t>Задача 4. Содержание и ремонт пешеходных переходов</t>
  </si>
  <si>
    <t>Задача 1. Оплата потребленной электроэнергии на уличное освещение</t>
  </si>
  <si>
    <t>Задача 2. Техническое обслуживание и ремонт уличного освещения – оперативно-диспетчерское управление, аварийное обслуживание установок наружного освещения</t>
  </si>
  <si>
    <t>Задача 1. Сбор и вывоз мусора, несанкционированных свалок</t>
  </si>
  <si>
    <t>Задача 2. Опиловка и спиливание аварийных деревьев</t>
  </si>
  <si>
    <t>Задача 3. Озеленение территории: посадка цветов, деревьев, кустарников</t>
  </si>
  <si>
    <t>Задача 4. Ремонт и обслуживание детского игрового и спортивного оборудования</t>
  </si>
  <si>
    <t>Премирование председателей ТОС</t>
  </si>
  <si>
    <t>Сводный отчет о ходе реализации и оценке эффективности муниципальных программ за 2020 год</t>
  </si>
  <si>
    <t>1.</t>
  </si>
  <si>
    <t>Оплата коммунальных услуг объектов*</t>
  </si>
  <si>
    <t>Содержание имущества казны в состоянии, пригодном для эксплуатации*</t>
  </si>
  <si>
    <t>Поставка газа к "Вечному огню"*</t>
  </si>
  <si>
    <t>Выполнение скульптурно-технических работ и отлив в бронзе скульптуры на территории МО р.п. Первомайский Щекинского района</t>
  </si>
  <si>
    <t>Реализация комплекса мероприятий в области гражданской обороны (далее ГО) и предупреждению ликвидации ЧС; подготовка населения и специалистов к действиям в чрезвычайных ситуациях мирного и военного времени</t>
  </si>
  <si>
    <t>Выполнения плана обучения и подготовки населения и специалистов
( %)</t>
  </si>
  <si>
    <t xml:space="preserve">Защита населения р.п. Первомайский от терроризма и экстремизма </t>
  </si>
  <si>
    <t>Количество баллов</t>
  </si>
  <si>
    <t>Проведение мероприятий по профилактике правонарушений, терроризма, экстремизма</t>
  </si>
  <si>
    <t>тренировки
инструктажи
занятия
(кол-во)</t>
  </si>
  <si>
    <t>Защита населения и территории муниципального образования рабочий посёлок Первомайский Щекинского района от чрезвычайных ситуаций природного и техногенного характера в мирное и военное время.</t>
  </si>
  <si>
    <t>Объём выполнения запланированных мероприятий ГО
( % )</t>
  </si>
  <si>
    <t>коэффициент
эффективности</t>
  </si>
  <si>
    <t>Организация первичных мер пожарной безопасности в границах МО р.п. Первомайский Щекинского района.</t>
  </si>
  <si>
    <t xml:space="preserve">Количество баллов </t>
  </si>
  <si>
    <t>Создание условий для организации первичных мер пожарной безопасности.</t>
  </si>
  <si>
    <t>коэффициент
соответствия</t>
  </si>
  <si>
    <r>
      <rPr>
        <b/>
        <sz val="11"/>
        <color indexed="8"/>
        <rFont val="Times New Roman"/>
        <family val="1"/>
      </rPr>
      <t>Задача 2.</t>
    </r>
    <r>
      <rPr>
        <sz val="11"/>
        <color indexed="8"/>
        <rFont val="Times New Roman"/>
        <family val="1"/>
      </rPr>
      <t xml:space="preserve"> Увеличение налоговых поступлений в бюджет МО р.п.Первомайский за счет создания новых рабочих мест</t>
    </r>
  </si>
  <si>
    <r>
      <rPr>
        <b/>
        <sz val="11"/>
        <color indexed="8"/>
        <rFont val="Times New Roman"/>
        <family val="1"/>
      </rPr>
      <t>Задача 3</t>
    </r>
    <r>
      <rPr>
        <sz val="11"/>
        <color indexed="8"/>
        <rFont val="Times New Roman"/>
        <family val="1"/>
      </rPr>
      <t>. Увеличение количества рабочих мест</t>
    </r>
  </si>
  <si>
    <r>
      <rPr>
        <b/>
        <sz val="11"/>
        <color indexed="8"/>
        <rFont val="Times New Roman"/>
        <family val="1"/>
      </rPr>
      <t>Задача 4</t>
    </r>
    <r>
      <rPr>
        <sz val="11"/>
        <color indexed="8"/>
        <rFont val="Times New Roman"/>
        <family val="1"/>
      </rPr>
      <t>. Обеспечение инвестиционной привлекательности малых предприятий, путе проведения конкурсов</t>
    </r>
  </si>
  <si>
    <t>Подпрограмма 5. «Ремонт в многоквартирных домах в рамках программы «Народный бюджет»</t>
  </si>
  <si>
    <t>Мероприятие 1. Капитальный ремонт кровли жилого дома №17 по пр. Улитина</t>
  </si>
  <si>
    <t>Мероприятие 1. Приобретение жилых помещений*</t>
  </si>
  <si>
    <t>полномочие</t>
  </si>
  <si>
    <t>Праздничные мероприятия, посвященные Дню Победы</t>
  </si>
  <si>
    <t>Праздничные мероприятия, посвященные Дню Поселка</t>
  </si>
  <si>
    <t>Мероприятие 2. Выполнение мероприятий Соглашения о межмуниципальном сотрудничестве</t>
  </si>
  <si>
    <t>Доля рабочих мест сотрудников, имеющих доступ к системе электронного документооборот, чел.</t>
  </si>
  <si>
    <t>Доля рабочих мест сотрудников, подключенных к локальной вычислительной сети и к информационно-телекоммуникационной сети Интернет, АРМ</t>
  </si>
  <si>
    <t>Обеспечение бесперебойного функционирования компьютерной и оргтехники в администрации,%</t>
  </si>
  <si>
    <t>Мероприятие 4. Подготовка и утверждение программы комплексного развития социальной инфраструктуры</t>
  </si>
  <si>
    <t xml:space="preserve">от "09"  апреля 2021 года №103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</si>
</sst>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?\ _₽_-;_-@_-"/>
    <numFmt numFmtId="173" formatCode="0.000"/>
    <numFmt numFmtId="174" formatCode="_-* #,##0.0_р_._-;\-* #,##0.0_р_._-;_-* &quot;-&quot;?_р_._-;_-@_-"/>
    <numFmt numFmtId="175" formatCode="#,##0.0"/>
    <numFmt numFmtId="176" formatCode="0.0"/>
    <numFmt numFmtId="177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ahoma"/>
      <family val="2"/>
    </font>
    <font>
      <sz val="10"/>
      <name val="Tahoma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0" fontId="47" fillId="0" borderId="0" xfId="0" applyFont="1" applyAlignment="1">
      <alignment horizontal="center" wrapText="1"/>
    </xf>
    <xf numFmtId="49" fontId="46" fillId="0" borderId="0" xfId="0" applyNumberFormat="1" applyFont="1" applyAlignment="1">
      <alignment horizontal="center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Alignment="1">
      <alignment horizontal="justify"/>
    </xf>
    <xf numFmtId="0" fontId="4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46" fillId="0" borderId="0" xfId="0" applyNumberFormat="1" applyFont="1" applyAlignment="1">
      <alignment horizontal="center"/>
    </xf>
    <xf numFmtId="177" fontId="49" fillId="0" borderId="0" xfId="0" applyNumberFormat="1" applyFont="1" applyAlignment="1">
      <alignment horizontal="center"/>
    </xf>
    <xf numFmtId="0" fontId="50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/>
    </xf>
    <xf numFmtId="0" fontId="46" fillId="0" borderId="10" xfId="0" applyFont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46" fillId="0" borderId="10" xfId="53" applyFont="1" applyBorder="1" applyAlignment="1">
      <alignment horizontal="justify" vertical="center"/>
      <protection/>
    </xf>
    <xf numFmtId="177" fontId="46" fillId="0" borderId="10" xfId="0" applyNumberFormat="1" applyFont="1" applyBorder="1" applyAlignment="1">
      <alignment horizontal="center" vertical="center" wrapText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horizontal="justify" vertical="center"/>
    </xf>
    <xf numFmtId="177" fontId="46" fillId="0" borderId="0" xfId="0" applyNumberFormat="1" applyFont="1" applyAlignment="1">
      <alignment horizontal="right"/>
    </xf>
    <xf numFmtId="1" fontId="46" fillId="0" borderId="0" xfId="0" applyNumberFormat="1" applyFont="1" applyAlignment="1">
      <alignment horizontal="center"/>
    </xf>
    <xf numFmtId="1" fontId="50" fillId="0" borderId="10" xfId="0" applyNumberFormat="1" applyFont="1" applyBorder="1" applyAlignment="1">
      <alignment horizontal="center" vertical="center" wrapText="1"/>
    </xf>
    <xf numFmtId="1" fontId="49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justify" vertical="center"/>
    </xf>
    <xf numFmtId="0" fontId="4" fillId="0" borderId="0" xfId="52" applyNumberFormat="1" applyFont="1" applyFill="1" applyBorder="1" applyAlignment="1" applyProtection="1">
      <alignment horizontal="justify" vertical="center" wrapText="1"/>
      <protection hidden="1"/>
    </xf>
    <xf numFmtId="0" fontId="4" fillId="0" borderId="0" xfId="52" applyNumberFormat="1" applyFont="1" applyFill="1" applyBorder="1" applyAlignment="1" applyProtection="1">
      <alignment horizontal="center" vertical="center" wrapText="1"/>
      <protection hidden="1"/>
    </xf>
    <xf numFmtId="177" fontId="5" fillId="0" borderId="0" xfId="52" applyNumberFormat="1" applyFont="1" applyFill="1" applyBorder="1" applyAlignment="1" applyProtection="1">
      <alignment horizontal="center" vertical="center" wrapText="1"/>
      <protection hidden="1"/>
    </xf>
    <xf numFmtId="1" fontId="4" fillId="0" borderId="0" xfId="52" applyNumberFormat="1" applyFont="1" applyFill="1" applyBorder="1" applyAlignment="1" applyProtection="1">
      <alignment horizontal="center" vertical="center" wrapText="1"/>
      <protection hidden="1"/>
    </xf>
    <xf numFmtId="177" fontId="46" fillId="0" borderId="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77" fontId="50" fillId="0" borderId="11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justify" vertical="center" wrapText="1"/>
    </xf>
    <xf numFmtId="177" fontId="50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/>
    </xf>
    <xf numFmtId="0" fontId="50" fillId="0" borderId="11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46" fillId="33" borderId="13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1" fontId="5" fillId="0" borderId="10" xfId="0" applyNumberFormat="1" applyFont="1" applyFill="1" applyBorder="1" applyAlignment="1">
      <alignment horizontal="justify" vertical="center" wrapText="1"/>
    </xf>
    <xf numFmtId="0" fontId="4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9" fillId="0" borderId="10" xfId="52" applyNumberFormat="1" applyFont="1" applyFill="1" applyBorder="1" applyAlignment="1" applyProtection="1">
      <alignment horizontal="justify" vertical="center" wrapText="1"/>
      <protection hidden="1"/>
    </xf>
    <xf numFmtId="49" fontId="50" fillId="0" borderId="10" xfId="0" applyNumberFormat="1" applyFont="1" applyBorder="1" applyAlignment="1">
      <alignment horizontal="justify" vertical="center" wrapText="1"/>
    </xf>
    <xf numFmtId="49" fontId="2" fillId="0" borderId="12" xfId="0" applyNumberFormat="1" applyFont="1" applyBorder="1" applyAlignment="1">
      <alignment horizontal="justify" vertical="center" wrapText="1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46" fillId="0" borderId="10" xfId="53" applyFont="1" applyBorder="1" applyAlignment="1">
      <alignment horizontal="justify" vertical="center" wrapText="1"/>
      <protection/>
    </xf>
    <xf numFmtId="0" fontId="2" fillId="0" borderId="10" xfId="53" applyFont="1" applyBorder="1" applyAlignment="1">
      <alignment horizontal="justify" vertical="center" wrapText="1"/>
      <protection/>
    </xf>
    <xf numFmtId="0" fontId="2" fillId="0" borderId="11" xfId="0" applyFont="1" applyBorder="1" applyAlignment="1">
      <alignment horizontal="justify" vertical="center" wrapText="1"/>
    </xf>
    <xf numFmtId="173" fontId="50" fillId="0" borderId="11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3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51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73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173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173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1" fontId="46" fillId="0" borderId="10" xfId="0" applyNumberFormat="1" applyFont="1" applyFill="1" applyBorder="1" applyAlignment="1">
      <alignment horizontal="center" vertical="center" wrapText="1"/>
    </xf>
    <xf numFmtId="17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77" fontId="50" fillId="0" borderId="12" xfId="0" applyNumberFormat="1" applyFont="1" applyBorder="1" applyAlignment="1">
      <alignment horizontal="center" vertical="center" wrapText="1"/>
    </xf>
    <xf numFmtId="177" fontId="50" fillId="0" borderId="11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justify" vertical="center" wrapText="1"/>
    </xf>
    <xf numFmtId="0" fontId="46" fillId="33" borderId="12" xfId="0" applyFont="1" applyFill="1" applyBorder="1" applyAlignment="1">
      <alignment horizontal="justify" vertical="center" wrapText="1"/>
    </xf>
    <xf numFmtId="0" fontId="46" fillId="33" borderId="13" xfId="0" applyFont="1" applyFill="1" applyBorder="1" applyAlignment="1">
      <alignment horizontal="justify" vertical="center" wrapText="1"/>
    </xf>
    <xf numFmtId="177" fontId="50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1" fontId="50" fillId="0" borderId="12" xfId="0" applyNumberFormat="1" applyFont="1" applyBorder="1" applyAlignment="1">
      <alignment horizontal="center" vertical="center" wrapText="1"/>
    </xf>
    <xf numFmtId="1" fontId="50" fillId="0" borderId="11" xfId="0" applyNumberFormat="1" applyFont="1" applyBorder="1" applyAlignment="1">
      <alignment horizontal="center" vertical="center" wrapText="1"/>
    </xf>
    <xf numFmtId="1" fontId="50" fillId="0" borderId="14" xfId="0" applyNumberFormat="1" applyFont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justify" vertical="center" wrapText="1"/>
    </xf>
    <xf numFmtId="49" fontId="50" fillId="0" borderId="11" xfId="0" applyNumberFormat="1" applyFont="1" applyBorder="1" applyAlignment="1">
      <alignment horizontal="justify" vertical="center" wrapText="1"/>
    </xf>
    <xf numFmtId="1" fontId="46" fillId="0" borderId="0" xfId="0" applyNumberFormat="1" applyFont="1" applyAlignment="1">
      <alignment horizontal="center" wrapText="1"/>
    </xf>
    <xf numFmtId="177" fontId="46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131"/>
  <sheetViews>
    <sheetView tabSelected="1" view="pageBreakPreview" zoomScaleNormal="115" zoomScaleSheetLayoutView="100" zoomScalePageLayoutView="0" workbookViewId="0" topLeftCell="A21">
      <selection activeCell="H4" sqref="H4"/>
    </sheetView>
  </sheetViews>
  <sheetFormatPr defaultColWidth="9.140625" defaultRowHeight="15"/>
  <cols>
    <col min="1" max="1" width="4.28125" style="6" customWidth="1"/>
    <col min="2" max="2" width="66.140625" style="8" customWidth="1"/>
    <col min="3" max="3" width="18.28125" style="9" customWidth="1"/>
    <col min="4" max="4" width="9.00390625" style="13" customWidth="1"/>
    <col min="5" max="5" width="16.8515625" style="26" customWidth="1"/>
    <col min="6" max="6" width="13.00390625" style="26" customWidth="1"/>
    <col min="7" max="7" width="13.57421875" style="26" customWidth="1"/>
    <col min="8" max="8" width="12.7109375" style="13" bestFit="1" customWidth="1"/>
    <col min="9" max="9" width="12.7109375" style="1" bestFit="1" customWidth="1"/>
    <col min="10" max="11" width="9.00390625" style="1" bestFit="1" customWidth="1"/>
    <col min="12" max="13" width="6.8515625" style="1" bestFit="1" customWidth="1"/>
    <col min="14" max="16384" width="9.140625" style="1" customWidth="1"/>
  </cols>
  <sheetData>
    <row r="1" ht="15">
      <c r="H1" s="25" t="s">
        <v>73</v>
      </c>
    </row>
    <row r="2" ht="15">
      <c r="H2" s="25" t="s">
        <v>74</v>
      </c>
    </row>
    <row r="3" ht="15">
      <c r="H3" s="25" t="s">
        <v>75</v>
      </c>
    </row>
    <row r="4" spans="5:8" ht="45">
      <c r="E4" s="90"/>
      <c r="F4" s="90"/>
      <c r="G4" s="90"/>
      <c r="H4" s="91" t="s">
        <v>160</v>
      </c>
    </row>
    <row r="5" ht="15">
      <c r="H5" s="25"/>
    </row>
    <row r="6" ht="15">
      <c r="H6" s="25"/>
    </row>
    <row r="7" spans="1:12" s="2" customFormat="1" ht="20.25" customHeight="1">
      <c r="A7" s="83" t="s">
        <v>127</v>
      </c>
      <c r="B7" s="83"/>
      <c r="C7" s="83"/>
      <c r="D7" s="83"/>
      <c r="E7" s="83"/>
      <c r="F7" s="83"/>
      <c r="G7" s="83"/>
      <c r="H7" s="83"/>
      <c r="I7" s="5"/>
      <c r="J7" s="5"/>
      <c r="K7" s="5"/>
      <c r="L7" s="5"/>
    </row>
    <row r="9" spans="1:8" s="3" customFormat="1" ht="24.75" customHeight="1">
      <c r="A9" s="88" t="s">
        <v>0</v>
      </c>
      <c r="B9" s="75" t="s">
        <v>1</v>
      </c>
      <c r="C9" s="75" t="s">
        <v>2</v>
      </c>
      <c r="D9" s="77" t="s">
        <v>3</v>
      </c>
      <c r="E9" s="84" t="s">
        <v>4</v>
      </c>
      <c r="F9" s="86" t="s">
        <v>5</v>
      </c>
      <c r="G9" s="87"/>
      <c r="H9" s="82" t="s">
        <v>15</v>
      </c>
    </row>
    <row r="10" spans="1:8" s="3" customFormat="1" ht="60.75" customHeight="1">
      <c r="A10" s="89"/>
      <c r="B10" s="76"/>
      <c r="C10" s="76"/>
      <c r="D10" s="78"/>
      <c r="E10" s="85"/>
      <c r="F10" s="27" t="s">
        <v>6</v>
      </c>
      <c r="G10" s="27" t="s">
        <v>7</v>
      </c>
      <c r="H10" s="82"/>
    </row>
    <row r="11" spans="1:8" s="3" customFormat="1" ht="42.75">
      <c r="A11" s="40"/>
      <c r="B11" s="15" t="s">
        <v>56</v>
      </c>
      <c r="C11" s="35"/>
      <c r="D11" s="57">
        <f>D12+D20</f>
        <v>1</v>
      </c>
      <c r="E11" s="57"/>
      <c r="F11" s="57"/>
      <c r="G11" s="57"/>
      <c r="H11" s="57">
        <f>H12+H20</f>
        <v>0.8105614285714285</v>
      </c>
    </row>
    <row r="12" spans="1:8" s="3" customFormat="1" ht="15">
      <c r="A12" s="16" t="s">
        <v>128</v>
      </c>
      <c r="B12" s="16" t="s">
        <v>57</v>
      </c>
      <c r="C12" s="58"/>
      <c r="D12" s="59">
        <f>D13+D16+D19</f>
        <v>0.55</v>
      </c>
      <c r="E12" s="59"/>
      <c r="F12" s="59"/>
      <c r="G12" s="59"/>
      <c r="H12" s="59">
        <f>H13+H16+H19</f>
        <v>0.44699</v>
      </c>
    </row>
    <row r="13" spans="1:8" s="3" customFormat="1" ht="75">
      <c r="A13" s="41"/>
      <c r="B13" s="42" t="s">
        <v>87</v>
      </c>
      <c r="C13" s="58"/>
      <c r="D13" s="59">
        <f>SUM(D14:D15)</f>
        <v>0.3</v>
      </c>
      <c r="E13" s="59"/>
      <c r="F13" s="59"/>
      <c r="G13" s="59"/>
      <c r="H13" s="59">
        <f>SUM(H14:H15)</f>
        <v>0.3</v>
      </c>
    </row>
    <row r="14" spans="1:8" s="3" customFormat="1" ht="15">
      <c r="A14" s="80"/>
      <c r="B14" s="43" t="s">
        <v>129</v>
      </c>
      <c r="C14" s="58" t="s">
        <v>13</v>
      </c>
      <c r="D14" s="59">
        <v>0.15</v>
      </c>
      <c r="E14" s="60">
        <v>1890</v>
      </c>
      <c r="F14" s="60">
        <v>1895</v>
      </c>
      <c r="G14" s="60">
        <v>1895</v>
      </c>
      <c r="H14" s="22">
        <f>G14/F14*D14</f>
        <v>0.15</v>
      </c>
    </row>
    <row r="15" spans="1:8" s="3" customFormat="1" ht="30">
      <c r="A15" s="81"/>
      <c r="B15" s="43" t="s">
        <v>130</v>
      </c>
      <c r="C15" s="58" t="s">
        <v>13</v>
      </c>
      <c r="D15" s="59">
        <v>0.15</v>
      </c>
      <c r="E15" s="60">
        <v>1890</v>
      </c>
      <c r="F15" s="60">
        <v>1895</v>
      </c>
      <c r="G15" s="60">
        <v>1895</v>
      </c>
      <c r="H15" s="22">
        <f aca="true" t="shared" si="0" ref="H15:H23">G15/F15*D15</f>
        <v>0.15</v>
      </c>
    </row>
    <row r="16" spans="1:8" s="3" customFormat="1" ht="30">
      <c r="A16" s="44"/>
      <c r="B16" s="42" t="s">
        <v>88</v>
      </c>
      <c r="C16" s="58"/>
      <c r="D16" s="59">
        <f>SUM(D17:D18)</f>
        <v>0.2</v>
      </c>
      <c r="E16" s="59"/>
      <c r="F16" s="59"/>
      <c r="G16" s="59"/>
      <c r="H16" s="59">
        <f>SUM(H17:H18)</f>
        <v>0.09699</v>
      </c>
    </row>
    <row r="17" spans="1:8" s="3" customFormat="1" ht="15">
      <c r="A17" s="44"/>
      <c r="B17" s="43" t="s">
        <v>131</v>
      </c>
      <c r="C17" s="58" t="s">
        <v>20</v>
      </c>
      <c r="D17" s="59">
        <v>0.1</v>
      </c>
      <c r="E17" s="60">
        <v>0</v>
      </c>
      <c r="F17" s="60">
        <v>30000</v>
      </c>
      <c r="G17" s="60">
        <v>29097</v>
      </c>
      <c r="H17" s="22">
        <f t="shared" si="0"/>
        <v>0.09699</v>
      </c>
    </row>
    <row r="18" spans="1:8" s="3" customFormat="1" ht="45">
      <c r="A18" s="44"/>
      <c r="B18" s="43" t="s">
        <v>132</v>
      </c>
      <c r="C18" s="58" t="s">
        <v>13</v>
      </c>
      <c r="D18" s="59">
        <v>0.1</v>
      </c>
      <c r="E18" s="60">
        <v>0</v>
      </c>
      <c r="F18" s="60">
        <v>1</v>
      </c>
      <c r="G18" s="60">
        <v>0</v>
      </c>
      <c r="H18" s="22">
        <f>G18/F18*D18</f>
        <v>0</v>
      </c>
    </row>
    <row r="19" spans="1:8" s="3" customFormat="1" ht="15">
      <c r="A19" s="16"/>
      <c r="B19" s="42" t="s">
        <v>89</v>
      </c>
      <c r="C19" s="58" t="s">
        <v>13</v>
      </c>
      <c r="D19" s="59">
        <v>0.05</v>
      </c>
      <c r="E19" s="60">
        <v>1</v>
      </c>
      <c r="F19" s="60">
        <v>17</v>
      </c>
      <c r="G19" s="60">
        <v>17</v>
      </c>
      <c r="H19" s="22">
        <f>G19/F19*D19</f>
        <v>0.05</v>
      </c>
    </row>
    <row r="20" spans="1:8" s="3" customFormat="1" ht="30">
      <c r="A20" s="16"/>
      <c r="B20" s="16" t="s">
        <v>68</v>
      </c>
      <c r="C20" s="58"/>
      <c r="D20" s="59">
        <f>D21</f>
        <v>0.44999999999999996</v>
      </c>
      <c r="E20" s="59"/>
      <c r="F20" s="59"/>
      <c r="G20" s="59"/>
      <c r="H20" s="59">
        <f>H21</f>
        <v>0.36357142857142855</v>
      </c>
    </row>
    <row r="21" spans="1:8" s="3" customFormat="1" ht="45">
      <c r="A21" s="16"/>
      <c r="B21" s="42" t="s">
        <v>90</v>
      </c>
      <c r="C21" s="58"/>
      <c r="D21" s="59">
        <f>SUM(D22:D26)</f>
        <v>0.44999999999999996</v>
      </c>
      <c r="E21" s="59"/>
      <c r="F21" s="59"/>
      <c r="G21" s="59"/>
      <c r="H21" s="59">
        <f>SUM(H22:H26)</f>
        <v>0.36357142857142855</v>
      </c>
    </row>
    <row r="22" spans="1:8" s="3" customFormat="1" ht="15">
      <c r="A22" s="16"/>
      <c r="B22" s="45" t="s">
        <v>58</v>
      </c>
      <c r="C22" s="58" t="s">
        <v>13</v>
      </c>
      <c r="D22" s="59">
        <v>0.05</v>
      </c>
      <c r="E22" s="60">
        <v>29</v>
      </c>
      <c r="F22" s="60">
        <v>28</v>
      </c>
      <c r="G22" s="60">
        <v>2</v>
      </c>
      <c r="H22" s="22">
        <f t="shared" si="0"/>
        <v>0.0035714285714285713</v>
      </c>
    </row>
    <row r="23" spans="1:8" s="3" customFormat="1" ht="45">
      <c r="A23" s="16"/>
      <c r="B23" s="45" t="s">
        <v>60</v>
      </c>
      <c r="C23" s="58" t="s">
        <v>13</v>
      </c>
      <c r="D23" s="59">
        <v>0.1</v>
      </c>
      <c r="E23" s="60">
        <v>3</v>
      </c>
      <c r="F23" s="60">
        <v>4</v>
      </c>
      <c r="G23" s="60">
        <v>4</v>
      </c>
      <c r="H23" s="22">
        <f t="shared" si="0"/>
        <v>0.1</v>
      </c>
    </row>
    <row r="24" spans="1:8" s="3" customFormat="1" ht="30">
      <c r="A24" s="16"/>
      <c r="B24" s="45" t="s">
        <v>69</v>
      </c>
      <c r="C24" s="58" t="s">
        <v>13</v>
      </c>
      <c r="D24" s="59">
        <v>0.1</v>
      </c>
      <c r="E24" s="60">
        <v>2</v>
      </c>
      <c r="F24" s="60">
        <v>5</v>
      </c>
      <c r="G24" s="60">
        <v>3</v>
      </c>
      <c r="H24" s="22">
        <f>G24/F24*D24</f>
        <v>0.06</v>
      </c>
    </row>
    <row r="25" spans="1:8" s="3" customFormat="1" ht="30">
      <c r="A25" s="16"/>
      <c r="B25" s="46" t="s">
        <v>70</v>
      </c>
      <c r="C25" s="58" t="s">
        <v>13</v>
      </c>
      <c r="D25" s="59">
        <v>0.1</v>
      </c>
      <c r="E25" s="60">
        <v>0</v>
      </c>
      <c r="F25" s="60">
        <v>1</v>
      </c>
      <c r="G25" s="60">
        <v>1</v>
      </c>
      <c r="H25" s="22">
        <f>G25/F25*D25</f>
        <v>0.1</v>
      </c>
    </row>
    <row r="26" spans="1:8" s="3" customFormat="1" ht="15">
      <c r="A26" s="18"/>
      <c r="B26" s="46" t="s">
        <v>59</v>
      </c>
      <c r="C26" s="58" t="s">
        <v>13</v>
      </c>
      <c r="D26" s="59">
        <v>0.1</v>
      </c>
      <c r="E26" s="60">
        <v>1</v>
      </c>
      <c r="F26" s="60">
        <v>1</v>
      </c>
      <c r="G26" s="60">
        <v>1</v>
      </c>
      <c r="H26" s="22">
        <f>G26/F26*D26</f>
        <v>0.1</v>
      </c>
    </row>
    <row r="27" spans="1:8" s="3" customFormat="1" ht="85.5">
      <c r="A27" s="15">
        <v>2</v>
      </c>
      <c r="B27" s="15" t="s">
        <v>16</v>
      </c>
      <c r="C27" s="35"/>
      <c r="D27" s="57">
        <f>SUM(D28:D34)</f>
        <v>1</v>
      </c>
      <c r="E27" s="57"/>
      <c r="F27" s="57"/>
      <c r="G27" s="57"/>
      <c r="H27" s="38">
        <f>SUM(H28:H34)</f>
        <v>0.8591586493114507</v>
      </c>
    </row>
    <row r="28" spans="1:8" s="3" customFormat="1" ht="90">
      <c r="A28" s="16"/>
      <c r="B28" s="47" t="s">
        <v>133</v>
      </c>
      <c r="C28" s="58" t="s">
        <v>134</v>
      </c>
      <c r="D28" s="59">
        <v>0.2</v>
      </c>
      <c r="E28" s="61">
        <v>90</v>
      </c>
      <c r="F28" s="61">
        <v>95</v>
      </c>
      <c r="G28" s="61">
        <v>93</v>
      </c>
      <c r="H28" s="22">
        <f>G28/F28*D28</f>
        <v>0.19578947368421054</v>
      </c>
    </row>
    <row r="29" spans="1:8" s="3" customFormat="1" ht="30">
      <c r="A29" s="16"/>
      <c r="B29" s="47" t="s">
        <v>135</v>
      </c>
      <c r="C29" s="58" t="s">
        <v>136</v>
      </c>
      <c r="D29" s="59">
        <v>0.1</v>
      </c>
      <c r="E29" s="61">
        <v>4</v>
      </c>
      <c r="F29" s="61">
        <v>4.5</v>
      </c>
      <c r="G29" s="61">
        <v>4.4</v>
      </c>
      <c r="H29" s="22">
        <f aca="true" t="shared" si="1" ref="H29:H34">G29/F29*D29</f>
        <v>0.0977777777777778</v>
      </c>
    </row>
    <row r="30" spans="1:8" s="3" customFormat="1" ht="60">
      <c r="A30" s="37"/>
      <c r="B30" s="42" t="s">
        <v>137</v>
      </c>
      <c r="C30" s="58" t="s">
        <v>138</v>
      </c>
      <c r="D30" s="59">
        <v>0.1</v>
      </c>
      <c r="E30" s="61">
        <v>25</v>
      </c>
      <c r="F30" s="61">
        <v>30</v>
      </c>
      <c r="G30" s="61">
        <v>30</v>
      </c>
      <c r="H30" s="22">
        <f t="shared" si="1"/>
        <v>0.1</v>
      </c>
    </row>
    <row r="31" spans="1:8" s="3" customFormat="1" ht="75">
      <c r="A31" s="37"/>
      <c r="B31" s="42" t="s">
        <v>139</v>
      </c>
      <c r="C31" s="58" t="s">
        <v>140</v>
      </c>
      <c r="D31" s="59">
        <v>0.1</v>
      </c>
      <c r="E31" s="61">
        <v>90</v>
      </c>
      <c r="F31" s="61">
        <v>93</v>
      </c>
      <c r="G31" s="61">
        <v>92</v>
      </c>
      <c r="H31" s="22">
        <f t="shared" si="1"/>
        <v>0.09892473118279571</v>
      </c>
    </row>
    <row r="32" spans="1:8" s="3" customFormat="1" ht="75">
      <c r="A32" s="37"/>
      <c r="B32" s="42" t="s">
        <v>17</v>
      </c>
      <c r="C32" s="58" t="s">
        <v>141</v>
      </c>
      <c r="D32" s="59">
        <v>0.1</v>
      </c>
      <c r="E32" s="61">
        <v>0.85</v>
      </c>
      <c r="F32" s="61">
        <v>0.89</v>
      </c>
      <c r="G32" s="61">
        <v>1</v>
      </c>
      <c r="H32" s="22">
        <v>0</v>
      </c>
    </row>
    <row r="33" spans="1:8" s="3" customFormat="1" ht="30">
      <c r="A33" s="37"/>
      <c r="B33" s="42" t="s">
        <v>142</v>
      </c>
      <c r="C33" s="58" t="s">
        <v>143</v>
      </c>
      <c r="D33" s="59">
        <v>0.1</v>
      </c>
      <c r="E33" s="61">
        <v>4</v>
      </c>
      <c r="F33" s="61">
        <v>4.5</v>
      </c>
      <c r="G33" s="61">
        <v>4.5</v>
      </c>
      <c r="H33" s="22">
        <f t="shared" si="1"/>
        <v>0.1</v>
      </c>
    </row>
    <row r="34" spans="1:8" s="3" customFormat="1" ht="30">
      <c r="A34" s="37"/>
      <c r="B34" s="16" t="s">
        <v>144</v>
      </c>
      <c r="C34" s="58" t="s">
        <v>145</v>
      </c>
      <c r="D34" s="59">
        <v>0.3</v>
      </c>
      <c r="E34" s="61">
        <v>0.9</v>
      </c>
      <c r="F34" s="61">
        <v>0.9</v>
      </c>
      <c r="G34" s="61">
        <v>0.8</v>
      </c>
      <c r="H34" s="22">
        <f t="shared" si="1"/>
        <v>0.26666666666666666</v>
      </c>
    </row>
    <row r="35" spans="1:8" s="10" customFormat="1" ht="42.75">
      <c r="A35" s="19">
        <v>3</v>
      </c>
      <c r="B35" s="48" t="s">
        <v>18</v>
      </c>
      <c r="C35" s="62"/>
      <c r="D35" s="63">
        <f>D36+D41+D47+D52</f>
        <v>1</v>
      </c>
      <c r="E35" s="63"/>
      <c r="F35" s="63"/>
      <c r="G35" s="63"/>
      <c r="H35" s="63">
        <f>H36+H41+H47+H52</f>
        <v>1</v>
      </c>
    </row>
    <row r="36" spans="1:8" s="10" customFormat="1" ht="60">
      <c r="A36" s="39"/>
      <c r="B36" s="49" t="s">
        <v>109</v>
      </c>
      <c r="C36" s="7"/>
      <c r="D36" s="64">
        <f>SUM(D37:D40)</f>
        <v>0.25</v>
      </c>
      <c r="E36" s="64"/>
      <c r="F36" s="64"/>
      <c r="G36" s="64"/>
      <c r="H36" s="64">
        <f>SUM(H37:H40)</f>
        <v>0.25</v>
      </c>
    </row>
    <row r="37" spans="1:8" s="10" customFormat="1" ht="30">
      <c r="A37" s="24"/>
      <c r="B37" s="49" t="s">
        <v>116</v>
      </c>
      <c r="C37" s="7" t="s">
        <v>19</v>
      </c>
      <c r="D37" s="65">
        <f>0.25/4*G37/F37</f>
        <v>0.0625</v>
      </c>
      <c r="E37" s="7">
        <v>70</v>
      </c>
      <c r="F37" s="66">
        <v>90</v>
      </c>
      <c r="G37" s="66">
        <v>90</v>
      </c>
      <c r="H37" s="22">
        <f>G37/F37*D37</f>
        <v>0.0625</v>
      </c>
    </row>
    <row r="38" spans="1:8" s="11" customFormat="1" ht="15">
      <c r="A38" s="24"/>
      <c r="B38" s="49" t="s">
        <v>117</v>
      </c>
      <c r="C38" s="7" t="s">
        <v>19</v>
      </c>
      <c r="D38" s="65">
        <f>0.25/4*G38/F38</f>
        <v>0.0625</v>
      </c>
      <c r="E38" s="7">
        <v>87</v>
      </c>
      <c r="F38" s="66">
        <v>95</v>
      </c>
      <c r="G38" s="66">
        <v>95</v>
      </c>
      <c r="H38" s="22">
        <f>G38/F38*D38</f>
        <v>0.0625</v>
      </c>
    </row>
    <row r="39" spans="1:8" s="11" customFormat="1" ht="30">
      <c r="A39" s="24"/>
      <c r="B39" s="49" t="s">
        <v>118</v>
      </c>
      <c r="C39" s="7" t="s">
        <v>19</v>
      </c>
      <c r="D39" s="65">
        <f>0.25/4*G39/F39</f>
        <v>0.0625</v>
      </c>
      <c r="E39" s="7">
        <v>89</v>
      </c>
      <c r="F39" s="66">
        <v>95</v>
      </c>
      <c r="G39" s="66">
        <v>95</v>
      </c>
      <c r="H39" s="22">
        <f aca="true" t="shared" si="2" ref="H39:H52">G39/F39*D39</f>
        <v>0.0625</v>
      </c>
    </row>
    <row r="40" spans="1:8" s="11" customFormat="1" ht="15">
      <c r="A40" s="24"/>
      <c r="B40" s="49" t="s">
        <v>119</v>
      </c>
      <c r="C40" s="7" t="s">
        <v>19</v>
      </c>
      <c r="D40" s="65">
        <f>0.25/4*G40/F40</f>
        <v>0.0625</v>
      </c>
      <c r="E40" s="7">
        <v>87</v>
      </c>
      <c r="F40" s="66">
        <v>95</v>
      </c>
      <c r="G40" s="66">
        <v>95</v>
      </c>
      <c r="H40" s="22">
        <f t="shared" si="2"/>
        <v>0.0625</v>
      </c>
    </row>
    <row r="41" spans="1:8" s="11" customFormat="1" ht="30">
      <c r="A41" s="24"/>
      <c r="B41" s="49" t="s">
        <v>110</v>
      </c>
      <c r="C41" s="7"/>
      <c r="D41" s="64">
        <f>D42+D43</f>
        <v>0.25</v>
      </c>
      <c r="E41" s="64"/>
      <c r="F41" s="64"/>
      <c r="G41" s="64"/>
      <c r="H41" s="64">
        <f>H42+H43</f>
        <v>0.25</v>
      </c>
    </row>
    <row r="42" spans="1:8" s="11" customFormat="1" ht="15">
      <c r="A42" s="24"/>
      <c r="B42" s="49" t="s">
        <v>120</v>
      </c>
      <c r="C42" s="7" t="s">
        <v>19</v>
      </c>
      <c r="D42" s="65">
        <f>0.25/2*G42/F42</f>
        <v>0.125</v>
      </c>
      <c r="E42" s="7">
        <v>100</v>
      </c>
      <c r="F42" s="66">
        <v>100</v>
      </c>
      <c r="G42" s="66">
        <v>100</v>
      </c>
      <c r="H42" s="22">
        <f t="shared" si="2"/>
        <v>0.125</v>
      </c>
    </row>
    <row r="43" spans="1:8" s="11" customFormat="1" ht="45">
      <c r="A43" s="24"/>
      <c r="B43" s="49" t="s">
        <v>121</v>
      </c>
      <c r="C43" s="7" t="s">
        <v>19</v>
      </c>
      <c r="D43" s="65">
        <f>SUM(D44:D46)</f>
        <v>0.125</v>
      </c>
      <c r="E43" s="65"/>
      <c r="F43" s="65"/>
      <c r="G43" s="65"/>
      <c r="H43" s="65">
        <f>SUM(H44:H46)</f>
        <v>0.125</v>
      </c>
    </row>
    <row r="44" spans="1:8" s="11" customFormat="1" ht="15">
      <c r="A44" s="24"/>
      <c r="B44" s="50" t="s">
        <v>113</v>
      </c>
      <c r="C44" s="7" t="s">
        <v>19</v>
      </c>
      <c r="D44" s="65">
        <f>0.125/3*G44/F44</f>
        <v>0.041666666666666664</v>
      </c>
      <c r="E44" s="7">
        <v>60</v>
      </c>
      <c r="F44" s="66">
        <v>90</v>
      </c>
      <c r="G44" s="66">
        <v>90</v>
      </c>
      <c r="H44" s="22">
        <f t="shared" si="2"/>
        <v>0.041666666666666664</v>
      </c>
    </row>
    <row r="45" spans="1:8" s="11" customFormat="1" ht="15">
      <c r="A45" s="24"/>
      <c r="B45" s="50" t="s">
        <v>114</v>
      </c>
      <c r="C45" s="7" t="s">
        <v>19</v>
      </c>
      <c r="D45" s="65">
        <f>0.125/3*G45/F45</f>
        <v>0.041666666666666664</v>
      </c>
      <c r="E45" s="7">
        <v>70</v>
      </c>
      <c r="F45" s="66">
        <v>90</v>
      </c>
      <c r="G45" s="66">
        <v>90</v>
      </c>
      <c r="H45" s="22">
        <f t="shared" si="2"/>
        <v>0.041666666666666664</v>
      </c>
    </row>
    <row r="46" spans="1:8" s="11" customFormat="1" ht="15">
      <c r="A46" s="24"/>
      <c r="B46" s="50" t="s">
        <v>115</v>
      </c>
      <c r="C46" s="7" t="s">
        <v>19</v>
      </c>
      <c r="D46" s="65">
        <f>0.125/3*G46/F46</f>
        <v>0.041666666666666664</v>
      </c>
      <c r="E46" s="7">
        <v>65</v>
      </c>
      <c r="F46" s="66">
        <v>90</v>
      </c>
      <c r="G46" s="66">
        <v>90</v>
      </c>
      <c r="H46" s="22">
        <f t="shared" si="2"/>
        <v>0.041666666666666664</v>
      </c>
    </row>
    <row r="47" spans="1:8" s="11" customFormat="1" ht="30">
      <c r="A47" s="24"/>
      <c r="B47" s="49" t="s">
        <v>111</v>
      </c>
      <c r="C47" s="7"/>
      <c r="D47" s="64">
        <f>SUM(D48:D51)</f>
        <v>0.25</v>
      </c>
      <c r="E47" s="64"/>
      <c r="F47" s="64"/>
      <c r="G47" s="64"/>
      <c r="H47" s="64">
        <f>SUM(H48:H51)</f>
        <v>0.25</v>
      </c>
    </row>
    <row r="48" spans="1:8" s="11" customFormat="1" ht="15">
      <c r="A48" s="24"/>
      <c r="B48" s="49" t="s">
        <v>122</v>
      </c>
      <c r="C48" s="7" t="s">
        <v>19</v>
      </c>
      <c r="D48" s="65">
        <f>0.25/4*G48/F48</f>
        <v>0.0625</v>
      </c>
      <c r="E48" s="7">
        <v>90</v>
      </c>
      <c r="F48" s="66">
        <v>97</v>
      </c>
      <c r="G48" s="66">
        <v>97</v>
      </c>
      <c r="H48" s="22">
        <f t="shared" si="2"/>
        <v>0.0625</v>
      </c>
    </row>
    <row r="49" spans="1:8" s="11" customFormat="1" ht="15">
      <c r="A49" s="24"/>
      <c r="B49" s="49" t="s">
        <v>123</v>
      </c>
      <c r="C49" s="7" t="s">
        <v>19</v>
      </c>
      <c r="D49" s="65">
        <f>0.25/4*G49/F49</f>
        <v>0.0625</v>
      </c>
      <c r="E49" s="7">
        <v>80</v>
      </c>
      <c r="F49" s="66">
        <v>95</v>
      </c>
      <c r="G49" s="66">
        <v>95</v>
      </c>
      <c r="H49" s="22">
        <f t="shared" si="2"/>
        <v>0.0625</v>
      </c>
    </row>
    <row r="50" spans="1:8" s="11" customFormat="1" ht="30">
      <c r="A50" s="24"/>
      <c r="B50" s="49" t="s">
        <v>124</v>
      </c>
      <c r="C50" s="7" t="s">
        <v>19</v>
      </c>
      <c r="D50" s="65">
        <f>0.25/4*G50/F50</f>
        <v>0.0625</v>
      </c>
      <c r="E50" s="7">
        <v>70</v>
      </c>
      <c r="F50" s="66">
        <v>90</v>
      </c>
      <c r="G50" s="66">
        <v>90</v>
      </c>
      <c r="H50" s="22">
        <f t="shared" si="2"/>
        <v>0.0625</v>
      </c>
    </row>
    <row r="51" spans="1:8" s="11" customFormat="1" ht="30">
      <c r="A51" s="24"/>
      <c r="B51" s="49" t="s">
        <v>125</v>
      </c>
      <c r="C51" s="7" t="s">
        <v>19</v>
      </c>
      <c r="D51" s="65">
        <f>0.25/4*G51/F51</f>
        <v>0.0625</v>
      </c>
      <c r="E51" s="7">
        <v>82</v>
      </c>
      <c r="F51" s="66">
        <v>92</v>
      </c>
      <c r="G51" s="66">
        <v>92</v>
      </c>
      <c r="H51" s="22">
        <f t="shared" si="2"/>
        <v>0.0625</v>
      </c>
    </row>
    <row r="52" spans="1:8" s="11" customFormat="1" ht="15">
      <c r="A52" s="24"/>
      <c r="B52" s="49" t="s">
        <v>112</v>
      </c>
      <c r="C52" s="7" t="s">
        <v>19</v>
      </c>
      <c r="D52" s="64">
        <f>0.25*G52/F52</f>
        <v>0.25</v>
      </c>
      <c r="E52" s="7">
        <v>100</v>
      </c>
      <c r="F52" s="66">
        <v>100</v>
      </c>
      <c r="G52" s="66">
        <v>100</v>
      </c>
      <c r="H52" s="22">
        <f t="shared" si="2"/>
        <v>0.25</v>
      </c>
    </row>
    <row r="53" spans="1:8" s="3" customFormat="1" ht="57">
      <c r="A53" s="15">
        <v>4</v>
      </c>
      <c r="B53" s="51" t="s">
        <v>21</v>
      </c>
      <c r="C53" s="35"/>
      <c r="D53" s="36">
        <f>SUM(D54:D57)</f>
        <v>1</v>
      </c>
      <c r="E53" s="57"/>
      <c r="F53" s="57"/>
      <c r="G53" s="57"/>
      <c r="H53" s="36">
        <f>SUM(H54:H57)</f>
        <v>0.9933333333333334</v>
      </c>
    </row>
    <row r="54" spans="1:8" s="3" customFormat="1" ht="45">
      <c r="A54" s="16"/>
      <c r="B54" s="51" t="s">
        <v>61</v>
      </c>
      <c r="C54" s="58" t="s">
        <v>19</v>
      </c>
      <c r="D54" s="59">
        <v>0.2</v>
      </c>
      <c r="E54" s="60">
        <v>0</v>
      </c>
      <c r="F54" s="60">
        <v>100</v>
      </c>
      <c r="G54" s="60">
        <v>100</v>
      </c>
      <c r="H54" s="22">
        <f aca="true" t="shared" si="3" ref="H54:H88">G54/F54*D54</f>
        <v>0.2</v>
      </c>
    </row>
    <row r="55" spans="1:8" s="3" customFormat="1" ht="30">
      <c r="A55" s="16"/>
      <c r="B55" s="52" t="s">
        <v>146</v>
      </c>
      <c r="C55" s="58" t="s">
        <v>19</v>
      </c>
      <c r="D55" s="59">
        <v>0.2</v>
      </c>
      <c r="E55" s="60">
        <v>10</v>
      </c>
      <c r="F55" s="60">
        <v>24</v>
      </c>
      <c r="G55" s="60">
        <v>24</v>
      </c>
      <c r="H55" s="22">
        <f t="shared" si="3"/>
        <v>0.2</v>
      </c>
    </row>
    <row r="56" spans="1:8" s="3" customFormat="1" ht="15">
      <c r="A56" s="16"/>
      <c r="B56" s="52" t="s">
        <v>147</v>
      </c>
      <c r="C56" s="58" t="s">
        <v>13</v>
      </c>
      <c r="D56" s="59">
        <v>0.2</v>
      </c>
      <c r="E56" s="60">
        <v>30</v>
      </c>
      <c r="F56" s="60">
        <v>60</v>
      </c>
      <c r="G56" s="60">
        <v>58</v>
      </c>
      <c r="H56" s="22">
        <f t="shared" si="3"/>
        <v>0.19333333333333336</v>
      </c>
    </row>
    <row r="57" spans="1:8" s="3" customFormat="1" ht="30">
      <c r="A57" s="16"/>
      <c r="B57" s="52" t="s">
        <v>148</v>
      </c>
      <c r="C57" s="58"/>
      <c r="D57" s="59">
        <f>SUM(D58:D59)</f>
        <v>0.4</v>
      </c>
      <c r="E57" s="60"/>
      <c r="F57" s="60"/>
      <c r="G57" s="60"/>
      <c r="H57" s="59">
        <f>SUM(H58:H59)</f>
        <v>0.4</v>
      </c>
    </row>
    <row r="58" spans="1:8" s="3" customFormat="1" ht="45">
      <c r="A58" s="37"/>
      <c r="B58" s="43" t="s">
        <v>62</v>
      </c>
      <c r="C58" s="58" t="s">
        <v>13</v>
      </c>
      <c r="D58" s="67">
        <v>0.2</v>
      </c>
      <c r="E58" s="68">
        <v>1</v>
      </c>
      <c r="F58" s="68">
        <v>1</v>
      </c>
      <c r="G58" s="68">
        <v>1</v>
      </c>
      <c r="H58" s="22">
        <f t="shared" si="3"/>
        <v>0.2</v>
      </c>
    </row>
    <row r="59" spans="1:8" s="3" customFormat="1" ht="30">
      <c r="A59" s="37"/>
      <c r="B59" s="43" t="s">
        <v>55</v>
      </c>
      <c r="C59" s="58" t="s">
        <v>13</v>
      </c>
      <c r="D59" s="67">
        <v>0.2</v>
      </c>
      <c r="E59" s="68">
        <v>1</v>
      </c>
      <c r="F59" s="68">
        <v>1</v>
      </c>
      <c r="G59" s="68">
        <v>1</v>
      </c>
      <c r="H59" s="22">
        <f t="shared" si="3"/>
        <v>0.2</v>
      </c>
    </row>
    <row r="60" spans="1:8" s="3" customFormat="1" ht="42.75">
      <c r="A60" s="19">
        <v>5</v>
      </c>
      <c r="B60" s="53" t="s">
        <v>22</v>
      </c>
      <c r="C60" s="23"/>
      <c r="D60" s="69">
        <f>D61+D63+D65</f>
        <v>1</v>
      </c>
      <c r="E60" s="69"/>
      <c r="F60" s="69"/>
      <c r="G60" s="69"/>
      <c r="H60" s="69">
        <f>H61+H63+H65</f>
        <v>0.8333333333333333</v>
      </c>
    </row>
    <row r="61" spans="1:8" s="3" customFormat="1" ht="30">
      <c r="A61" s="21"/>
      <c r="B61" s="54" t="s">
        <v>63</v>
      </c>
      <c r="C61" s="7"/>
      <c r="D61" s="64">
        <f>D62</f>
        <v>0.2</v>
      </c>
      <c r="E61" s="64"/>
      <c r="F61" s="64"/>
      <c r="G61" s="64"/>
      <c r="H61" s="64">
        <f>H62</f>
        <v>0.2</v>
      </c>
    </row>
    <row r="62" spans="1:8" s="3" customFormat="1" ht="15">
      <c r="A62" s="21"/>
      <c r="B62" s="55" t="s">
        <v>91</v>
      </c>
      <c r="C62" s="70"/>
      <c r="D62" s="71">
        <v>0.2</v>
      </c>
      <c r="E62" s="70">
        <v>102</v>
      </c>
      <c r="F62" s="70">
        <v>6</v>
      </c>
      <c r="G62" s="70">
        <v>6</v>
      </c>
      <c r="H62" s="22">
        <f>G62/F62*D62</f>
        <v>0.2</v>
      </c>
    </row>
    <row r="63" spans="1:8" s="3" customFormat="1" ht="30">
      <c r="A63" s="21"/>
      <c r="B63" s="49" t="s">
        <v>149</v>
      </c>
      <c r="C63" s="70"/>
      <c r="D63" s="64">
        <f>D64</f>
        <v>0.5</v>
      </c>
      <c r="E63" s="64"/>
      <c r="F63" s="64"/>
      <c r="G63" s="64"/>
      <c r="H63" s="64">
        <f>H64</f>
        <v>0.5</v>
      </c>
    </row>
    <row r="64" spans="1:8" s="3" customFormat="1" ht="30">
      <c r="A64" s="21"/>
      <c r="B64" s="16" t="s">
        <v>150</v>
      </c>
      <c r="C64" s="70"/>
      <c r="D64" s="71">
        <v>0.5</v>
      </c>
      <c r="E64" s="70">
        <v>0</v>
      </c>
      <c r="F64" s="70">
        <v>1</v>
      </c>
      <c r="G64" s="70">
        <v>1</v>
      </c>
      <c r="H64" s="22">
        <f t="shared" si="3"/>
        <v>0.5</v>
      </c>
    </row>
    <row r="65" spans="1:8" s="3" customFormat="1" ht="15">
      <c r="A65" s="21"/>
      <c r="B65" s="54" t="s">
        <v>64</v>
      </c>
      <c r="C65" s="7"/>
      <c r="D65" s="65">
        <f>D66</f>
        <v>0.3</v>
      </c>
      <c r="E65" s="65"/>
      <c r="F65" s="65"/>
      <c r="G65" s="65"/>
      <c r="H65" s="65">
        <f>H66</f>
        <v>0.13333333333333333</v>
      </c>
    </row>
    <row r="66" spans="1:8" s="3" customFormat="1" ht="15">
      <c r="A66" s="21"/>
      <c r="B66" s="55" t="s">
        <v>151</v>
      </c>
      <c r="C66" s="7" t="s">
        <v>13</v>
      </c>
      <c r="D66" s="72">
        <v>0.3</v>
      </c>
      <c r="E66" s="66">
        <v>0</v>
      </c>
      <c r="F66" s="66">
        <v>9</v>
      </c>
      <c r="G66" s="66">
        <v>4</v>
      </c>
      <c r="H66" s="22">
        <f t="shared" si="3"/>
        <v>0.13333333333333333</v>
      </c>
    </row>
    <row r="67" spans="1:8" s="3" customFormat="1" ht="42.75">
      <c r="A67" s="15">
        <v>6</v>
      </c>
      <c r="B67" s="15" t="s">
        <v>23</v>
      </c>
      <c r="C67" s="35"/>
      <c r="D67" s="57">
        <f>D68+D70+D72+D82+D87</f>
        <v>1</v>
      </c>
      <c r="E67" s="57"/>
      <c r="F67" s="57"/>
      <c r="G67" s="57"/>
      <c r="H67" s="57">
        <f>H68+H70+H72+H82+H87</f>
        <v>1.02390770609319</v>
      </c>
    </row>
    <row r="68" spans="1:8" s="3" customFormat="1" ht="15">
      <c r="A68" s="15"/>
      <c r="B68" s="16" t="s">
        <v>24</v>
      </c>
      <c r="C68" s="58"/>
      <c r="D68" s="59">
        <f>SUM(D69:D69)</f>
        <v>0.1</v>
      </c>
      <c r="E68" s="59"/>
      <c r="F68" s="59"/>
      <c r="G68" s="59"/>
      <c r="H68" s="59">
        <f>SUM(H69:H69)</f>
        <v>0.1</v>
      </c>
    </row>
    <row r="69" spans="1:8" s="3" customFormat="1" ht="30">
      <c r="A69" s="79"/>
      <c r="B69" s="47" t="s">
        <v>155</v>
      </c>
      <c r="C69" s="58" t="s">
        <v>152</v>
      </c>
      <c r="D69" s="59">
        <v>0.1</v>
      </c>
      <c r="E69" s="60">
        <v>0</v>
      </c>
      <c r="F69" s="60">
        <v>1</v>
      </c>
      <c r="G69" s="60">
        <v>1</v>
      </c>
      <c r="H69" s="22">
        <f t="shared" si="3"/>
        <v>0.1</v>
      </c>
    </row>
    <row r="70" spans="1:8" s="3" customFormat="1" ht="15">
      <c r="A70" s="79"/>
      <c r="B70" s="16" t="s">
        <v>25</v>
      </c>
      <c r="C70" s="58"/>
      <c r="D70" s="59">
        <f>D71</f>
        <v>0.08</v>
      </c>
      <c r="E70" s="59"/>
      <c r="F70" s="59"/>
      <c r="G70" s="59"/>
      <c r="H70" s="59">
        <f>H71</f>
        <v>0.08</v>
      </c>
    </row>
    <row r="71" spans="1:8" s="3" customFormat="1" ht="15">
      <c r="A71" s="16"/>
      <c r="B71" s="42" t="s">
        <v>80</v>
      </c>
      <c r="C71" s="58" t="s">
        <v>26</v>
      </c>
      <c r="D71" s="59">
        <v>0.08</v>
      </c>
      <c r="E71" s="60">
        <v>1</v>
      </c>
      <c r="F71" s="60">
        <v>1</v>
      </c>
      <c r="G71" s="60">
        <v>1</v>
      </c>
      <c r="H71" s="22">
        <f t="shared" si="3"/>
        <v>0.08</v>
      </c>
    </row>
    <row r="72" spans="1:8" s="3" customFormat="1" ht="15">
      <c r="A72" s="17"/>
      <c r="B72" s="16" t="s">
        <v>27</v>
      </c>
      <c r="C72" s="58"/>
      <c r="D72" s="59">
        <f>D73+D80+D81</f>
        <v>0.43</v>
      </c>
      <c r="E72" s="59"/>
      <c r="F72" s="59"/>
      <c r="G72" s="59"/>
      <c r="H72" s="59">
        <f>H73+H80+H81</f>
        <v>0.4447222222222222</v>
      </c>
    </row>
    <row r="73" spans="1:8" s="3" customFormat="1" ht="15">
      <c r="A73" s="18"/>
      <c r="B73" s="42" t="s">
        <v>79</v>
      </c>
      <c r="C73" s="58"/>
      <c r="D73" s="59">
        <f>SUM(D74:D79)</f>
        <v>0.36</v>
      </c>
      <c r="E73" s="59"/>
      <c r="F73" s="59"/>
      <c r="G73" s="59"/>
      <c r="H73" s="59">
        <f>SUM(H74:H79)</f>
        <v>0.3747222222222222</v>
      </c>
    </row>
    <row r="74" spans="1:8" s="3" customFormat="1" ht="15">
      <c r="A74" s="15"/>
      <c r="B74" s="56" t="s">
        <v>153</v>
      </c>
      <c r="C74" s="58" t="s">
        <v>8</v>
      </c>
      <c r="D74" s="59">
        <v>0.1</v>
      </c>
      <c r="E74" s="60">
        <v>290</v>
      </c>
      <c r="F74" s="60">
        <v>30</v>
      </c>
      <c r="G74" s="60">
        <v>30</v>
      </c>
      <c r="H74" s="22">
        <f t="shared" si="3"/>
        <v>0.1</v>
      </c>
    </row>
    <row r="75" spans="1:8" s="3" customFormat="1" ht="15">
      <c r="A75" s="16"/>
      <c r="B75" s="42" t="s">
        <v>154</v>
      </c>
      <c r="C75" s="58" t="s">
        <v>8</v>
      </c>
      <c r="D75" s="59">
        <v>0.05</v>
      </c>
      <c r="E75" s="60">
        <v>60</v>
      </c>
      <c r="F75" s="60">
        <v>20</v>
      </c>
      <c r="G75" s="60">
        <v>27</v>
      </c>
      <c r="H75" s="22">
        <f t="shared" si="3"/>
        <v>0.0675</v>
      </c>
    </row>
    <row r="76" spans="1:8" s="3" customFormat="1" ht="30">
      <c r="A76" s="16"/>
      <c r="B76" s="42" t="s">
        <v>76</v>
      </c>
      <c r="C76" s="58" t="s">
        <v>8</v>
      </c>
      <c r="D76" s="59">
        <v>0.06</v>
      </c>
      <c r="E76" s="60">
        <v>80</v>
      </c>
      <c r="F76" s="60">
        <v>85</v>
      </c>
      <c r="G76" s="60">
        <v>85</v>
      </c>
      <c r="H76" s="22">
        <f t="shared" si="3"/>
        <v>0.06</v>
      </c>
    </row>
    <row r="77" spans="1:8" s="3" customFormat="1" ht="15">
      <c r="A77" s="79"/>
      <c r="B77" s="42" t="s">
        <v>77</v>
      </c>
      <c r="C77" s="58" t="s">
        <v>8</v>
      </c>
      <c r="D77" s="59">
        <v>0.05</v>
      </c>
      <c r="E77" s="60">
        <v>30</v>
      </c>
      <c r="F77" s="60">
        <v>36</v>
      </c>
      <c r="G77" s="60">
        <v>34</v>
      </c>
      <c r="H77" s="22">
        <f t="shared" si="3"/>
        <v>0.04722222222222222</v>
      </c>
    </row>
    <row r="78" spans="1:8" s="3" customFormat="1" ht="15">
      <c r="A78" s="79"/>
      <c r="B78" s="42" t="s">
        <v>78</v>
      </c>
      <c r="C78" s="58" t="s">
        <v>8</v>
      </c>
      <c r="D78" s="59">
        <v>0.05</v>
      </c>
      <c r="E78" s="60">
        <v>5</v>
      </c>
      <c r="F78" s="60">
        <v>6</v>
      </c>
      <c r="G78" s="60">
        <v>6</v>
      </c>
      <c r="H78" s="22">
        <f t="shared" si="3"/>
        <v>0.05</v>
      </c>
    </row>
    <row r="79" spans="1:8" s="3" customFormat="1" ht="15">
      <c r="A79" s="79"/>
      <c r="B79" s="42" t="s">
        <v>65</v>
      </c>
      <c r="C79" s="58" t="s">
        <v>8</v>
      </c>
      <c r="D79" s="59">
        <v>0.05</v>
      </c>
      <c r="E79" s="60">
        <v>10</v>
      </c>
      <c r="F79" s="60">
        <v>10</v>
      </c>
      <c r="G79" s="60">
        <v>10</v>
      </c>
      <c r="H79" s="22">
        <f t="shared" si="3"/>
        <v>0.05</v>
      </c>
    </row>
    <row r="80" spans="1:8" s="3" customFormat="1" ht="45">
      <c r="A80" s="79"/>
      <c r="B80" s="42" t="s">
        <v>81</v>
      </c>
      <c r="C80" s="58" t="s">
        <v>8</v>
      </c>
      <c r="D80" s="59">
        <v>0.02</v>
      </c>
      <c r="E80" s="60">
        <v>40</v>
      </c>
      <c r="F80" s="60">
        <v>16</v>
      </c>
      <c r="G80" s="60">
        <v>16</v>
      </c>
      <c r="H80" s="22">
        <f t="shared" si="3"/>
        <v>0.02</v>
      </c>
    </row>
    <row r="81" spans="1:8" s="3" customFormat="1" ht="15">
      <c r="A81" s="79"/>
      <c r="B81" s="42" t="s">
        <v>82</v>
      </c>
      <c r="C81" s="58" t="s">
        <v>28</v>
      </c>
      <c r="D81" s="59">
        <v>0.05</v>
      </c>
      <c r="E81" s="60">
        <v>31</v>
      </c>
      <c r="F81" s="60">
        <v>31</v>
      </c>
      <c r="G81" s="60">
        <v>31</v>
      </c>
      <c r="H81" s="22">
        <f t="shared" si="3"/>
        <v>0.05</v>
      </c>
    </row>
    <row r="82" spans="1:8" s="3" customFormat="1" ht="45">
      <c r="A82" s="79"/>
      <c r="B82" s="16" t="s">
        <v>29</v>
      </c>
      <c r="C82" s="58"/>
      <c r="D82" s="59">
        <f>D83+D84+D86</f>
        <v>0.29000000000000004</v>
      </c>
      <c r="E82" s="59"/>
      <c r="F82" s="59"/>
      <c r="G82" s="59"/>
      <c r="H82" s="59">
        <f>H83+H84+H86</f>
        <v>0.29918548387096777</v>
      </c>
    </row>
    <row r="83" spans="1:8" s="3" customFormat="1" ht="15">
      <c r="A83" s="79"/>
      <c r="B83" s="47" t="s">
        <v>83</v>
      </c>
      <c r="C83" s="58"/>
      <c r="D83" s="59">
        <v>0.23</v>
      </c>
      <c r="E83" s="60">
        <v>650</v>
      </c>
      <c r="F83" s="60">
        <v>248</v>
      </c>
      <c r="G83" s="60">
        <v>273</v>
      </c>
      <c r="H83" s="22">
        <f t="shared" si="3"/>
        <v>0.25318548387096773</v>
      </c>
    </row>
    <row r="84" spans="1:8" s="3" customFormat="1" ht="30">
      <c r="A84" s="37"/>
      <c r="B84" s="42" t="s">
        <v>84</v>
      </c>
      <c r="C84" s="58"/>
      <c r="D84" s="59">
        <f>D85</f>
        <v>0.03</v>
      </c>
      <c r="E84" s="59"/>
      <c r="F84" s="59"/>
      <c r="G84" s="59"/>
      <c r="H84" s="59">
        <f>H85</f>
        <v>0.03</v>
      </c>
    </row>
    <row r="85" spans="1:8" s="3" customFormat="1" ht="30">
      <c r="A85" s="37"/>
      <c r="B85" s="16" t="s">
        <v>30</v>
      </c>
      <c r="C85" s="58" t="s">
        <v>66</v>
      </c>
      <c r="D85" s="59">
        <v>0.03</v>
      </c>
      <c r="E85" s="60">
        <v>1</v>
      </c>
      <c r="F85" s="60">
        <v>1</v>
      </c>
      <c r="G85" s="60">
        <v>1</v>
      </c>
      <c r="H85" s="22">
        <f t="shared" si="3"/>
        <v>0.03</v>
      </c>
    </row>
    <row r="86" spans="1:8" s="3" customFormat="1" ht="15">
      <c r="A86" s="37"/>
      <c r="B86" s="42" t="s">
        <v>85</v>
      </c>
      <c r="C86" s="58" t="s">
        <v>31</v>
      </c>
      <c r="D86" s="59">
        <v>0.03</v>
      </c>
      <c r="E86" s="60">
        <v>396</v>
      </c>
      <c r="F86" s="60">
        <v>300</v>
      </c>
      <c r="G86" s="60">
        <v>160</v>
      </c>
      <c r="H86" s="22">
        <f t="shared" si="3"/>
        <v>0.016</v>
      </c>
    </row>
    <row r="87" spans="1:8" s="3" customFormat="1" ht="30">
      <c r="A87" s="37"/>
      <c r="B87" s="16" t="s">
        <v>67</v>
      </c>
      <c r="C87" s="58"/>
      <c r="D87" s="59">
        <f>D88</f>
        <v>0.1</v>
      </c>
      <c r="E87" s="59"/>
      <c r="F87" s="59"/>
      <c r="G87" s="59"/>
      <c r="H87" s="59">
        <f>H88</f>
        <v>0.1</v>
      </c>
    </row>
    <row r="88" spans="1:8" s="3" customFormat="1" ht="15">
      <c r="A88" s="16"/>
      <c r="B88" s="42" t="s">
        <v>86</v>
      </c>
      <c r="C88" s="58" t="s">
        <v>26</v>
      </c>
      <c r="D88" s="59">
        <v>0.1</v>
      </c>
      <c r="E88" s="60">
        <v>1</v>
      </c>
      <c r="F88" s="60">
        <v>1</v>
      </c>
      <c r="G88" s="60">
        <v>1</v>
      </c>
      <c r="H88" s="22">
        <f t="shared" si="3"/>
        <v>0.1</v>
      </c>
    </row>
    <row r="89" spans="1:8" s="3" customFormat="1" ht="42.75">
      <c r="A89" s="15">
        <v>7</v>
      </c>
      <c r="B89" s="15" t="s">
        <v>32</v>
      </c>
      <c r="C89" s="35"/>
      <c r="D89" s="57">
        <f>D90</f>
        <v>1</v>
      </c>
      <c r="E89" s="57"/>
      <c r="F89" s="57"/>
      <c r="G89" s="57"/>
      <c r="H89" s="57">
        <f>H90</f>
        <v>1</v>
      </c>
    </row>
    <row r="90" spans="1:8" s="3" customFormat="1" ht="45">
      <c r="A90" s="16"/>
      <c r="B90" s="16" t="s">
        <v>33</v>
      </c>
      <c r="C90" s="58"/>
      <c r="D90" s="59">
        <f>D91+D92+D93+D97+D99</f>
        <v>1</v>
      </c>
      <c r="E90" s="59"/>
      <c r="F90" s="59"/>
      <c r="G90" s="59"/>
      <c r="H90" s="59">
        <f>H91+H92+H93+H97+H99</f>
        <v>1</v>
      </c>
    </row>
    <row r="91" spans="1:8" s="3" customFormat="1" ht="105">
      <c r="A91" s="16"/>
      <c r="B91" s="47" t="s">
        <v>92</v>
      </c>
      <c r="C91" s="58" t="s">
        <v>34</v>
      </c>
      <c r="D91" s="59">
        <v>0.1</v>
      </c>
      <c r="E91" s="60">
        <v>25</v>
      </c>
      <c r="F91" s="60">
        <v>27</v>
      </c>
      <c r="G91" s="60">
        <v>27</v>
      </c>
      <c r="H91" s="22">
        <f aca="true" t="shared" si="4" ref="H91:H100">G91/F91*D91</f>
        <v>0.1</v>
      </c>
    </row>
    <row r="92" spans="1:8" s="3" customFormat="1" ht="105">
      <c r="A92" s="16"/>
      <c r="B92" s="42" t="s">
        <v>93</v>
      </c>
      <c r="C92" s="58" t="s">
        <v>35</v>
      </c>
      <c r="D92" s="59">
        <v>0.15</v>
      </c>
      <c r="E92" s="60">
        <v>27</v>
      </c>
      <c r="F92" s="60">
        <v>29</v>
      </c>
      <c r="G92" s="60">
        <v>29</v>
      </c>
      <c r="H92" s="22">
        <f t="shared" si="4"/>
        <v>0.15</v>
      </c>
    </row>
    <row r="93" spans="1:8" s="3" customFormat="1" ht="45">
      <c r="A93" s="16"/>
      <c r="B93" s="42" t="s">
        <v>94</v>
      </c>
      <c r="C93" s="58"/>
      <c r="D93" s="59">
        <f>SUM(D94:D96)</f>
        <v>0.26</v>
      </c>
      <c r="E93" s="59"/>
      <c r="F93" s="59"/>
      <c r="G93" s="59"/>
      <c r="H93" s="59">
        <f>SUM(H94:H96)</f>
        <v>0.26</v>
      </c>
    </row>
    <row r="94" spans="1:8" s="3" customFormat="1" ht="105">
      <c r="A94" s="16"/>
      <c r="B94" s="42" t="s">
        <v>36</v>
      </c>
      <c r="C94" s="58" t="s">
        <v>156</v>
      </c>
      <c r="D94" s="59">
        <v>0.09</v>
      </c>
      <c r="E94" s="60">
        <v>8</v>
      </c>
      <c r="F94" s="60">
        <v>13</v>
      </c>
      <c r="G94" s="60">
        <v>13</v>
      </c>
      <c r="H94" s="22">
        <f>G94/F94*D94</f>
        <v>0.09</v>
      </c>
    </row>
    <row r="95" spans="1:8" s="3" customFormat="1" ht="150">
      <c r="A95" s="16"/>
      <c r="B95" s="42" t="s">
        <v>37</v>
      </c>
      <c r="C95" s="58" t="s">
        <v>157</v>
      </c>
      <c r="D95" s="59">
        <v>0.08</v>
      </c>
      <c r="E95" s="60">
        <v>29</v>
      </c>
      <c r="F95" s="60">
        <v>29</v>
      </c>
      <c r="G95" s="60">
        <v>29</v>
      </c>
      <c r="H95" s="22">
        <f t="shared" si="4"/>
        <v>0.08</v>
      </c>
    </row>
    <row r="96" spans="1:8" s="3" customFormat="1" ht="90">
      <c r="A96" s="16"/>
      <c r="B96" s="42" t="s">
        <v>38</v>
      </c>
      <c r="C96" s="58" t="s">
        <v>158</v>
      </c>
      <c r="D96" s="59">
        <v>0.09</v>
      </c>
      <c r="E96" s="61">
        <v>99.9</v>
      </c>
      <c r="F96" s="61">
        <v>99.9</v>
      </c>
      <c r="G96" s="61">
        <v>99.9</v>
      </c>
      <c r="H96" s="22">
        <f t="shared" si="4"/>
        <v>0.09</v>
      </c>
    </row>
    <row r="97" spans="1:8" s="3" customFormat="1" ht="30">
      <c r="A97" s="16"/>
      <c r="B97" s="42" t="s">
        <v>95</v>
      </c>
      <c r="C97" s="58"/>
      <c r="D97" s="59">
        <f>D98</f>
        <v>0.3</v>
      </c>
      <c r="E97" s="59"/>
      <c r="F97" s="59"/>
      <c r="G97" s="59"/>
      <c r="H97" s="59">
        <f>H98</f>
        <v>0.3</v>
      </c>
    </row>
    <row r="98" spans="1:8" s="3" customFormat="1" ht="30">
      <c r="A98" s="16"/>
      <c r="B98" s="42" t="s">
        <v>39</v>
      </c>
      <c r="C98" s="58" t="s">
        <v>40</v>
      </c>
      <c r="D98" s="59">
        <v>0.3</v>
      </c>
      <c r="E98" s="60">
        <v>100</v>
      </c>
      <c r="F98" s="60">
        <v>100</v>
      </c>
      <c r="G98" s="60">
        <v>100</v>
      </c>
      <c r="H98" s="22">
        <f t="shared" si="4"/>
        <v>0.3</v>
      </c>
    </row>
    <row r="99" spans="1:8" s="3" customFormat="1" ht="45">
      <c r="A99" s="16"/>
      <c r="B99" s="42" t="s">
        <v>96</v>
      </c>
      <c r="C99" s="58"/>
      <c r="D99" s="59">
        <f>D100</f>
        <v>0.19</v>
      </c>
      <c r="E99" s="59"/>
      <c r="F99" s="59"/>
      <c r="G99" s="59"/>
      <c r="H99" s="59">
        <f>H100</f>
        <v>0.19</v>
      </c>
    </row>
    <row r="100" spans="1:8" s="3" customFormat="1" ht="30">
      <c r="A100" s="16"/>
      <c r="B100" s="42" t="s">
        <v>41</v>
      </c>
      <c r="C100" s="58" t="s">
        <v>42</v>
      </c>
      <c r="D100" s="59">
        <v>0.19</v>
      </c>
      <c r="E100" s="60">
        <v>12</v>
      </c>
      <c r="F100" s="60">
        <v>12</v>
      </c>
      <c r="G100" s="60">
        <v>12</v>
      </c>
      <c r="H100" s="22">
        <f t="shared" si="4"/>
        <v>0.19</v>
      </c>
    </row>
    <row r="101" spans="1:8" ht="28.5">
      <c r="A101" s="15">
        <v>8</v>
      </c>
      <c r="B101" s="15" t="s">
        <v>71</v>
      </c>
      <c r="C101" s="35"/>
      <c r="D101" s="57">
        <f>D102+D108</f>
        <v>1</v>
      </c>
      <c r="E101" s="57"/>
      <c r="F101" s="57"/>
      <c r="G101" s="57"/>
      <c r="H101" s="57">
        <f>H102+H108</f>
        <v>1.0830357142857143</v>
      </c>
    </row>
    <row r="102" spans="1:8" ht="45">
      <c r="A102" s="16"/>
      <c r="B102" s="16" t="s">
        <v>9</v>
      </c>
      <c r="C102" s="58"/>
      <c r="D102" s="59">
        <f>D103+D105</f>
        <v>0.8</v>
      </c>
      <c r="E102" s="59"/>
      <c r="F102" s="59"/>
      <c r="G102" s="59"/>
      <c r="H102" s="59">
        <f>H103+H105</f>
        <v>0.8830357142857143</v>
      </c>
    </row>
    <row r="103" spans="1:8" ht="30">
      <c r="A103" s="16"/>
      <c r="B103" s="47" t="s">
        <v>97</v>
      </c>
      <c r="C103" s="58"/>
      <c r="D103" s="59">
        <f>SUM(D104:D104)</f>
        <v>0.5</v>
      </c>
      <c r="E103" s="59"/>
      <c r="F103" s="59"/>
      <c r="G103" s="59"/>
      <c r="H103" s="59">
        <f>SUM(H104:H104)</f>
        <v>0.5267857142857143</v>
      </c>
    </row>
    <row r="104" spans="1:8" ht="45">
      <c r="A104" s="37"/>
      <c r="B104" s="42" t="s">
        <v>11</v>
      </c>
      <c r="C104" s="58" t="s">
        <v>8</v>
      </c>
      <c r="D104" s="59">
        <v>0.5</v>
      </c>
      <c r="E104" s="60">
        <v>50</v>
      </c>
      <c r="F104" s="60">
        <v>56</v>
      </c>
      <c r="G104" s="73">
        <v>59</v>
      </c>
      <c r="H104" s="22">
        <f>G104/F104*D104</f>
        <v>0.5267857142857143</v>
      </c>
    </row>
    <row r="105" spans="1:8" ht="45">
      <c r="A105" s="16"/>
      <c r="B105" s="42" t="s">
        <v>98</v>
      </c>
      <c r="C105" s="58"/>
      <c r="D105" s="59">
        <f>SUM(D106:D107)</f>
        <v>0.3</v>
      </c>
      <c r="E105" s="59"/>
      <c r="F105" s="59"/>
      <c r="G105" s="59"/>
      <c r="H105" s="59">
        <f>SUM(H106:H107)</f>
        <v>0.35624999999999996</v>
      </c>
    </row>
    <row r="106" spans="1:8" ht="30">
      <c r="A106" s="16"/>
      <c r="B106" s="42" t="s">
        <v>12</v>
      </c>
      <c r="C106" s="58" t="s">
        <v>13</v>
      </c>
      <c r="D106" s="59">
        <v>0.15</v>
      </c>
      <c r="E106" s="60">
        <v>5</v>
      </c>
      <c r="F106" s="60">
        <v>12</v>
      </c>
      <c r="G106" s="73">
        <v>15</v>
      </c>
      <c r="H106" s="22">
        <f>G106/F106*D106</f>
        <v>0.1875</v>
      </c>
    </row>
    <row r="107" spans="1:8" ht="60">
      <c r="A107" s="16"/>
      <c r="B107" s="42" t="s">
        <v>14</v>
      </c>
      <c r="C107" s="58" t="s">
        <v>13</v>
      </c>
      <c r="D107" s="59">
        <v>0.15</v>
      </c>
      <c r="E107" s="60">
        <v>23</v>
      </c>
      <c r="F107" s="60">
        <v>24</v>
      </c>
      <c r="G107" s="73">
        <v>27</v>
      </c>
      <c r="H107" s="22">
        <f>G107/F107*D107</f>
        <v>0.16874999999999998</v>
      </c>
    </row>
    <row r="108" spans="1:8" ht="30">
      <c r="A108" s="18"/>
      <c r="B108" s="16" t="s">
        <v>10</v>
      </c>
      <c r="C108" s="58"/>
      <c r="D108" s="59">
        <f>D109</f>
        <v>0.2</v>
      </c>
      <c r="E108" s="59"/>
      <c r="F108" s="59"/>
      <c r="G108" s="59"/>
      <c r="H108" s="59">
        <f>H109</f>
        <v>0.2</v>
      </c>
    </row>
    <row r="109" spans="1:8" ht="30">
      <c r="A109" s="18"/>
      <c r="B109" s="42" t="s">
        <v>99</v>
      </c>
      <c r="C109" s="58"/>
      <c r="D109" s="59">
        <f>SUM(D110:D110)</f>
        <v>0.2</v>
      </c>
      <c r="E109" s="59"/>
      <c r="F109" s="59"/>
      <c r="G109" s="59"/>
      <c r="H109" s="59">
        <f>SUM(H110:H110)</f>
        <v>0.2</v>
      </c>
    </row>
    <row r="110" spans="1:8" ht="15">
      <c r="A110" s="16"/>
      <c r="B110" s="42" t="s">
        <v>126</v>
      </c>
      <c r="C110" s="58" t="s">
        <v>13</v>
      </c>
      <c r="D110" s="59">
        <v>0.2</v>
      </c>
      <c r="E110" s="61">
        <v>0</v>
      </c>
      <c r="F110" s="61">
        <v>1</v>
      </c>
      <c r="G110" s="61">
        <v>1</v>
      </c>
      <c r="H110" s="22">
        <f>G110/F110*D110</f>
        <v>0.2</v>
      </c>
    </row>
    <row r="111" spans="1:8" ht="85.5">
      <c r="A111" s="16">
        <v>9</v>
      </c>
      <c r="B111" s="48" t="s">
        <v>105</v>
      </c>
      <c r="C111" s="62"/>
      <c r="D111" s="63">
        <f>SUM(D112:D112)</f>
        <v>1</v>
      </c>
      <c r="E111" s="63"/>
      <c r="F111" s="63"/>
      <c r="G111" s="63"/>
      <c r="H111" s="63">
        <f>SUM(H112:H112)</f>
        <v>1</v>
      </c>
    </row>
    <row r="112" spans="1:8" ht="30">
      <c r="A112" s="39"/>
      <c r="B112" s="42" t="s">
        <v>107</v>
      </c>
      <c r="C112" s="7" t="s">
        <v>106</v>
      </c>
      <c r="D112" s="64">
        <v>1</v>
      </c>
      <c r="E112" s="12">
        <v>7</v>
      </c>
      <c r="F112" s="12">
        <v>8</v>
      </c>
      <c r="G112" s="12">
        <v>8</v>
      </c>
      <c r="H112" s="22">
        <f>G112/F112*D112</f>
        <v>1</v>
      </c>
    </row>
    <row r="113" spans="1:8" ht="42.75">
      <c r="A113" s="19">
        <v>10</v>
      </c>
      <c r="B113" s="53" t="s">
        <v>43</v>
      </c>
      <c r="C113" s="23"/>
      <c r="D113" s="74">
        <f>D114</f>
        <v>1</v>
      </c>
      <c r="E113" s="74"/>
      <c r="F113" s="74"/>
      <c r="G113" s="74"/>
      <c r="H113" s="74">
        <f>H114</f>
        <v>1</v>
      </c>
    </row>
    <row r="114" spans="1:8" ht="45">
      <c r="A114" s="39"/>
      <c r="B114" s="49" t="s">
        <v>54</v>
      </c>
      <c r="C114" s="7"/>
      <c r="D114" s="7">
        <f>D115+D116+D117</f>
        <v>1</v>
      </c>
      <c r="E114" s="7"/>
      <c r="F114" s="7"/>
      <c r="G114" s="7"/>
      <c r="H114" s="7">
        <f>H115+H116+H117</f>
        <v>1</v>
      </c>
    </row>
    <row r="115" spans="1:8" ht="30">
      <c r="A115" s="39"/>
      <c r="B115" s="49" t="s">
        <v>100</v>
      </c>
      <c r="C115" s="7" t="s">
        <v>19</v>
      </c>
      <c r="D115" s="7">
        <v>0.33</v>
      </c>
      <c r="E115" s="7">
        <v>100</v>
      </c>
      <c r="F115" s="7">
        <v>100</v>
      </c>
      <c r="G115" s="7">
        <v>100</v>
      </c>
      <c r="H115" s="22">
        <f aca="true" t="shared" si="5" ref="H115:H128">G115/F115*D115</f>
        <v>0.33</v>
      </c>
    </row>
    <row r="116" spans="1:8" ht="45">
      <c r="A116" s="24"/>
      <c r="B116" s="49" t="s">
        <v>101</v>
      </c>
      <c r="C116" s="7" t="s">
        <v>19</v>
      </c>
      <c r="D116" s="7">
        <v>0.33</v>
      </c>
      <c r="E116" s="7">
        <v>99</v>
      </c>
      <c r="F116" s="7">
        <v>100</v>
      </c>
      <c r="G116" s="7">
        <v>100</v>
      </c>
      <c r="H116" s="22">
        <f t="shared" si="5"/>
        <v>0.33</v>
      </c>
    </row>
    <row r="117" spans="1:8" s="3" customFormat="1" ht="45">
      <c r="A117" s="16"/>
      <c r="B117" s="49" t="s">
        <v>102</v>
      </c>
      <c r="C117" s="7" t="s">
        <v>19</v>
      </c>
      <c r="D117" s="7">
        <v>0.34</v>
      </c>
      <c r="E117" s="7">
        <v>96</v>
      </c>
      <c r="F117" s="7">
        <v>100</v>
      </c>
      <c r="G117" s="7">
        <v>100</v>
      </c>
      <c r="H117" s="22">
        <f t="shared" si="5"/>
        <v>0.34</v>
      </c>
    </row>
    <row r="118" spans="1:8" s="3" customFormat="1" ht="42.75">
      <c r="A118" s="15">
        <v>11</v>
      </c>
      <c r="B118" s="15" t="s">
        <v>44</v>
      </c>
      <c r="C118" s="35"/>
      <c r="D118" s="57">
        <f>D119</f>
        <v>1</v>
      </c>
      <c r="E118" s="57"/>
      <c r="F118" s="57"/>
      <c r="G118" s="57"/>
      <c r="H118" s="57">
        <f>H119</f>
        <v>0.9772916666666667</v>
      </c>
    </row>
    <row r="119" spans="1:8" s="3" customFormat="1" ht="45">
      <c r="A119" s="16"/>
      <c r="B119" s="16" t="s">
        <v>45</v>
      </c>
      <c r="C119" s="58"/>
      <c r="D119" s="59">
        <f>D120</f>
        <v>1</v>
      </c>
      <c r="E119" s="59"/>
      <c r="F119" s="59"/>
      <c r="G119" s="59"/>
      <c r="H119" s="59">
        <f>H120</f>
        <v>0.9772916666666667</v>
      </c>
    </row>
    <row r="120" spans="1:8" s="3" customFormat="1" ht="30">
      <c r="A120" s="16"/>
      <c r="B120" s="47" t="s">
        <v>46</v>
      </c>
      <c r="C120" s="58"/>
      <c r="D120" s="59">
        <f>SUM(D121:D124)</f>
        <v>1</v>
      </c>
      <c r="E120" s="59"/>
      <c r="F120" s="59"/>
      <c r="G120" s="59"/>
      <c r="H120" s="59">
        <f>SUM(H121:H124)</f>
        <v>0.9772916666666667</v>
      </c>
    </row>
    <row r="121" spans="1:8" s="3" customFormat="1" ht="30">
      <c r="A121" s="16"/>
      <c r="B121" s="42" t="s">
        <v>47</v>
      </c>
      <c r="C121" s="58" t="s">
        <v>13</v>
      </c>
      <c r="D121" s="59">
        <v>0.2</v>
      </c>
      <c r="E121" s="60">
        <v>60</v>
      </c>
      <c r="F121" s="60">
        <v>64</v>
      </c>
      <c r="G121" s="60">
        <v>61</v>
      </c>
      <c r="H121" s="22">
        <f t="shared" si="5"/>
        <v>0.19062500000000002</v>
      </c>
    </row>
    <row r="122" spans="1:8" s="3" customFormat="1" ht="30">
      <c r="A122" s="16"/>
      <c r="B122" s="42" t="s">
        <v>48</v>
      </c>
      <c r="C122" s="58" t="s">
        <v>13</v>
      </c>
      <c r="D122" s="59">
        <v>0.1</v>
      </c>
      <c r="E122" s="60">
        <v>6</v>
      </c>
      <c r="F122" s="60">
        <v>6</v>
      </c>
      <c r="G122" s="60">
        <v>5</v>
      </c>
      <c r="H122" s="22">
        <f t="shared" si="5"/>
        <v>0.08333333333333334</v>
      </c>
    </row>
    <row r="123" spans="1:8" s="3" customFormat="1" ht="15">
      <c r="A123" s="16"/>
      <c r="B123" s="42" t="s">
        <v>49</v>
      </c>
      <c r="C123" s="58" t="s">
        <v>13</v>
      </c>
      <c r="D123" s="59">
        <v>0.5</v>
      </c>
      <c r="E123" s="60">
        <v>48</v>
      </c>
      <c r="F123" s="60">
        <v>50</v>
      </c>
      <c r="G123" s="60">
        <v>52</v>
      </c>
      <c r="H123" s="22">
        <f t="shared" si="5"/>
        <v>0.52</v>
      </c>
    </row>
    <row r="124" spans="1:8" ht="30">
      <c r="A124" s="39"/>
      <c r="B124" s="42" t="s">
        <v>50</v>
      </c>
      <c r="C124" s="58" t="s">
        <v>13</v>
      </c>
      <c r="D124" s="59">
        <v>0.2</v>
      </c>
      <c r="E124" s="60">
        <v>12</v>
      </c>
      <c r="F124" s="60">
        <v>12</v>
      </c>
      <c r="G124" s="60">
        <v>11</v>
      </c>
      <c r="H124" s="22">
        <f t="shared" si="5"/>
        <v>0.18333333333333335</v>
      </c>
    </row>
    <row r="125" spans="1:8" ht="42.75">
      <c r="A125" s="20">
        <v>12</v>
      </c>
      <c r="B125" s="48" t="s">
        <v>72</v>
      </c>
      <c r="C125" s="62"/>
      <c r="D125" s="63">
        <f>SUM(D126:D126)</f>
        <v>1</v>
      </c>
      <c r="E125" s="63"/>
      <c r="F125" s="63"/>
      <c r="G125" s="63"/>
      <c r="H125" s="63">
        <f>SUM(H126:H126)</f>
        <v>1</v>
      </c>
    </row>
    <row r="126" spans="1:8" ht="30">
      <c r="A126" s="39"/>
      <c r="B126" s="42" t="s">
        <v>159</v>
      </c>
      <c r="C126" s="7" t="s">
        <v>13</v>
      </c>
      <c r="D126" s="64">
        <v>1</v>
      </c>
      <c r="E126" s="12">
        <v>1</v>
      </c>
      <c r="F126" s="12">
        <v>1</v>
      </c>
      <c r="G126" s="12">
        <v>1</v>
      </c>
      <c r="H126" s="22">
        <f t="shared" si="5"/>
        <v>1</v>
      </c>
    </row>
    <row r="127" spans="1:8" ht="57">
      <c r="A127" s="20">
        <v>13</v>
      </c>
      <c r="B127" s="48" t="s">
        <v>103</v>
      </c>
      <c r="C127" s="62"/>
      <c r="D127" s="63">
        <f>SUM(D128:D128)</f>
        <v>1</v>
      </c>
      <c r="E127" s="63">
        <f>SUM(E128:E128)</f>
        <v>0</v>
      </c>
      <c r="F127" s="63">
        <f>SUM(F128:F128)</f>
        <v>5</v>
      </c>
      <c r="G127" s="63">
        <f>SUM(G128:G128)</f>
        <v>5</v>
      </c>
      <c r="H127" s="63">
        <f>SUM(H128:H128)</f>
        <v>1</v>
      </c>
    </row>
    <row r="128" spans="1:8" ht="90">
      <c r="A128" s="19"/>
      <c r="B128" s="42" t="s">
        <v>108</v>
      </c>
      <c r="C128" s="7" t="s">
        <v>104</v>
      </c>
      <c r="D128" s="64">
        <v>1</v>
      </c>
      <c r="E128" s="12">
        <v>0</v>
      </c>
      <c r="F128" s="12">
        <v>5</v>
      </c>
      <c r="G128" s="12">
        <v>5</v>
      </c>
      <c r="H128" s="22">
        <f t="shared" si="5"/>
        <v>1</v>
      </c>
    </row>
    <row r="129" spans="1:8" ht="15">
      <c r="A129" s="29"/>
      <c r="B129" s="30"/>
      <c r="C129" s="31"/>
      <c r="D129" s="32"/>
      <c r="E129" s="33"/>
      <c r="F129" s="33"/>
      <c r="G129" s="33"/>
      <c r="H129" s="34"/>
    </row>
    <row r="130" spans="1:2" ht="15">
      <c r="A130" s="1"/>
      <c r="B130" s="8" t="s">
        <v>51</v>
      </c>
    </row>
    <row r="131" spans="2:8" s="4" customFormat="1" ht="15.75" customHeight="1">
      <c r="B131" s="8" t="s">
        <v>52</v>
      </c>
      <c r="C131" s="9"/>
      <c r="D131" s="14"/>
      <c r="E131" s="28"/>
      <c r="F131" s="28"/>
      <c r="G131" s="26" t="s">
        <v>53</v>
      </c>
      <c r="H131" s="14"/>
    </row>
  </sheetData>
  <sheetProtection/>
  <mergeCells count="11">
    <mergeCell ref="A7:H7"/>
    <mergeCell ref="E9:E10"/>
    <mergeCell ref="F9:G9"/>
    <mergeCell ref="A9:A10"/>
    <mergeCell ref="B9:B10"/>
    <mergeCell ref="C9:C10"/>
    <mergeCell ref="D9:D10"/>
    <mergeCell ref="A69:A70"/>
    <mergeCell ref="A77:A83"/>
    <mergeCell ref="A14:A15"/>
    <mergeCell ref="H9:H10"/>
  </mergeCells>
  <printOptions/>
  <pageMargins left="0.5905511811023623" right="0.3937007874015748" top="0.5905511811023623" bottom="0.3937007874015748" header="0.2362204724409449" footer="0.31496062992125984"/>
  <pageSetup fitToHeight="15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Переславская</cp:lastModifiedBy>
  <cp:lastPrinted>2021-04-12T12:04:38Z</cp:lastPrinted>
  <dcterms:created xsi:type="dcterms:W3CDTF">2014-04-14T08:25:03Z</dcterms:created>
  <dcterms:modified xsi:type="dcterms:W3CDTF">2021-04-19T12:40:12Z</dcterms:modified>
  <cp:category/>
  <cp:version/>
  <cp:contentType/>
  <cp:contentStatus/>
</cp:coreProperties>
</file>