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625" windowHeight="6285" tabRatio="702" activeTab="0"/>
  </bookViews>
  <sheets>
    <sheet name="Прил 6" sheetId="1" r:id="rId1"/>
    <sheet name="Прил 8" sheetId="2" r:id="rId2"/>
    <sheet name="Прил 10" sheetId="3" r:id="rId3"/>
  </sheets>
  <definedNames>
    <definedName name="_xlnm.Print_Area" localSheetId="2">'Прил 10'!$A$1:$K$129</definedName>
    <definedName name="_xlnm.Print_Area" localSheetId="0">'Прил 6'!$A$1:$J$227</definedName>
    <definedName name="_xlnm.Print_Area" localSheetId="1">'Прил 8'!$A$1:$K$227</definedName>
  </definedNames>
  <calcPr fullCalcOnLoad="1"/>
</workbook>
</file>

<file path=xl/sharedStrings.xml><?xml version="1.0" encoding="utf-8"?>
<sst xmlns="http://schemas.openxmlformats.org/spreadsheetml/2006/main" count="2521" uniqueCount="271">
  <si>
    <t>Резервные фонды</t>
  </si>
  <si>
    <t>Резервные фонды местных администраций</t>
  </si>
  <si>
    <t>Мобилизационная и вневойсковая подготовка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</si>
  <si>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</si>
  <si>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</si>
  <si>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</si>
  <si>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</si>
  <si>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</si>
  <si>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</si>
  <si>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</si>
  <si>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</si>
  <si>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</si>
  <si>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</si>
  <si>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</si>
  <si>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</si>
  <si>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</si>
  <si>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</si>
  <si>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</si>
  <si>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</si>
  <si>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</si>
  <si>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</si>
  <si>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</si>
  <si>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</si>
  <si>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</si>
  <si>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</si>
  <si>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</si>
  <si>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</si>
  <si>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Подраздел</t>
  </si>
  <si>
    <t>871</t>
  </si>
  <si>
    <t>раздел</t>
  </si>
  <si>
    <t>0 1</t>
  </si>
  <si>
    <t>0 2</t>
  </si>
  <si>
    <t>0 5</t>
  </si>
  <si>
    <t>0 8</t>
  </si>
  <si>
    <t>0 7</t>
  </si>
  <si>
    <t>Условно утвержденные расходы</t>
  </si>
  <si>
    <t>УСЛОВНО УТВЕРЖДЕННЫЕ РАСХОДЫ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</si>
  <si>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</si>
  <si>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</si>
  <si>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местной администрации</t>
  </si>
  <si>
    <t>НАЦИОНАЛЬНАЯ БЕЗОПАСНОСТЬ И ПРАВООХРАНИТЕЛЬНАЯ ДЕЯТЕЛЬНОСТЬ</t>
  </si>
  <si>
    <t>ОБРАЗОВАНИЕ</t>
  </si>
  <si>
    <t>0 3</t>
  </si>
  <si>
    <t>Профессиональная подготовка, переподготовка и повышение квалификации</t>
  </si>
  <si>
    <t>тыс.рублей</t>
  </si>
  <si>
    <t>к решению Собрания депутатов МО р.п. Первомайский</t>
  </si>
  <si>
    <t>Приложение 6</t>
  </si>
  <si>
    <t>Защита населения и территории от чрезвычайных ситуаций природного и техногенного характера, гражданская оборона</t>
  </si>
  <si>
    <t>0 4</t>
  </si>
  <si>
    <t>Другие вопросы в области культуры, кинематографии</t>
  </si>
  <si>
    <t>Другие вопросы в области физической культуры и спорта</t>
  </si>
  <si>
    <t>10</t>
  </si>
  <si>
    <t>11</t>
  </si>
  <si>
    <t>тыс. рублей</t>
  </si>
  <si>
    <t>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</si>
  <si>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</si>
  <si>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</si>
  <si>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</si>
  <si>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КУЛЬТУРА И КИНЕМАТОГРАФИЯ</t>
  </si>
  <si>
    <t>СОЦИАЛЬНАЯ ПОЛИТИКА</t>
  </si>
  <si>
    <t>Социальное обеспечение населения</t>
  </si>
  <si>
    <t>ФИЗИЧЕСКАЯ КУЛЬТУРА И СПОРТ</t>
  </si>
  <si>
    <t>Закон Тульской области "О библиотечном деле"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</si>
  <si>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</si>
  <si>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</si>
  <si>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999 00 00</t>
  </si>
  <si>
    <t>999</t>
  </si>
  <si>
    <t>Распределение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</si>
  <si>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</si>
  <si>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</si>
  <si>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</si>
  <si>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</si>
  <si>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99</t>
  </si>
  <si>
    <t>2015 год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</si>
  <si>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</si>
  <si>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</si>
  <si>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Обеспечение функционирования Администрации МО</t>
  </si>
  <si>
    <t>Щекинского района на 2014 год и плановый период 2015 и 2016 годов"</t>
  </si>
  <si>
    <t>Аппарат администации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</si>
  <si>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</si>
  <si>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</si>
  <si>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</si>
  <si>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</si>
  <si>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2016 год</t>
  </si>
  <si>
    <t>бюджетных ассигнований бюджета муниципального образования рабочий поселок Первомайский
на плановый перод 2015 и 2016 годов  по разделам, подразделам, целевым статьям и видам расходов классификации расходов бюджетов Российской Федерации</t>
  </si>
  <si>
    <t>0000</t>
  </si>
  <si>
    <t>0011</t>
  </si>
  <si>
    <t>0019</t>
  </si>
  <si>
    <t>2881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</si>
  <si>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</si>
  <si>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муниципального района из бюджетов поселений</t>
  </si>
  <si>
    <t>Расходы за счет переданных полномочий на выдачу разрешений на строительство</t>
  </si>
  <si>
    <t>8506</t>
  </si>
  <si>
    <t>Расходы за счет переданных полномочий на выдачу разрешений ввод в эксплуатацию при осуществлении строительства, реконструкции и объектов капитального строительства</t>
  </si>
  <si>
    <t>8507</t>
  </si>
  <si>
    <t>Расходы за счет переданных полномочий на осуществление муниципального жилищного контроля</t>
  </si>
  <si>
    <t>8510</t>
  </si>
  <si>
    <t>Расходы за счет переданных полномочий на осуществление муниципального земельного контроля</t>
  </si>
  <si>
    <t>8511</t>
  </si>
  <si>
    <t>Содержание недвижимого имущества</t>
  </si>
  <si>
    <t>2906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</si>
  <si>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</si>
  <si>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свободного муниципального жилья</t>
  </si>
  <si>
    <t>2929</t>
  </si>
  <si>
    <t>2927</t>
  </si>
  <si>
    <t>Ремонт, содержание и обслуживание мемориала "Скорбящий воин"</t>
  </si>
  <si>
    <t>Признание прав и регилирование отношений по муниципальной собственности</t>
  </si>
  <si>
    <t>2907</t>
  </si>
  <si>
    <t>Непрограммные расходы</t>
  </si>
  <si>
    <t>Иные непрограммные мероприятия</t>
  </si>
  <si>
    <t>5118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</si>
  <si>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</si>
  <si>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Расходы за счет передаваемых полномочий по созданию, содержанию и организации  деятельности аварийно-спасательных служб</t>
  </si>
  <si>
    <t>97</t>
  </si>
  <si>
    <t>Муниципальная программа "Обеспечение защиты населения и территории МО р.п. Первомайский от чрезвычайных ситуаций природного и техногенного характера, терроризма и эстремизма на территории МО р.п. Первомайский"</t>
  </si>
  <si>
    <t>Ремонт и замена пожарных гидрантов</t>
  </si>
  <si>
    <t>Совершенствование гражданской обороны (защиты) населения</t>
  </si>
  <si>
    <t>Накопление материально-технических ресурсов для ликвидации ЧС</t>
  </si>
  <si>
    <t>2908</t>
  </si>
  <si>
    <t>8509</t>
  </si>
  <si>
    <t>2909</t>
  </si>
  <si>
    <t xml:space="preserve">Ремонт защитных сооружений ГО </t>
  </si>
  <si>
    <t>2903</t>
  </si>
  <si>
    <t>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</si>
  <si>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</si>
  <si>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 xml:space="preserve">Ремонт дорог </t>
  </si>
  <si>
    <t>2910</t>
  </si>
  <si>
    <t>Ремонт придомовой территории</t>
  </si>
  <si>
    <t>2911</t>
  </si>
  <si>
    <t>Ремонт тротуаров</t>
  </si>
  <si>
    <t>2912</t>
  </si>
  <si>
    <t>2913</t>
  </si>
  <si>
    <t xml:space="preserve">Содержание автомобильных дорог </t>
  </si>
  <si>
    <t>2933</t>
  </si>
  <si>
    <t xml:space="preserve">Расходы за счет переданных полномочий на организацию строительства жилищного фонда </t>
  </si>
  <si>
    <t>8508</t>
  </si>
  <si>
    <t>Расходы за счет переданных полномочий на подготовку, утверждение и выдачу градостроительных планов земельных участков</t>
  </si>
  <si>
    <t>8505</t>
  </si>
  <si>
    <t>Муниципальная программа "Организация благоустройства территории МО р.п. Первомайский"</t>
  </si>
  <si>
    <t>Содержание автомобильных дорог общего пользования, придомовой территоиии, тротуаров и системы обеспечения их функционирования на территории МО р.п. Первомайский"</t>
  </si>
  <si>
    <t>Муниципальная программа "Развитие субьектов малого и среднего предпринимательства"</t>
  </si>
  <si>
    <t>Организация и проведение анкетирования, семинаров</t>
  </si>
  <si>
    <t>2916</t>
  </si>
  <si>
    <t>Ремонт кровли многоквартирных домов</t>
  </si>
  <si>
    <t>Ремонт инженерных сетей</t>
  </si>
  <si>
    <t>2955</t>
  </si>
  <si>
    <t>Ремонт муниципального жилого фонда и мест общего пользования</t>
  </si>
  <si>
    <t xml:space="preserve">Устройство пандусов </t>
  </si>
  <si>
    <t>2940</t>
  </si>
  <si>
    <t>Проведение ремонта в многоквартирных домах на территории МО р.п. Первомайский</t>
  </si>
  <si>
    <t>Ремонт в многоквартирных домах, выбравших способ управления ТСЖ на территории МО р.п. Первомайский</t>
  </si>
  <si>
    <t>Проведение ремонта жилых помещений ветеранов ВОВ в МО р.п. Первомайский</t>
  </si>
  <si>
    <t xml:space="preserve">Текущий ремонт жилфонда </t>
  </si>
  <si>
    <t>2915</t>
  </si>
  <si>
    <t>Подключение многоквартирных жилых домов к городской электрической сети на территории МО р.п. Первомайский</t>
  </si>
  <si>
    <t>Установка общедомовых приборов учета</t>
  </si>
  <si>
    <t>2942</t>
  </si>
  <si>
    <t>06</t>
  </si>
  <si>
    <t>Содержание и ремонт уличного освещения на территории МО р.п. Первомайский</t>
  </si>
  <si>
    <t>2920</t>
  </si>
  <si>
    <t>2919</t>
  </si>
  <si>
    <t>Оплата потребленной электроэнергии на уличное освещение</t>
  </si>
  <si>
    <t>Организация и проведение мероприятий по благоустройству и озеленению на территории МО р.п. Первомайский</t>
  </si>
  <si>
    <t>Спиливание деревьев</t>
  </si>
  <si>
    <t>2921</t>
  </si>
  <si>
    <t>Техническое обслуживание и ремонт уличного освещения</t>
  </si>
  <si>
    <t>Установка общедомовых приборов учета ТСЖ</t>
  </si>
  <si>
    <t>Обеспечение мероприятий по электроснабжению жилого фонда</t>
  </si>
  <si>
    <t>Муниципальная программа "Улучшение жилищных условий граждан и комплексное развитие коммунальной инфраструктуры на территории МО р.п. Первомайский"</t>
  </si>
  <si>
    <t>Организация сбора и вывоза мусора</t>
  </si>
  <si>
    <t>Обустройство и ремонт контейнерных площадок</t>
  </si>
  <si>
    <t>Ремонт, приобретение и установка детских площадок</t>
  </si>
  <si>
    <t>Содержание мест массового отдыха</t>
  </si>
  <si>
    <t>2937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</si>
  <si>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</si>
  <si>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</si>
  <si>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</t>
  </si>
  <si>
    <t>Повышение квалификации</t>
  </si>
  <si>
    <t>2944</t>
  </si>
  <si>
    <t>Муниципальная программа "Развитие социально-культурной работы с населением в МО р.п. Первомайский"</t>
  </si>
  <si>
    <t>Молодежная политика и оздоровление детей</t>
  </si>
  <si>
    <t>Проведение праздничных мероприятий</t>
  </si>
  <si>
    <t>Молодежная политика</t>
  </si>
  <si>
    <t>2926</t>
  </si>
  <si>
    <t>Оказание содействия в трудоустройстве несовершеннолетних граждан</t>
  </si>
  <si>
    <t>2924</t>
  </si>
  <si>
    <t>Организация экскурсий для детей из малообеспеченных семей</t>
  </si>
  <si>
    <t>Социальные обеспечения и иные выплаты населению</t>
  </si>
  <si>
    <t>8010</t>
  </si>
  <si>
    <t>8011</t>
  </si>
  <si>
    <t>Обеспечение деятельности МКУК "ППБ"</t>
  </si>
  <si>
    <t>Организация досуга и массового отдыха</t>
  </si>
  <si>
    <t>Проведение конкурсов "Лучший двор", "Праздник двора"</t>
  </si>
  <si>
    <t>2902</t>
  </si>
  <si>
    <t>Приобретение и обслуживание новогодней елки</t>
  </si>
  <si>
    <t>2925</t>
  </si>
  <si>
    <t>96</t>
  </si>
  <si>
    <t>Социальная поддержка населения муниципального образования</t>
  </si>
  <si>
    <t>Социальная поддержка отдельных категорий граждан</t>
  </si>
  <si>
    <t>2890</t>
  </si>
  <si>
    <t>Обеспечение социальной поддержки пенсионеров и ветеранов ВОВ муниципального образования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</si>
  <si>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</si>
  <si>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2923</t>
  </si>
  <si>
    <t>Проведение спортивных мероприятий</t>
  </si>
  <si>
    <t>Аренда спортивно-оздоровительного комплекса</t>
  </si>
  <si>
    <t>2957</t>
  </si>
  <si>
    <t>Формирование и содержание муниципального архива, хранение архивных фондов поселений</t>
  </si>
  <si>
    <t>Субсидии межмуниципального характера бюджету муниципального района из бюджетов поселений</t>
  </si>
  <si>
    <t>Расходы за счет переданных полномочий на формирование и содержание муниципального архива, включая хранение архивных фондов поселений</t>
  </si>
  <si>
    <t>8501</t>
  </si>
  <si>
    <t>Условно утвержненные расходы</t>
  </si>
  <si>
    <t>ВСЕГО</t>
  </si>
  <si>
    <t>ДОХОДЫ</t>
  </si>
  <si>
    <t xml:space="preserve">Ведомственная структура расходов бюджета муниципального образования  </t>
  </si>
  <si>
    <t>рабочий поселок Первомайский Щекинского района на 2015-2016 год</t>
  </si>
  <si>
    <t>2958</t>
  </si>
  <si>
    <t>2959</t>
  </si>
  <si>
    <t>Установка и обслуживание объектов дорожной инфраструктуры</t>
  </si>
  <si>
    <t>2960</t>
  </si>
  <si>
    <t>2956</t>
  </si>
  <si>
    <t>2961</t>
  </si>
  <si>
    <t xml:space="preserve">Мероприятия по озеленению территории </t>
  </si>
  <si>
    <t>Приобретение, установка и обслуживание малых архитектурных форм</t>
  </si>
  <si>
    <t>2962</t>
  </si>
  <si>
    <t>Выплата материнский капитала</t>
  </si>
  <si>
    <t>2963</t>
  </si>
  <si>
    <t>2964</t>
  </si>
  <si>
    <t>Содержание имущества и казны</t>
  </si>
  <si>
    <t>Оценкам недвижимости, признание прав и регилирование отношений по муниципальной собственности</t>
  </si>
  <si>
    <t>Подпрограмма "Содержание имущества и казны"</t>
  </si>
  <si>
    <t>Подпрограмма "Оценкам недвижимости, признание прав и регилирование отношений по муниципальной собственности"</t>
  </si>
  <si>
    <t>Подпрограмма "Профилактика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Первомайский"</t>
  </si>
  <si>
    <t>Подпрограмма "Совершенствование гражданской обороны (защиты) населения"</t>
  </si>
  <si>
    <t>Подпрограмма "Содержание автомобильных дорог общего пользования, придомовой территоиии, тротуаров и системы обеспечения их функционирования на территории МО р.п. Первомайский"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</si>
  <si>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</si>
  <si>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</si>
  <si>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Подпрограмма "Обеспечение деятельности МКУ "ПУЖиБ""</t>
  </si>
  <si>
    <t>3.1.</t>
  </si>
  <si>
    <t>3.2.</t>
  </si>
  <si>
    <t>3.4.</t>
  </si>
  <si>
    <t>3.3.</t>
  </si>
  <si>
    <t>1.1.</t>
  </si>
  <si>
    <t>1.2.</t>
  </si>
  <si>
    <t>Подпрограмма "Проведение ремонта в многоквартирных домах на территории МО р.п. Первомайский"</t>
  </si>
  <si>
    <t>5.1.</t>
  </si>
  <si>
    <t>Подпрограмма "Ремонт муниципального жилого фонда и мест общего пользования"</t>
  </si>
  <si>
    <t>5.2.</t>
  </si>
  <si>
    <t>5.3.</t>
  </si>
  <si>
    <t>Подпрограмма "Ремонт в многоквартирных домах, выбравших способ управления ТСЖ на территории МО р.п. Первомайский"</t>
  </si>
  <si>
    <t>5.4.</t>
  </si>
  <si>
    <t>Подпрограмма "Проведение ремонта жилых помещений ветеранов ВОВ в МО р.п. Первомайский"</t>
  </si>
  <si>
    <t>5.5.</t>
  </si>
  <si>
    <t>Подпрограмма "Подключение многоквартирных жилых домов к городской электрической сети на территории МО р.п. Первомайский"</t>
  </si>
  <si>
    <t>2.1.</t>
  </si>
  <si>
    <t>2.2.</t>
  </si>
  <si>
    <t>6.1.</t>
  </si>
  <si>
    <t>6.2.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</si>
  <si>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</si>
  <si>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</si>
  <si>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</si>
  <si>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</si>
  <si>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6.3.</t>
  </si>
  <si>
    <t>6.4.</t>
  </si>
  <si>
    <t>Выдача материнского капитала</t>
  </si>
  <si>
    <t>Установка и разработка схемы дислокации дорожных знаков и дорожной разметки дорог общего пользования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</si>
  <si>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 на 2015-2016 год, предусмотренных к финансированию из бюджета муниципального образования рабочий поселок Первомайский Щекинского района</t>
  </si>
  <si>
    <t xml:space="preserve">"О внесении изменений в Решение Собрания депутатов от "19" декабря 2013 года </t>
  </si>
  <si>
    <t xml:space="preserve"> №57-277 "О бюджете муниципального образования рабочий поселок  Первомайский</t>
  </si>
  <si>
    <t>Приложение 4</t>
  </si>
  <si>
    <t>Приложение 5</t>
  </si>
  <si>
    <t>от  "16" октября 2014 года  №2-9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</si>
</sst>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5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7" fillId="10" borderId="10" xfId="0" applyNumberFormat="1" applyFont="1" applyFill="1" applyBorder="1" applyAlignment="1">
      <alignment horizontal="center" vertical="center" wrapText="1"/>
    </xf>
    <xf numFmtId="1" fontId="7" fillId="10" borderId="10" xfId="0" applyNumberFormat="1" applyFont="1" applyFill="1" applyBorder="1" applyAlignment="1">
      <alignment horizontal="center" wrapText="1"/>
    </xf>
    <xf numFmtId="49" fontId="7" fillId="1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69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justify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justify" wrapText="1"/>
      <protection hidden="1"/>
    </xf>
    <xf numFmtId="1" fontId="5" fillId="33" borderId="10" xfId="54" applyNumberFormat="1" applyFont="1" applyFill="1" applyBorder="1" applyAlignment="1">
      <alignment horizontal="justify" wrapText="1"/>
      <protection/>
    </xf>
    <xf numFmtId="1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justify" wrapText="1"/>
    </xf>
    <xf numFmtId="0" fontId="5" fillId="33" borderId="10" xfId="53" applyNumberFormat="1" applyFont="1" applyFill="1" applyBorder="1" applyAlignment="1" applyProtection="1">
      <alignment horizontal="justify" wrapText="1"/>
      <protection hidden="1"/>
    </xf>
    <xf numFmtId="169" fontId="5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/>
    </xf>
    <xf numFmtId="49" fontId="5" fillId="0" borderId="0" xfId="0" applyNumberFormat="1" applyFont="1" applyAlignment="1">
      <alignment horizontal="center"/>
    </xf>
    <xf numFmtId="1" fontId="7" fillId="10" borderId="10" xfId="55" applyNumberFormat="1" applyFont="1" applyFill="1" applyBorder="1" applyAlignment="1">
      <alignment horizontal="justify" wrapText="1"/>
      <protection/>
    </xf>
    <xf numFmtId="169" fontId="7" fillId="10" borderId="10" xfId="0" applyNumberFormat="1" applyFont="1" applyFill="1" applyBorder="1" applyAlignment="1">
      <alignment/>
    </xf>
    <xf numFmtId="1" fontId="7" fillId="10" borderId="10" xfId="0" applyNumberFormat="1" applyFont="1" applyFill="1" applyBorder="1" applyAlignment="1">
      <alignment horizontal="justify" wrapText="1"/>
    </xf>
    <xf numFmtId="169" fontId="7" fillId="10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horizontal="justify" wrapText="1"/>
    </xf>
    <xf numFmtId="1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69" fontId="7" fillId="33" borderId="10" xfId="0" applyNumberFormat="1" applyFont="1" applyFill="1" applyBorder="1" applyAlignment="1">
      <alignment horizontal="right" wrapText="1"/>
    </xf>
    <xf numFmtId="0" fontId="7" fillId="33" borderId="10" xfId="53" applyNumberFormat="1" applyFont="1" applyFill="1" applyBorder="1" applyAlignment="1" applyProtection="1">
      <alignment horizontal="justify" wrapText="1"/>
      <protection hidden="1"/>
    </xf>
    <xf numFmtId="1" fontId="7" fillId="33" borderId="11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0" fontId="7" fillId="10" borderId="10" xfId="53" applyNumberFormat="1" applyFont="1" applyFill="1" applyBorder="1" applyAlignment="1" applyProtection="1">
      <alignment horizontal="justify" wrapText="1"/>
      <protection hidden="1"/>
    </xf>
    <xf numFmtId="49" fontId="5" fillId="10" borderId="10" xfId="0" applyNumberFormat="1" applyFont="1" applyFill="1" applyBorder="1" applyAlignment="1">
      <alignment horizontal="center" wrapText="1"/>
    </xf>
    <xf numFmtId="49" fontId="5" fillId="10" borderId="11" xfId="0" applyNumberFormat="1" applyFont="1" applyFill="1" applyBorder="1" applyAlignment="1">
      <alignment horizontal="center" wrapText="1"/>
    </xf>
    <xf numFmtId="0" fontId="7" fillId="10" borderId="10" xfId="0" applyFont="1" applyFill="1" applyBorder="1" applyAlignment="1">
      <alignment horizontal="justify" wrapText="1"/>
    </xf>
    <xf numFmtId="169" fontId="5" fillId="10" borderId="10" xfId="0" applyNumberFormat="1" applyFont="1" applyFill="1" applyBorder="1" applyAlignment="1">
      <alignment horizontal="right" wrapText="1"/>
    </xf>
    <xf numFmtId="49" fontId="7" fillId="10" borderId="11" xfId="0" applyNumberFormat="1" applyFont="1" applyFill="1" applyBorder="1" applyAlignment="1">
      <alignment horizontal="center" wrapText="1"/>
    </xf>
    <xf numFmtId="0" fontId="10" fillId="0" borderId="10" xfId="53" applyNumberFormat="1" applyFont="1" applyFill="1" applyBorder="1" applyAlignment="1" applyProtection="1">
      <alignment horizontal="justify" wrapText="1"/>
      <protection hidden="1"/>
    </xf>
    <xf numFmtId="1" fontId="10" fillId="33" borderId="10" xfId="0" applyNumberFormat="1" applyFont="1" applyFill="1" applyBorder="1" applyAlignment="1">
      <alignment horizontal="justify" wrapText="1"/>
    </xf>
    <xf numFmtId="1" fontId="10" fillId="0" borderId="10" xfId="0" applyNumberFormat="1" applyFont="1" applyFill="1" applyBorder="1" applyAlignment="1">
      <alignment horizontal="justify" wrapText="1"/>
    </xf>
    <xf numFmtId="0" fontId="10" fillId="33" borderId="10" xfId="53" applyNumberFormat="1" applyFont="1" applyFill="1" applyBorder="1" applyAlignment="1" applyProtection="1">
      <alignment horizontal="right" wrapText="1"/>
      <protection hidden="1"/>
    </xf>
    <xf numFmtId="0" fontId="10" fillId="33" borderId="10" xfId="53" applyNumberFormat="1" applyFont="1" applyFill="1" applyBorder="1" applyAlignment="1" applyProtection="1">
      <alignment horizontal="justify" wrapText="1"/>
      <protection hidden="1"/>
    </xf>
    <xf numFmtId="0" fontId="5" fillId="33" borderId="10" xfId="53" applyNumberFormat="1" applyFont="1" applyFill="1" applyBorder="1" applyAlignment="1" applyProtection="1">
      <alignment horizontal="right" wrapText="1"/>
      <protection hidden="1"/>
    </xf>
    <xf numFmtId="169" fontId="5" fillId="0" borderId="0" xfId="0" applyNumberFormat="1" applyFont="1" applyAlignment="1">
      <alignment/>
    </xf>
    <xf numFmtId="169" fontId="4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0" xfId="0" applyNumberFormat="1" applyFont="1" applyFill="1" applyBorder="1" applyAlignment="1">
      <alignment horizontal="right" vertical="center" wrapText="1"/>
    </xf>
    <xf numFmtId="0" fontId="10" fillId="0" borderId="0" xfId="53" applyNumberFormat="1" applyFont="1" applyFill="1" applyBorder="1" applyAlignment="1" applyProtection="1">
      <alignment horizontal="justify" wrapText="1"/>
      <protection hidden="1"/>
    </xf>
    <xf numFmtId="49" fontId="5" fillId="33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" fontId="5" fillId="10" borderId="10" xfId="0" applyNumberFormat="1" applyFont="1" applyFill="1" applyBorder="1" applyAlignment="1">
      <alignment horizontal="center" wrapText="1"/>
    </xf>
    <xf numFmtId="1" fontId="7" fillId="1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169" fontId="7" fillId="0" borderId="13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9" fontId="5" fillId="0" borderId="19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69" fontId="7" fillId="0" borderId="24" xfId="0" applyNumberFormat="1" applyFont="1" applyBorder="1" applyAlignment="1">
      <alignment/>
    </xf>
    <xf numFmtId="0" fontId="5" fillId="10" borderId="1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textRotation="90" wrapText="1"/>
    </xf>
    <xf numFmtId="169" fontId="9" fillId="0" borderId="25" xfId="0" applyNumberFormat="1" applyFont="1" applyFill="1" applyBorder="1" applyAlignment="1">
      <alignment horizontal="center" wrapText="1"/>
    </xf>
    <xf numFmtId="169" fontId="9" fillId="0" borderId="15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69" fontId="7" fillId="10" borderId="16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 vertical="center" wrapText="1"/>
    </xf>
    <xf numFmtId="169" fontId="7" fillId="0" borderId="16" xfId="0" applyNumberFormat="1" applyFont="1" applyFill="1" applyBorder="1" applyAlignment="1">
      <alignment/>
    </xf>
    <xf numFmtId="169" fontId="5" fillId="0" borderId="16" xfId="0" applyNumberFormat="1" applyFont="1" applyFill="1" applyBorder="1" applyAlignment="1">
      <alignment/>
    </xf>
    <xf numFmtId="169" fontId="5" fillId="0" borderId="16" xfId="0" applyNumberFormat="1" applyFont="1" applyFill="1" applyBorder="1" applyAlignment="1">
      <alignment horizontal="right" wrapText="1"/>
    </xf>
    <xf numFmtId="169" fontId="7" fillId="10" borderId="16" xfId="0" applyNumberFormat="1" applyFont="1" applyFill="1" applyBorder="1" applyAlignment="1">
      <alignment horizontal="right" wrapText="1"/>
    </xf>
    <xf numFmtId="169" fontId="7" fillId="33" borderId="16" xfId="0" applyNumberFormat="1" applyFont="1" applyFill="1" applyBorder="1" applyAlignment="1">
      <alignment horizontal="right" wrapText="1"/>
    </xf>
    <xf numFmtId="169" fontId="5" fillId="33" borderId="16" xfId="0" applyNumberFormat="1" applyFont="1" applyFill="1" applyBorder="1" applyAlignment="1">
      <alignment horizontal="right" wrapText="1"/>
    </xf>
    <xf numFmtId="169" fontId="5" fillId="33" borderId="16" xfId="0" applyNumberFormat="1" applyFont="1" applyFill="1" applyBorder="1" applyAlignment="1">
      <alignment/>
    </xf>
    <xf numFmtId="169" fontId="5" fillId="10" borderId="16" xfId="0" applyNumberFormat="1" applyFont="1" applyFill="1" applyBorder="1" applyAlignment="1">
      <alignment horizontal="right" wrapText="1"/>
    </xf>
    <xf numFmtId="2" fontId="5" fillId="0" borderId="2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justify" wrapText="1"/>
    </xf>
    <xf numFmtId="1" fontId="5" fillId="0" borderId="27" xfId="0" applyNumberFormat="1" applyFont="1" applyFill="1" applyBorder="1" applyAlignment="1">
      <alignment horizontal="center" wrapText="1"/>
    </xf>
    <xf numFmtId="49" fontId="5" fillId="33" borderId="27" xfId="0" applyNumberFormat="1" applyFont="1" applyFill="1" applyBorder="1" applyAlignment="1">
      <alignment horizontal="center" wrapText="1"/>
    </xf>
    <xf numFmtId="169" fontId="5" fillId="0" borderId="27" xfId="0" applyNumberFormat="1" applyFont="1" applyFill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" fontId="7" fillId="10" borderId="29" xfId="0" applyNumberFormat="1" applyFont="1" applyFill="1" applyBorder="1" applyAlignment="1">
      <alignment horizontal="center" wrapText="1"/>
    </xf>
    <xf numFmtId="1" fontId="5" fillId="0" borderId="30" xfId="0" applyNumberFormat="1" applyFont="1" applyFill="1" applyBorder="1" applyAlignment="1">
      <alignment horizontal="center" wrapText="1"/>
    </xf>
    <xf numFmtId="49" fontId="7" fillId="10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5" fillId="1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1" fontId="7" fillId="10" borderId="32" xfId="0" applyNumberFormat="1" applyFont="1" applyFill="1" applyBorder="1" applyAlignment="1">
      <alignment horizontal="center" wrapText="1"/>
    </xf>
    <xf numFmtId="1" fontId="7" fillId="0" borderId="32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7" fillId="33" borderId="32" xfId="0" applyNumberFormat="1" applyFont="1" applyFill="1" applyBorder="1" applyAlignment="1">
      <alignment horizontal="center" wrapText="1"/>
    </xf>
    <xf numFmtId="1" fontId="5" fillId="33" borderId="32" xfId="0" applyNumberFormat="1" applyFont="1" applyFill="1" applyBorder="1" applyAlignment="1">
      <alignment horizontal="center" wrapText="1"/>
    </xf>
    <xf numFmtId="1" fontId="49" fillId="33" borderId="32" xfId="0" applyNumberFormat="1" applyFont="1" applyFill="1" applyBorder="1" applyAlignment="1">
      <alignment horizontal="center" wrapText="1"/>
    </xf>
    <xf numFmtId="1" fontId="5" fillId="10" borderId="32" xfId="0" applyNumberFormat="1" applyFont="1" applyFill="1" applyBorder="1" applyAlignment="1">
      <alignment horizontal="center" wrapText="1"/>
    </xf>
    <xf numFmtId="49" fontId="7" fillId="10" borderId="3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1" fontId="7" fillId="10" borderId="34" xfId="0" applyNumberFormat="1" applyFont="1" applyFill="1" applyBorder="1" applyAlignment="1">
      <alignment horizontal="center" wrapText="1"/>
    </xf>
    <xf numFmtId="169" fontId="5" fillId="0" borderId="0" xfId="0" applyNumberFormat="1" applyFont="1" applyAlignment="1">
      <alignment vertical="center"/>
    </xf>
    <xf numFmtId="169" fontId="7" fillId="0" borderId="0" xfId="0" applyNumberFormat="1" applyFont="1" applyAlignment="1">
      <alignment/>
    </xf>
    <xf numFmtId="49" fontId="5" fillId="33" borderId="35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0" fontId="10" fillId="0" borderId="27" xfId="53" applyNumberFormat="1" applyFont="1" applyFill="1" applyBorder="1" applyAlignment="1" applyProtection="1">
      <alignment horizontal="justify" wrapText="1"/>
      <protection hidden="1"/>
    </xf>
    <xf numFmtId="1" fontId="5" fillId="10" borderId="29" xfId="0" applyNumberFormat="1" applyFont="1" applyFill="1" applyBorder="1" applyAlignment="1">
      <alignment horizontal="center" wrapText="1"/>
    </xf>
    <xf numFmtId="49" fontId="5" fillId="10" borderId="36" xfId="0" applyNumberFormat="1" applyFont="1" applyFill="1" applyBorder="1" applyAlignment="1">
      <alignment horizontal="center" wrapText="1"/>
    </xf>
    <xf numFmtId="49" fontId="5" fillId="10" borderId="37" xfId="0" applyNumberFormat="1" applyFont="1" applyFill="1" applyBorder="1" applyAlignment="1">
      <alignment horizontal="center" wrapText="1"/>
    </xf>
    <xf numFmtId="1" fontId="5" fillId="10" borderId="34" xfId="0" applyNumberFormat="1" applyFont="1" applyFill="1" applyBorder="1" applyAlignment="1">
      <alignment horizontal="center" wrapText="1"/>
    </xf>
    <xf numFmtId="169" fontId="7" fillId="10" borderId="38" xfId="0" applyNumberFormat="1" applyFont="1" applyFill="1" applyBorder="1" applyAlignment="1">
      <alignment/>
    </xf>
    <xf numFmtId="1" fontId="7" fillId="10" borderId="10" xfId="55" applyNumberFormat="1" applyFont="1" applyFill="1" applyBorder="1" applyAlignment="1">
      <alignment horizontal="center" wrapText="1"/>
      <protection/>
    </xf>
    <xf numFmtId="0" fontId="5" fillId="0" borderId="10" xfId="53" applyNumberFormat="1" applyFont="1" applyFill="1" applyBorder="1" applyAlignment="1" applyProtection="1">
      <alignment horizontal="center" wrapText="1"/>
      <protection hidden="1"/>
    </xf>
    <xf numFmtId="1" fontId="5" fillId="33" borderId="10" xfId="54" applyNumberFormat="1" applyFont="1" applyFill="1" applyBorder="1" applyAlignment="1">
      <alignment horizontal="center" wrapText="1"/>
      <protection/>
    </xf>
    <xf numFmtId="0" fontId="7" fillId="33" borderId="10" xfId="53" applyNumberFormat="1" applyFont="1" applyFill="1" applyBorder="1" applyAlignment="1" applyProtection="1">
      <alignment horizontal="center" wrapText="1"/>
      <protection hidden="1"/>
    </xf>
    <xf numFmtId="0" fontId="5" fillId="33" borderId="10" xfId="53" applyNumberFormat="1" applyFont="1" applyFill="1" applyBorder="1" applyAlignment="1" applyProtection="1">
      <alignment horizontal="center" wrapText="1"/>
      <protection hidden="1"/>
    </xf>
    <xf numFmtId="0" fontId="7" fillId="10" borderId="10" xfId="0" applyFont="1" applyFill="1" applyBorder="1" applyAlignment="1">
      <alignment horizontal="center" wrapText="1"/>
    </xf>
    <xf numFmtId="0" fontId="10" fillId="0" borderId="10" xfId="53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10" fillId="0" borderId="0" xfId="53" applyNumberFormat="1" applyFont="1" applyFill="1" applyBorder="1" applyAlignment="1" applyProtection="1">
      <alignment horizontal="center" wrapText="1"/>
      <protection hidden="1"/>
    </xf>
    <xf numFmtId="169" fontId="7" fillId="0" borderId="16" xfId="0" applyNumberFormat="1" applyFont="1" applyFill="1" applyBorder="1" applyAlignment="1">
      <alignment horizontal="right" wrapText="1"/>
    </xf>
    <xf numFmtId="0" fontId="7" fillId="0" borderId="10" xfId="53" applyNumberFormat="1" applyFont="1" applyFill="1" applyBorder="1" applyAlignment="1" applyProtection="1">
      <alignment horizontal="justify" wrapText="1"/>
      <protection hidden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" fontId="7" fillId="10" borderId="10" xfId="0" applyNumberFormat="1" applyFont="1" applyFill="1" applyBorder="1" applyAlignment="1">
      <alignment horizontal="left" vertical="center" wrapText="1"/>
    </xf>
    <xf numFmtId="0" fontId="11" fillId="1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9" fontId="7" fillId="0" borderId="40" xfId="0" applyNumberFormat="1" applyFont="1" applyBorder="1" applyAlignment="1">
      <alignment/>
    </xf>
    <xf numFmtId="169" fontId="7" fillId="0" borderId="41" xfId="0" applyNumberFormat="1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/>
    </xf>
    <xf numFmtId="169" fontId="7" fillId="10" borderId="16" xfId="0" applyNumberFormat="1" applyFont="1" applyFill="1" applyBorder="1" applyAlignment="1">
      <alignment/>
    </xf>
    <xf numFmtId="16" fontId="5" fillId="0" borderId="20" xfId="0" applyNumberFormat="1" applyFont="1" applyBorder="1" applyAlignment="1">
      <alignment/>
    </xf>
    <xf numFmtId="0" fontId="5" fillId="0" borderId="26" xfId="0" applyFont="1" applyBorder="1" applyAlignment="1">
      <alignment/>
    </xf>
    <xf numFmtId="1" fontId="5" fillId="33" borderId="27" xfId="0" applyNumberFormat="1" applyFont="1" applyFill="1" applyBorder="1" applyAlignment="1">
      <alignment horizontal="center" wrapText="1"/>
    </xf>
    <xf numFmtId="169" fontId="5" fillId="33" borderId="11" xfId="0" applyNumberFormat="1" applyFont="1" applyFill="1" applyBorder="1" applyAlignment="1">
      <alignment horizontal="right" wrapText="1"/>
    </xf>
    <xf numFmtId="169" fontId="5" fillId="0" borderId="11" xfId="0" applyNumberFormat="1" applyFont="1" applyFill="1" applyBorder="1" applyAlignment="1">
      <alignment horizontal="right" wrapText="1"/>
    </xf>
    <xf numFmtId="169" fontId="5" fillId="33" borderId="38" xfId="0" applyNumberFormat="1" applyFont="1" applyFill="1" applyBorder="1" applyAlignment="1">
      <alignment horizontal="right" wrapText="1"/>
    </xf>
    <xf numFmtId="2" fontId="7" fillId="0" borderId="44" xfId="0" applyNumberFormat="1" applyFont="1" applyFill="1" applyBorder="1" applyAlignment="1">
      <alignment horizontal="right" vertical="center" wrapText="1"/>
    </xf>
    <xf numFmtId="49" fontId="7" fillId="10" borderId="36" xfId="0" applyNumberFormat="1" applyFont="1" applyFill="1" applyBorder="1" applyAlignment="1">
      <alignment horizontal="center" wrapText="1"/>
    </xf>
    <xf numFmtId="49" fontId="7" fillId="10" borderId="37" xfId="0" applyNumberFormat="1" applyFont="1" applyFill="1" applyBorder="1" applyAlignment="1">
      <alignment horizontal="center" wrapText="1"/>
    </xf>
    <xf numFmtId="169" fontId="7" fillId="10" borderId="29" xfId="0" applyNumberFormat="1" applyFont="1" applyFill="1" applyBorder="1" applyAlignment="1">
      <alignment/>
    </xf>
    <xf numFmtId="169" fontId="5" fillId="0" borderId="30" xfId="0" applyNumberFormat="1" applyFont="1" applyFill="1" applyBorder="1" applyAlignment="1">
      <alignment horizontal="right" wrapText="1"/>
    </xf>
    <xf numFmtId="2" fontId="5" fillId="0" borderId="44" xfId="0" applyNumberFormat="1" applyFont="1" applyFill="1" applyBorder="1" applyAlignment="1">
      <alignment horizontal="right" vertical="center" wrapText="1"/>
    </xf>
    <xf numFmtId="1" fontId="7" fillId="10" borderId="29" xfId="0" applyNumberFormat="1" applyFont="1" applyFill="1" applyBorder="1" applyAlignment="1">
      <alignment horizontal="justify" wrapText="1"/>
    </xf>
    <xf numFmtId="169" fontId="7" fillId="10" borderId="29" xfId="0" applyNumberFormat="1" applyFont="1" applyFill="1" applyBorder="1" applyAlignment="1">
      <alignment horizontal="right" wrapText="1"/>
    </xf>
    <xf numFmtId="169" fontId="7" fillId="10" borderId="38" xfId="0" applyNumberFormat="1" applyFont="1" applyFill="1" applyBorder="1" applyAlignment="1">
      <alignment horizontal="right" wrapText="1"/>
    </xf>
    <xf numFmtId="169" fontId="9" fillId="0" borderId="45" xfId="0" applyNumberFormat="1" applyFont="1" applyFill="1" applyBorder="1" applyAlignment="1">
      <alignment horizontal="center" wrapText="1"/>
    </xf>
    <xf numFmtId="169" fontId="7" fillId="10" borderId="11" xfId="0" applyNumberFormat="1" applyFont="1" applyFill="1" applyBorder="1" applyAlignment="1">
      <alignment/>
    </xf>
    <xf numFmtId="169" fontId="7" fillId="33" borderId="11" xfId="0" applyNumberFormat="1" applyFont="1" applyFill="1" applyBorder="1" applyAlignment="1">
      <alignment horizontal="right" wrapText="1"/>
    </xf>
    <xf numFmtId="169" fontId="7" fillId="0" borderId="11" xfId="0" applyNumberFormat="1" applyFont="1" applyFill="1" applyBorder="1" applyAlignment="1">
      <alignment horizontal="right" wrapText="1"/>
    </xf>
    <xf numFmtId="169" fontId="7" fillId="10" borderId="11" xfId="0" applyNumberFormat="1" applyFont="1" applyFill="1" applyBorder="1" applyAlignment="1">
      <alignment horizontal="right" wrapText="1"/>
    </xf>
    <xf numFmtId="169" fontId="7" fillId="10" borderId="11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46" xfId="0" applyNumberFormat="1" applyFont="1" applyFill="1" applyBorder="1" applyAlignment="1">
      <alignment horizontal="center" wrapText="1"/>
    </xf>
    <xf numFmtId="49" fontId="9" fillId="0" borderId="45" xfId="0" applyNumberFormat="1" applyFont="1" applyFill="1" applyBorder="1" applyAlignment="1">
      <alignment horizontal="center" textRotation="90" wrapText="1"/>
    </xf>
    <xf numFmtId="49" fontId="9" fillId="0" borderId="47" xfId="0" applyNumberFormat="1" applyFont="1" applyFill="1" applyBorder="1" applyAlignment="1">
      <alignment horizontal="center" textRotation="90" wrapText="1"/>
    </xf>
    <xf numFmtId="49" fontId="9" fillId="0" borderId="48" xfId="0" applyNumberFormat="1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49" fontId="9" fillId="0" borderId="25" xfId="0" applyNumberFormat="1" applyFont="1" applyFill="1" applyBorder="1" applyAlignment="1">
      <alignment horizontal="center" textRotation="90" wrapText="1"/>
    </xf>
    <xf numFmtId="0" fontId="7" fillId="0" borderId="49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275"/>
  <sheetViews>
    <sheetView tabSelected="1" view="pageBreakPreview" zoomScale="115" zoomScaleSheetLayoutView="115" workbookViewId="0" topLeftCell="A1">
      <selection activeCell="B19" sqref="B19"/>
    </sheetView>
  </sheetViews>
  <sheetFormatPr defaultColWidth="9.140625" defaultRowHeight="12.75"/>
  <cols>
    <col min="1" max="1" width="4.8515625" style="1" customWidth="1"/>
    <col min="2" max="2" width="73.57421875" style="1" customWidth="1"/>
    <col min="3" max="3" width="3.7109375" style="2" customWidth="1"/>
    <col min="4" max="5" width="4.140625" style="2" customWidth="1"/>
    <col min="6" max="6" width="3.28125" style="3" customWidth="1"/>
    <col min="7" max="7" width="5.7109375" style="1" customWidth="1"/>
    <col min="8" max="8" width="4.421875" style="1" customWidth="1"/>
    <col min="9" max="10" width="9.8515625" style="1" bestFit="1" customWidth="1"/>
    <col min="11" max="16384" width="9.140625" style="1" customWidth="1"/>
  </cols>
  <sheetData>
    <row r="1" spans="8:10" ht="12.75" customHeight="1">
      <c r="H1" s="2"/>
      <c r="J1" s="66" t="s">
        <v>268</v>
      </c>
    </row>
    <row r="2" spans="8:10" ht="12.75" customHeight="1">
      <c r="H2" s="2"/>
      <c r="J2" s="66" t="s">
        <v>45</v>
      </c>
    </row>
    <row r="3" spans="8:10" ht="12.75" customHeight="1">
      <c r="H3" s="2"/>
      <c r="J3" s="66" t="s">
        <v>266</v>
      </c>
    </row>
    <row r="4" spans="8:11" ht="12.75" customHeight="1">
      <c r="H4" s="2"/>
      <c r="J4" s="66" t="s">
        <v>267</v>
      </c>
      <c r="K4" s="65"/>
    </row>
    <row r="5" spans="8:11" ht="12.75" customHeight="1">
      <c r="H5" s="2"/>
      <c r="J5" s="66" t="s">
        <v>77</v>
      </c>
      <c r="K5" s="65"/>
    </row>
    <row r="6" spans="6:12" ht="12.75" customHeight="1">
      <c r="F6" s="4"/>
      <c r="J6" s="66" t="s">
        <v>270</v>
      </c>
      <c r="K6" s="65"/>
      <c r="L6" s="65"/>
    </row>
    <row r="7" spans="4:11" ht="12.75" customHeight="1">
      <c r="D7" s="5"/>
      <c r="E7" s="5"/>
      <c r="F7" s="4"/>
      <c r="I7" s="64"/>
      <c r="K7" s="65"/>
    </row>
    <row r="8" spans="1:11" ht="21" customHeight="1">
      <c r="A8" s="197" t="s">
        <v>67</v>
      </c>
      <c r="B8" s="197"/>
      <c r="C8" s="197"/>
      <c r="D8" s="197"/>
      <c r="E8" s="197"/>
      <c r="F8" s="197"/>
      <c r="G8" s="197"/>
      <c r="H8" s="197"/>
      <c r="I8" s="197"/>
      <c r="J8" s="197"/>
      <c r="K8" s="65"/>
    </row>
    <row r="9" spans="1:11" ht="48.75" customHeight="1">
      <c r="A9" s="198" t="s">
        <v>84</v>
      </c>
      <c r="B9" s="198"/>
      <c r="C9" s="198"/>
      <c r="D9" s="198"/>
      <c r="E9" s="198"/>
      <c r="F9" s="198"/>
      <c r="G9" s="198"/>
      <c r="H9" s="198"/>
      <c r="I9" s="198"/>
      <c r="J9" s="198"/>
      <c r="K9" s="65"/>
    </row>
    <row r="10" spans="2:10" ht="13.5" thickBot="1">
      <c r="B10" s="199" t="s">
        <v>53</v>
      </c>
      <c r="C10" s="199"/>
      <c r="D10" s="199"/>
      <c r="E10" s="199"/>
      <c r="F10" s="199"/>
      <c r="G10" s="199"/>
      <c r="H10" s="199"/>
      <c r="I10" s="199"/>
      <c r="J10" s="199"/>
    </row>
    <row r="11" spans="1:10" ht="72" customHeight="1">
      <c r="A11" s="87" t="s">
        <v>4</v>
      </c>
      <c r="B11" s="88" t="s">
        <v>5</v>
      </c>
      <c r="C11" s="89" t="s">
        <v>6</v>
      </c>
      <c r="D11" s="89" t="s">
        <v>27</v>
      </c>
      <c r="E11" s="193" t="s">
        <v>7</v>
      </c>
      <c r="F11" s="194"/>
      <c r="G11" s="195"/>
      <c r="H11" s="89" t="s">
        <v>8</v>
      </c>
      <c r="I11" s="90" t="s">
        <v>73</v>
      </c>
      <c r="J11" s="91" t="s">
        <v>83</v>
      </c>
    </row>
    <row r="12" spans="1:10" ht="12.75">
      <c r="A12" s="92"/>
      <c r="B12" s="6" t="s">
        <v>12</v>
      </c>
      <c r="C12" s="7" t="s">
        <v>13</v>
      </c>
      <c r="D12" s="7" t="s">
        <v>10</v>
      </c>
      <c r="E12" s="56" t="s">
        <v>11</v>
      </c>
      <c r="F12" s="128"/>
      <c r="G12" s="111"/>
      <c r="H12" s="7" t="s">
        <v>9</v>
      </c>
      <c r="I12" s="41">
        <f>I21+I42+I47+I13</f>
        <v>16351.4</v>
      </c>
      <c r="J12" s="41">
        <f>J21+J42+J47+J13</f>
        <v>16637.5</v>
      </c>
    </row>
    <row r="13" spans="1:10" ht="38.25">
      <c r="A13" s="92"/>
      <c r="B13" s="40" t="s">
        <v>38</v>
      </c>
      <c r="C13" s="7" t="s">
        <v>13</v>
      </c>
      <c r="D13" s="8" t="s">
        <v>14</v>
      </c>
      <c r="E13" s="56" t="s">
        <v>11</v>
      </c>
      <c r="F13" s="118"/>
      <c r="G13" s="111"/>
      <c r="H13" s="7" t="s">
        <v>9</v>
      </c>
      <c r="I13" s="41">
        <f>I14</f>
        <v>1739.4</v>
      </c>
      <c r="J13" s="93">
        <f>J14</f>
        <v>1739.4</v>
      </c>
    </row>
    <row r="14" spans="1:10" ht="12.75">
      <c r="A14" s="94"/>
      <c r="B14" s="12" t="s">
        <v>74</v>
      </c>
      <c r="C14" s="10" t="s">
        <v>13</v>
      </c>
      <c r="D14" s="10" t="s">
        <v>14</v>
      </c>
      <c r="E14" s="13">
        <v>91</v>
      </c>
      <c r="F14" s="119">
        <v>0</v>
      </c>
      <c r="G14" s="14" t="s">
        <v>85</v>
      </c>
      <c r="H14" s="9" t="s">
        <v>9</v>
      </c>
      <c r="I14" s="11">
        <f>I15</f>
        <v>1739.4</v>
      </c>
      <c r="J14" s="95">
        <f>J15</f>
        <v>1739.4</v>
      </c>
    </row>
    <row r="15" spans="1:10" ht="25.5">
      <c r="A15" s="94"/>
      <c r="B15" s="12" t="s">
        <v>75</v>
      </c>
      <c r="C15" s="10" t="s">
        <v>13</v>
      </c>
      <c r="D15" s="10" t="s">
        <v>14</v>
      </c>
      <c r="E15" s="13">
        <v>91</v>
      </c>
      <c r="F15" s="119">
        <v>1</v>
      </c>
      <c r="G15" s="14" t="s">
        <v>85</v>
      </c>
      <c r="H15" s="9"/>
      <c r="I15" s="11">
        <f>I16+I18</f>
        <v>1739.4</v>
      </c>
      <c r="J15" s="95">
        <f>J16+J18</f>
        <v>1739.4</v>
      </c>
    </row>
    <row r="16" spans="1:10" ht="38.25">
      <c r="A16" s="94"/>
      <c r="B16" s="15" t="s">
        <v>79</v>
      </c>
      <c r="C16" s="16" t="s">
        <v>13</v>
      </c>
      <c r="D16" s="16" t="s">
        <v>14</v>
      </c>
      <c r="E16" s="17">
        <v>91</v>
      </c>
      <c r="F16" s="120">
        <v>1</v>
      </c>
      <c r="G16" s="19" t="s">
        <v>86</v>
      </c>
      <c r="H16" s="18"/>
      <c r="I16" s="20">
        <f>I17</f>
        <v>1309.7</v>
      </c>
      <c r="J16" s="96">
        <f>J17</f>
        <v>1309.7</v>
      </c>
    </row>
    <row r="17" spans="1:10" ht="38.25">
      <c r="A17" s="94"/>
      <c r="B17" s="59" t="s">
        <v>64</v>
      </c>
      <c r="C17" s="18" t="s">
        <v>13</v>
      </c>
      <c r="D17" s="16" t="s">
        <v>14</v>
      </c>
      <c r="E17" s="17">
        <v>91</v>
      </c>
      <c r="F17" s="120">
        <v>1</v>
      </c>
      <c r="G17" s="19" t="s">
        <v>86</v>
      </c>
      <c r="H17" s="18">
        <v>100</v>
      </c>
      <c r="I17" s="21">
        <v>1309.7</v>
      </c>
      <c r="J17" s="97">
        <v>1309.7</v>
      </c>
    </row>
    <row r="18" spans="1:10" ht="38.25">
      <c r="A18" s="94"/>
      <c r="B18" s="15" t="s">
        <v>80</v>
      </c>
      <c r="C18" s="18" t="s">
        <v>13</v>
      </c>
      <c r="D18" s="16" t="s">
        <v>14</v>
      </c>
      <c r="E18" s="17">
        <v>91</v>
      </c>
      <c r="F18" s="120">
        <v>1</v>
      </c>
      <c r="G18" s="19" t="s">
        <v>87</v>
      </c>
      <c r="H18" s="18"/>
      <c r="I18" s="21">
        <f>I19+I20</f>
        <v>429.7</v>
      </c>
      <c r="J18" s="97">
        <f>J19+J20</f>
        <v>429.7</v>
      </c>
    </row>
    <row r="19" spans="1:10" ht="12.75">
      <c r="A19" s="94"/>
      <c r="B19" s="57" t="s">
        <v>54</v>
      </c>
      <c r="C19" s="18" t="s">
        <v>13</v>
      </c>
      <c r="D19" s="16" t="s">
        <v>14</v>
      </c>
      <c r="E19" s="17">
        <v>91</v>
      </c>
      <c r="F19" s="120">
        <v>1</v>
      </c>
      <c r="G19" s="19" t="s">
        <v>87</v>
      </c>
      <c r="H19" s="18">
        <v>200</v>
      </c>
      <c r="I19" s="21">
        <v>425</v>
      </c>
      <c r="J19" s="97">
        <v>425</v>
      </c>
    </row>
    <row r="20" spans="1:10" ht="12.75">
      <c r="A20" s="94"/>
      <c r="B20" s="57" t="s">
        <v>56</v>
      </c>
      <c r="C20" s="18" t="s">
        <v>13</v>
      </c>
      <c r="D20" s="16" t="s">
        <v>14</v>
      </c>
      <c r="E20" s="17">
        <v>91</v>
      </c>
      <c r="F20" s="120">
        <v>1</v>
      </c>
      <c r="G20" s="19" t="s">
        <v>87</v>
      </c>
      <c r="H20" s="18">
        <v>800</v>
      </c>
      <c r="I20" s="21">
        <v>4.7</v>
      </c>
      <c r="J20" s="97">
        <v>4.7</v>
      </c>
    </row>
    <row r="21" spans="1:10" ht="38.25">
      <c r="A21" s="92"/>
      <c r="B21" s="42" t="s">
        <v>16</v>
      </c>
      <c r="C21" s="7" t="s">
        <v>13</v>
      </c>
      <c r="D21" s="7" t="s">
        <v>17</v>
      </c>
      <c r="E21" s="56" t="s">
        <v>11</v>
      </c>
      <c r="F21" s="118"/>
      <c r="G21" s="111"/>
      <c r="H21" s="7" t="s">
        <v>9</v>
      </c>
      <c r="I21" s="43">
        <f>I22+I33</f>
        <v>10150.1</v>
      </c>
      <c r="J21" s="98">
        <f>J22+J33</f>
        <v>10436.2</v>
      </c>
    </row>
    <row r="22" spans="1:10" ht="12.75">
      <c r="A22" s="92"/>
      <c r="B22" s="44" t="s">
        <v>76</v>
      </c>
      <c r="C22" s="45" t="s">
        <v>13</v>
      </c>
      <c r="D22" s="45" t="s">
        <v>17</v>
      </c>
      <c r="E22" s="50">
        <v>92</v>
      </c>
      <c r="F22" s="121"/>
      <c r="G22" s="112"/>
      <c r="H22" s="45"/>
      <c r="I22" s="47">
        <f>I23+I26</f>
        <v>10109.2</v>
      </c>
      <c r="J22" s="99">
        <f>J23+J26</f>
        <v>10395.300000000001</v>
      </c>
    </row>
    <row r="23" spans="1:10" ht="12.75">
      <c r="A23" s="94"/>
      <c r="B23" s="24" t="s">
        <v>39</v>
      </c>
      <c r="C23" s="25" t="s">
        <v>13</v>
      </c>
      <c r="D23" s="25" t="s">
        <v>17</v>
      </c>
      <c r="E23" s="29">
        <v>92</v>
      </c>
      <c r="F23" s="122">
        <v>1</v>
      </c>
      <c r="G23" s="113" t="s">
        <v>85</v>
      </c>
      <c r="H23" s="25"/>
      <c r="I23" s="28">
        <f>I24</f>
        <v>241.3</v>
      </c>
      <c r="J23" s="100">
        <f>J24</f>
        <v>253.4</v>
      </c>
    </row>
    <row r="24" spans="1:10" ht="38.25">
      <c r="A24" s="94"/>
      <c r="B24" s="24" t="s">
        <v>81</v>
      </c>
      <c r="C24" s="25" t="s">
        <v>13</v>
      </c>
      <c r="D24" s="25" t="s">
        <v>17</v>
      </c>
      <c r="E24" s="29">
        <v>92</v>
      </c>
      <c r="F24" s="122">
        <v>1</v>
      </c>
      <c r="G24" s="114" t="s">
        <v>86</v>
      </c>
      <c r="H24" s="25"/>
      <c r="I24" s="28">
        <f>I25</f>
        <v>241.3</v>
      </c>
      <c r="J24" s="100">
        <f>J25</f>
        <v>253.4</v>
      </c>
    </row>
    <row r="25" spans="1:10" ht="38.25">
      <c r="A25" s="94"/>
      <c r="B25" s="58" t="s">
        <v>64</v>
      </c>
      <c r="C25" s="25" t="s">
        <v>13</v>
      </c>
      <c r="D25" s="25" t="s">
        <v>17</v>
      </c>
      <c r="E25" s="29">
        <v>92</v>
      </c>
      <c r="F25" s="122">
        <v>1</v>
      </c>
      <c r="G25" s="114" t="s">
        <v>86</v>
      </c>
      <c r="H25" s="25">
        <v>100</v>
      </c>
      <c r="I25" s="28">
        <v>241.3</v>
      </c>
      <c r="J25" s="100">
        <v>253.4</v>
      </c>
    </row>
    <row r="26" spans="1:10" ht="12.75">
      <c r="A26" s="94"/>
      <c r="B26" s="31" t="s">
        <v>78</v>
      </c>
      <c r="C26" s="25" t="s">
        <v>13</v>
      </c>
      <c r="D26" s="25" t="s">
        <v>17</v>
      </c>
      <c r="E26" s="29">
        <v>92</v>
      </c>
      <c r="F26" s="122">
        <v>2</v>
      </c>
      <c r="G26" s="113" t="s">
        <v>85</v>
      </c>
      <c r="H26" s="25"/>
      <c r="I26" s="28">
        <f>I27+I29</f>
        <v>9867.900000000001</v>
      </c>
      <c r="J26" s="100">
        <f>J27+J29</f>
        <v>10141.900000000001</v>
      </c>
    </row>
    <row r="27" spans="1:10" ht="38.25">
      <c r="A27" s="94"/>
      <c r="B27" s="31" t="s">
        <v>81</v>
      </c>
      <c r="C27" s="25" t="s">
        <v>13</v>
      </c>
      <c r="D27" s="25" t="s">
        <v>17</v>
      </c>
      <c r="E27" s="29">
        <v>92</v>
      </c>
      <c r="F27" s="122">
        <v>2</v>
      </c>
      <c r="G27" s="114" t="s">
        <v>86</v>
      </c>
      <c r="H27" s="25"/>
      <c r="I27" s="28">
        <f>I28</f>
        <v>5456</v>
      </c>
      <c r="J27" s="100">
        <f>J28</f>
        <v>5730</v>
      </c>
    </row>
    <row r="28" spans="1:10" ht="38.25">
      <c r="A28" s="94"/>
      <c r="B28" s="58" t="s">
        <v>64</v>
      </c>
      <c r="C28" s="25" t="s">
        <v>13</v>
      </c>
      <c r="D28" s="25" t="s">
        <v>17</v>
      </c>
      <c r="E28" s="29">
        <v>92</v>
      </c>
      <c r="F28" s="122">
        <v>2</v>
      </c>
      <c r="G28" s="114" t="s">
        <v>86</v>
      </c>
      <c r="H28" s="25">
        <v>100</v>
      </c>
      <c r="I28" s="28">
        <v>5456</v>
      </c>
      <c r="J28" s="100">
        <v>5730</v>
      </c>
    </row>
    <row r="29" spans="1:10" ht="12" customHeight="1">
      <c r="A29" s="94"/>
      <c r="B29" s="31" t="s">
        <v>82</v>
      </c>
      <c r="C29" s="25" t="s">
        <v>13</v>
      </c>
      <c r="D29" s="25" t="s">
        <v>17</v>
      </c>
      <c r="E29" s="29">
        <v>92</v>
      </c>
      <c r="F29" s="122">
        <v>2</v>
      </c>
      <c r="G29" s="114" t="s">
        <v>87</v>
      </c>
      <c r="H29" s="25"/>
      <c r="I29" s="28">
        <f>I30+I31</f>
        <v>4411.900000000001</v>
      </c>
      <c r="J29" s="100">
        <f>J30+J31</f>
        <v>4411.900000000001</v>
      </c>
    </row>
    <row r="30" spans="1:10" ht="12.75">
      <c r="A30" s="94"/>
      <c r="B30" s="61" t="s">
        <v>54</v>
      </c>
      <c r="C30" s="25" t="s">
        <v>13</v>
      </c>
      <c r="D30" s="25" t="s">
        <v>17</v>
      </c>
      <c r="E30" s="29">
        <v>92</v>
      </c>
      <c r="F30" s="122">
        <v>2</v>
      </c>
      <c r="G30" s="114" t="s">
        <v>87</v>
      </c>
      <c r="H30" s="25">
        <v>200</v>
      </c>
      <c r="I30" s="28">
        <v>4378.8</v>
      </c>
      <c r="J30" s="100">
        <v>4378.8</v>
      </c>
    </row>
    <row r="31" spans="1:10" ht="12.75">
      <c r="A31" s="94"/>
      <c r="B31" s="61" t="s">
        <v>56</v>
      </c>
      <c r="C31" s="25" t="s">
        <v>13</v>
      </c>
      <c r="D31" s="25" t="s">
        <v>17</v>
      </c>
      <c r="E31" s="29">
        <v>92</v>
      </c>
      <c r="F31" s="122">
        <v>2</v>
      </c>
      <c r="G31" s="114" t="s">
        <v>87</v>
      </c>
      <c r="H31" s="25">
        <v>800</v>
      </c>
      <c r="I31" s="28">
        <v>33.1</v>
      </c>
      <c r="J31" s="100">
        <v>33.1</v>
      </c>
    </row>
    <row r="32" spans="1:10" ht="25.5">
      <c r="A32" s="94"/>
      <c r="B32" s="48" t="s">
        <v>90</v>
      </c>
      <c r="C32" s="45" t="s">
        <v>13</v>
      </c>
      <c r="D32" s="45" t="s">
        <v>17</v>
      </c>
      <c r="E32" s="50">
        <v>97</v>
      </c>
      <c r="F32" s="122"/>
      <c r="G32" s="114"/>
      <c r="H32" s="25"/>
      <c r="I32" s="47">
        <f>I33</f>
        <v>40.900000000000006</v>
      </c>
      <c r="J32" s="99">
        <f>J33</f>
        <v>40.900000000000006</v>
      </c>
    </row>
    <row r="33" spans="1:10" ht="51">
      <c r="A33" s="92"/>
      <c r="B33" s="48" t="s">
        <v>89</v>
      </c>
      <c r="C33" s="45" t="s">
        <v>13</v>
      </c>
      <c r="D33" s="45" t="s">
        <v>17</v>
      </c>
      <c r="E33" s="50">
        <v>97</v>
      </c>
      <c r="F33" s="121">
        <v>2</v>
      </c>
      <c r="G33" s="112"/>
      <c r="H33" s="45"/>
      <c r="I33" s="28">
        <f>I34+I36+I38+I40</f>
        <v>40.900000000000006</v>
      </c>
      <c r="J33" s="100">
        <f>J34+J36+J38+J40</f>
        <v>40.900000000000006</v>
      </c>
    </row>
    <row r="34" spans="1:10" ht="12" customHeight="1">
      <c r="A34" s="94"/>
      <c r="B34" s="31" t="s">
        <v>91</v>
      </c>
      <c r="C34" s="25" t="s">
        <v>13</v>
      </c>
      <c r="D34" s="25" t="s">
        <v>17</v>
      </c>
      <c r="E34" s="29">
        <v>97</v>
      </c>
      <c r="F34" s="122">
        <v>2</v>
      </c>
      <c r="G34" s="114" t="s">
        <v>92</v>
      </c>
      <c r="H34" s="25"/>
      <c r="I34" s="28">
        <f>I35</f>
        <v>6.7</v>
      </c>
      <c r="J34" s="100">
        <f>J35</f>
        <v>6.7</v>
      </c>
    </row>
    <row r="35" spans="1:10" ht="12.75">
      <c r="A35" s="94"/>
      <c r="B35" s="60" t="s">
        <v>55</v>
      </c>
      <c r="C35" s="25" t="s">
        <v>13</v>
      </c>
      <c r="D35" s="25" t="s">
        <v>17</v>
      </c>
      <c r="E35" s="29">
        <v>97</v>
      </c>
      <c r="F35" s="122">
        <v>2</v>
      </c>
      <c r="G35" s="114" t="s">
        <v>92</v>
      </c>
      <c r="H35" s="25">
        <v>500</v>
      </c>
      <c r="I35" s="28">
        <v>6.7</v>
      </c>
      <c r="J35" s="100">
        <v>6.7</v>
      </c>
    </row>
    <row r="36" spans="1:10" ht="38.25">
      <c r="A36" s="94"/>
      <c r="B36" s="31" t="s">
        <v>93</v>
      </c>
      <c r="C36" s="25" t="s">
        <v>13</v>
      </c>
      <c r="D36" s="25" t="s">
        <v>17</v>
      </c>
      <c r="E36" s="29">
        <v>97</v>
      </c>
      <c r="F36" s="122">
        <v>2</v>
      </c>
      <c r="G36" s="114" t="s">
        <v>94</v>
      </c>
      <c r="H36" s="25"/>
      <c r="I36" s="28">
        <f>I37</f>
        <v>4.7</v>
      </c>
      <c r="J36" s="100">
        <f>J37</f>
        <v>4.7</v>
      </c>
    </row>
    <row r="37" spans="1:10" ht="12.75">
      <c r="A37" s="94"/>
      <c r="B37" s="60" t="s">
        <v>55</v>
      </c>
      <c r="C37" s="25" t="s">
        <v>13</v>
      </c>
      <c r="D37" s="25" t="s">
        <v>17</v>
      </c>
      <c r="E37" s="29">
        <v>97</v>
      </c>
      <c r="F37" s="122">
        <v>2</v>
      </c>
      <c r="G37" s="114" t="s">
        <v>94</v>
      </c>
      <c r="H37" s="25">
        <v>500</v>
      </c>
      <c r="I37" s="28">
        <v>4.7</v>
      </c>
      <c r="J37" s="100">
        <v>4.7</v>
      </c>
    </row>
    <row r="38" spans="1:10" ht="25.5">
      <c r="A38" s="94"/>
      <c r="B38" s="31" t="s">
        <v>95</v>
      </c>
      <c r="C38" s="25" t="s">
        <v>13</v>
      </c>
      <c r="D38" s="25" t="s">
        <v>17</v>
      </c>
      <c r="E38" s="29">
        <v>97</v>
      </c>
      <c r="F38" s="122">
        <v>2</v>
      </c>
      <c r="G38" s="114" t="s">
        <v>96</v>
      </c>
      <c r="H38" s="25"/>
      <c r="I38" s="28">
        <f>I39</f>
        <v>19.2</v>
      </c>
      <c r="J38" s="100">
        <f>J39</f>
        <v>19.2</v>
      </c>
    </row>
    <row r="39" spans="1:10" ht="12.75" customHeight="1">
      <c r="A39" s="94"/>
      <c r="B39" s="60" t="s">
        <v>55</v>
      </c>
      <c r="C39" s="25" t="s">
        <v>13</v>
      </c>
      <c r="D39" s="25" t="s">
        <v>17</v>
      </c>
      <c r="E39" s="29">
        <v>97</v>
      </c>
      <c r="F39" s="122">
        <v>2</v>
      </c>
      <c r="G39" s="114" t="s">
        <v>96</v>
      </c>
      <c r="H39" s="25">
        <v>500</v>
      </c>
      <c r="I39" s="28">
        <v>19.2</v>
      </c>
      <c r="J39" s="100">
        <v>19.2</v>
      </c>
    </row>
    <row r="40" spans="1:10" ht="25.5">
      <c r="A40" s="94"/>
      <c r="B40" s="31" t="s">
        <v>97</v>
      </c>
      <c r="C40" s="25" t="s">
        <v>13</v>
      </c>
      <c r="D40" s="25" t="s">
        <v>17</v>
      </c>
      <c r="E40" s="29">
        <v>97</v>
      </c>
      <c r="F40" s="122">
        <v>2</v>
      </c>
      <c r="G40" s="114" t="s">
        <v>98</v>
      </c>
      <c r="H40" s="25"/>
      <c r="I40" s="28">
        <f>I41</f>
        <v>10.3</v>
      </c>
      <c r="J40" s="100">
        <f>J41</f>
        <v>10.3</v>
      </c>
    </row>
    <row r="41" spans="1:10" ht="12.75" customHeight="1">
      <c r="A41" s="94"/>
      <c r="B41" s="60" t="s">
        <v>55</v>
      </c>
      <c r="C41" s="25" t="s">
        <v>13</v>
      </c>
      <c r="D41" s="25" t="s">
        <v>17</v>
      </c>
      <c r="E41" s="29">
        <v>97</v>
      </c>
      <c r="F41" s="122">
        <v>2</v>
      </c>
      <c r="G41" s="114" t="s">
        <v>98</v>
      </c>
      <c r="H41" s="25">
        <v>500</v>
      </c>
      <c r="I41" s="28">
        <v>10.3</v>
      </c>
      <c r="J41" s="100">
        <v>10.3</v>
      </c>
    </row>
    <row r="42" spans="1:10" ht="12.75" customHeight="1">
      <c r="A42" s="92"/>
      <c r="B42" s="42" t="s">
        <v>0</v>
      </c>
      <c r="C42" s="7" t="s">
        <v>13</v>
      </c>
      <c r="D42" s="7">
        <v>11</v>
      </c>
      <c r="E42" s="56"/>
      <c r="F42" s="118"/>
      <c r="G42" s="111"/>
      <c r="H42" s="7" t="s">
        <v>9</v>
      </c>
      <c r="I42" s="41">
        <f aca="true" t="shared" si="0" ref="I42:J45">I43</f>
        <v>500</v>
      </c>
      <c r="J42" s="93">
        <f t="shared" si="0"/>
        <v>500</v>
      </c>
    </row>
    <row r="43" spans="1:10" ht="12.75" customHeight="1">
      <c r="A43" s="94"/>
      <c r="B43" s="30" t="s">
        <v>0</v>
      </c>
      <c r="C43" s="25" t="s">
        <v>13</v>
      </c>
      <c r="D43" s="25">
        <v>11</v>
      </c>
      <c r="E43" s="29">
        <v>94</v>
      </c>
      <c r="F43" s="123">
        <v>0</v>
      </c>
      <c r="G43" s="113" t="s">
        <v>85</v>
      </c>
      <c r="H43" s="25"/>
      <c r="I43" s="32">
        <f t="shared" si="0"/>
        <v>500</v>
      </c>
      <c r="J43" s="101">
        <f t="shared" si="0"/>
        <v>500</v>
      </c>
    </row>
    <row r="44" spans="1:10" ht="12.75">
      <c r="A44" s="94"/>
      <c r="B44" s="15" t="s">
        <v>1</v>
      </c>
      <c r="C44" s="18" t="s">
        <v>13</v>
      </c>
      <c r="D44" s="18">
        <v>11</v>
      </c>
      <c r="E44" s="29">
        <v>94</v>
      </c>
      <c r="F44" s="122">
        <v>1</v>
      </c>
      <c r="G44" s="113" t="s">
        <v>85</v>
      </c>
      <c r="H44" s="18" t="s">
        <v>9</v>
      </c>
      <c r="I44" s="33">
        <f t="shared" si="0"/>
        <v>500</v>
      </c>
      <c r="J44" s="77">
        <f t="shared" si="0"/>
        <v>500</v>
      </c>
    </row>
    <row r="45" spans="1:10" ht="12.75">
      <c r="A45" s="94"/>
      <c r="B45" s="15" t="str">
        <f>B44</f>
        <v>Резервные фонды местных администраций</v>
      </c>
      <c r="C45" s="18" t="s">
        <v>13</v>
      </c>
      <c r="D45" s="18">
        <v>11</v>
      </c>
      <c r="E45" s="29">
        <v>94</v>
      </c>
      <c r="F45" s="122">
        <v>1</v>
      </c>
      <c r="G45" s="114" t="s">
        <v>88</v>
      </c>
      <c r="H45" s="18"/>
      <c r="I45" s="33">
        <f t="shared" si="0"/>
        <v>500</v>
      </c>
      <c r="J45" s="77">
        <f t="shared" si="0"/>
        <v>500</v>
      </c>
    </row>
    <row r="46" spans="1:10" ht="12.75">
      <c r="A46" s="94"/>
      <c r="B46" s="59" t="s">
        <v>56</v>
      </c>
      <c r="C46" s="18" t="s">
        <v>13</v>
      </c>
      <c r="D46" s="18">
        <v>11</v>
      </c>
      <c r="E46" s="29">
        <v>94</v>
      </c>
      <c r="F46" s="122">
        <v>1</v>
      </c>
      <c r="G46" s="114" t="s">
        <v>88</v>
      </c>
      <c r="H46" s="16" t="s">
        <v>57</v>
      </c>
      <c r="I46" s="33">
        <v>500</v>
      </c>
      <c r="J46" s="77">
        <v>500</v>
      </c>
    </row>
    <row r="47" spans="1:10" ht="12.75">
      <c r="A47" s="94"/>
      <c r="B47" s="42" t="s">
        <v>25</v>
      </c>
      <c r="C47" s="7" t="s">
        <v>13</v>
      </c>
      <c r="D47" s="7">
        <v>13</v>
      </c>
      <c r="E47" s="53"/>
      <c r="F47" s="124"/>
      <c r="G47" s="115"/>
      <c r="H47" s="71"/>
      <c r="I47" s="43">
        <f>I52+I48</f>
        <v>3961.9</v>
      </c>
      <c r="J47" s="98">
        <f>J52+J48</f>
        <v>3961.9</v>
      </c>
    </row>
    <row r="48" spans="1:10" ht="25.5">
      <c r="A48" s="94"/>
      <c r="B48" s="48" t="s">
        <v>207</v>
      </c>
      <c r="C48" s="45" t="s">
        <v>13</v>
      </c>
      <c r="D48" s="45">
        <v>13</v>
      </c>
      <c r="E48" s="49">
        <v>97</v>
      </c>
      <c r="F48" s="121">
        <v>3</v>
      </c>
      <c r="G48" s="114"/>
      <c r="H48" s="25"/>
      <c r="I48" s="168">
        <f aca="true" t="shared" si="1" ref="I48:J50">I49</f>
        <v>46.9</v>
      </c>
      <c r="J48" s="170">
        <f t="shared" si="1"/>
        <v>46.9</v>
      </c>
    </row>
    <row r="49" spans="1:10" ht="25.5">
      <c r="A49" s="94"/>
      <c r="B49" s="30" t="s">
        <v>206</v>
      </c>
      <c r="C49" s="25" t="s">
        <v>13</v>
      </c>
      <c r="D49" s="25">
        <v>13</v>
      </c>
      <c r="E49" s="27">
        <v>97</v>
      </c>
      <c r="F49" s="122">
        <v>3</v>
      </c>
      <c r="G49" s="114"/>
      <c r="H49" s="25"/>
      <c r="I49" s="168">
        <f t="shared" si="1"/>
        <v>46.9</v>
      </c>
      <c r="J49" s="100">
        <f t="shared" si="1"/>
        <v>46.9</v>
      </c>
    </row>
    <row r="50" spans="1:10" ht="25.5">
      <c r="A50" s="94"/>
      <c r="B50" s="30" t="s">
        <v>208</v>
      </c>
      <c r="C50" s="25" t="s">
        <v>13</v>
      </c>
      <c r="D50" s="25">
        <v>13</v>
      </c>
      <c r="E50" s="27">
        <v>97</v>
      </c>
      <c r="F50" s="122">
        <v>3</v>
      </c>
      <c r="G50" s="114" t="s">
        <v>209</v>
      </c>
      <c r="H50" s="25"/>
      <c r="I50" s="168">
        <f t="shared" si="1"/>
        <v>46.9</v>
      </c>
      <c r="J50" s="100">
        <f t="shared" si="1"/>
        <v>46.9</v>
      </c>
    </row>
    <row r="51" spans="1:10" ht="12.75">
      <c r="A51" s="94"/>
      <c r="B51" s="62" t="s">
        <v>55</v>
      </c>
      <c r="C51" s="25" t="s">
        <v>13</v>
      </c>
      <c r="D51" s="25">
        <v>13</v>
      </c>
      <c r="E51" s="27">
        <v>97</v>
      </c>
      <c r="F51" s="122">
        <v>3</v>
      </c>
      <c r="G51" s="114" t="s">
        <v>209</v>
      </c>
      <c r="H51" s="25">
        <v>500</v>
      </c>
      <c r="I51" s="168">
        <v>46.9</v>
      </c>
      <c r="J51" s="100">
        <v>46.9</v>
      </c>
    </row>
    <row r="52" spans="1:10" ht="25.5">
      <c r="A52" s="94"/>
      <c r="B52" s="30" t="s">
        <v>101</v>
      </c>
      <c r="C52" s="25" t="s">
        <v>13</v>
      </c>
      <c r="D52" s="25">
        <v>13</v>
      </c>
      <c r="E52" s="29" t="s">
        <v>13</v>
      </c>
      <c r="F52" s="122"/>
      <c r="G52" s="114"/>
      <c r="H52" s="25"/>
      <c r="I52" s="168">
        <f>I53+I60</f>
        <v>3915</v>
      </c>
      <c r="J52" s="100">
        <f>J53+J60</f>
        <v>3915</v>
      </c>
    </row>
    <row r="53" spans="1:10" ht="12.75">
      <c r="A53" s="94"/>
      <c r="B53" s="30" t="s">
        <v>227</v>
      </c>
      <c r="C53" s="25" t="s">
        <v>13</v>
      </c>
      <c r="D53" s="25">
        <v>13</v>
      </c>
      <c r="E53" s="29" t="s">
        <v>13</v>
      </c>
      <c r="F53" s="122">
        <v>1</v>
      </c>
      <c r="G53" s="131"/>
      <c r="H53" s="27"/>
      <c r="I53" s="168">
        <f>I54+I56+I58</f>
        <v>3860</v>
      </c>
      <c r="J53" s="100">
        <f>J54+J56+J58</f>
        <v>3860</v>
      </c>
    </row>
    <row r="54" spans="1:10" ht="12.75">
      <c r="A54" s="94"/>
      <c r="B54" s="23" t="s">
        <v>99</v>
      </c>
      <c r="C54" s="18" t="s">
        <v>13</v>
      </c>
      <c r="D54" s="18">
        <v>13</v>
      </c>
      <c r="E54" s="17" t="s">
        <v>13</v>
      </c>
      <c r="F54" s="120">
        <v>1</v>
      </c>
      <c r="G54" s="132" t="s">
        <v>100</v>
      </c>
      <c r="H54" s="22"/>
      <c r="I54" s="169">
        <f>I55</f>
        <v>160</v>
      </c>
      <c r="J54" s="97">
        <f>J55</f>
        <v>160</v>
      </c>
    </row>
    <row r="55" spans="1:10" ht="12.75">
      <c r="A55" s="94"/>
      <c r="B55" s="61" t="s">
        <v>54</v>
      </c>
      <c r="C55" s="18" t="s">
        <v>13</v>
      </c>
      <c r="D55" s="18">
        <v>13</v>
      </c>
      <c r="E55" s="17" t="s">
        <v>13</v>
      </c>
      <c r="F55" s="120">
        <v>1</v>
      </c>
      <c r="G55" s="132" t="s">
        <v>100</v>
      </c>
      <c r="H55" s="22">
        <v>200</v>
      </c>
      <c r="I55" s="169">
        <v>160</v>
      </c>
      <c r="J55" s="97">
        <v>160</v>
      </c>
    </row>
    <row r="56" spans="1:10" ht="12.75">
      <c r="A56" s="94"/>
      <c r="B56" s="23" t="s">
        <v>105</v>
      </c>
      <c r="C56" s="18" t="s">
        <v>13</v>
      </c>
      <c r="D56" s="18">
        <v>13</v>
      </c>
      <c r="E56" s="17" t="s">
        <v>13</v>
      </c>
      <c r="F56" s="120">
        <v>1</v>
      </c>
      <c r="G56" s="132" t="s">
        <v>104</v>
      </c>
      <c r="H56" s="22"/>
      <c r="I56" s="169">
        <f>I57</f>
        <v>3500</v>
      </c>
      <c r="J56" s="97">
        <f>J57</f>
        <v>3500</v>
      </c>
    </row>
    <row r="57" spans="1:10" ht="12.75">
      <c r="A57" s="94"/>
      <c r="B57" s="61" t="s">
        <v>54</v>
      </c>
      <c r="C57" s="18" t="s">
        <v>13</v>
      </c>
      <c r="D57" s="18">
        <v>13</v>
      </c>
      <c r="E57" s="17" t="s">
        <v>13</v>
      </c>
      <c r="F57" s="120">
        <v>1</v>
      </c>
      <c r="G57" s="132" t="s">
        <v>104</v>
      </c>
      <c r="H57" s="22">
        <v>200</v>
      </c>
      <c r="I57" s="169">
        <v>3500</v>
      </c>
      <c r="J57" s="97">
        <v>3500</v>
      </c>
    </row>
    <row r="58" spans="1:10" ht="12.75">
      <c r="A58" s="94"/>
      <c r="B58" s="23" t="s">
        <v>102</v>
      </c>
      <c r="C58" s="18" t="s">
        <v>13</v>
      </c>
      <c r="D58" s="18">
        <v>13</v>
      </c>
      <c r="E58" s="17" t="s">
        <v>13</v>
      </c>
      <c r="F58" s="120">
        <v>1</v>
      </c>
      <c r="G58" s="132" t="s">
        <v>103</v>
      </c>
      <c r="H58" s="22"/>
      <c r="I58" s="169">
        <f>I59</f>
        <v>200</v>
      </c>
      <c r="J58" s="97">
        <f>J59</f>
        <v>200</v>
      </c>
    </row>
    <row r="59" spans="1:10" ht="12.75">
      <c r="A59" s="94"/>
      <c r="B59" s="61" t="s">
        <v>54</v>
      </c>
      <c r="C59" s="18" t="s">
        <v>13</v>
      </c>
      <c r="D59" s="18">
        <v>13</v>
      </c>
      <c r="E59" s="17" t="s">
        <v>13</v>
      </c>
      <c r="F59" s="120">
        <v>1</v>
      </c>
      <c r="G59" s="132" t="s">
        <v>103</v>
      </c>
      <c r="H59" s="22">
        <v>200</v>
      </c>
      <c r="I59" s="169">
        <v>200</v>
      </c>
      <c r="J59" s="97">
        <v>200</v>
      </c>
    </row>
    <row r="60" spans="1:10" ht="25.5">
      <c r="A60" s="94"/>
      <c r="B60" s="31" t="s">
        <v>228</v>
      </c>
      <c r="C60" s="25">
        <v>1</v>
      </c>
      <c r="D60" s="25">
        <v>13</v>
      </c>
      <c r="E60" s="29" t="s">
        <v>13</v>
      </c>
      <c r="F60" s="122">
        <v>2</v>
      </c>
      <c r="G60" s="132"/>
      <c r="H60" s="22"/>
      <c r="I60" s="169">
        <f>I61</f>
        <v>55</v>
      </c>
      <c r="J60" s="97">
        <f>J61</f>
        <v>55</v>
      </c>
    </row>
    <row r="61" spans="1:10" ht="12.75">
      <c r="A61" s="94"/>
      <c r="B61" s="23" t="s">
        <v>106</v>
      </c>
      <c r="C61" s="18" t="s">
        <v>13</v>
      </c>
      <c r="D61" s="18">
        <v>13</v>
      </c>
      <c r="E61" s="17" t="s">
        <v>13</v>
      </c>
      <c r="F61" s="120">
        <v>0</v>
      </c>
      <c r="G61" s="132" t="s">
        <v>107</v>
      </c>
      <c r="H61" s="22"/>
      <c r="I61" s="169">
        <f>I62</f>
        <v>55</v>
      </c>
      <c r="J61" s="97">
        <f>J62</f>
        <v>55</v>
      </c>
    </row>
    <row r="62" spans="1:10" ht="12.75">
      <c r="A62" s="94"/>
      <c r="B62" s="61" t="s">
        <v>54</v>
      </c>
      <c r="C62" s="18" t="s">
        <v>13</v>
      </c>
      <c r="D62" s="18">
        <v>13</v>
      </c>
      <c r="E62" s="17" t="s">
        <v>13</v>
      </c>
      <c r="F62" s="120">
        <v>0</v>
      </c>
      <c r="G62" s="132" t="s">
        <v>107</v>
      </c>
      <c r="H62" s="22">
        <v>200</v>
      </c>
      <c r="I62" s="169">
        <v>55</v>
      </c>
      <c r="J62" s="97">
        <v>55</v>
      </c>
    </row>
    <row r="63" spans="1:10" ht="12.75">
      <c r="A63" s="92"/>
      <c r="B63" s="7" t="s">
        <v>19</v>
      </c>
      <c r="C63" s="7" t="s">
        <v>15</v>
      </c>
      <c r="D63" s="7" t="s">
        <v>10</v>
      </c>
      <c r="E63" s="56" t="s">
        <v>11</v>
      </c>
      <c r="F63" s="118"/>
      <c r="G63" s="111"/>
      <c r="H63" s="7" t="s">
        <v>9</v>
      </c>
      <c r="I63" s="41">
        <f aca="true" t="shared" si="2" ref="I63:J67">I64</f>
        <v>308.9</v>
      </c>
      <c r="J63" s="138">
        <f t="shared" si="2"/>
        <v>308.9</v>
      </c>
    </row>
    <row r="64" spans="1:10" ht="12.75">
      <c r="A64" s="94"/>
      <c r="B64" s="54" t="s">
        <v>2</v>
      </c>
      <c r="C64" s="7" t="s">
        <v>15</v>
      </c>
      <c r="D64" s="8" t="s">
        <v>14</v>
      </c>
      <c r="E64" s="56" t="s">
        <v>11</v>
      </c>
      <c r="F64" s="118"/>
      <c r="G64" s="111"/>
      <c r="H64" s="7" t="s">
        <v>9</v>
      </c>
      <c r="I64" s="55">
        <f t="shared" si="2"/>
        <v>308.9</v>
      </c>
      <c r="J64" s="102">
        <f t="shared" si="2"/>
        <v>308.9</v>
      </c>
    </row>
    <row r="65" spans="1:10" ht="12.75">
      <c r="A65" s="94"/>
      <c r="B65" s="23" t="s">
        <v>108</v>
      </c>
      <c r="C65" s="16" t="s">
        <v>15</v>
      </c>
      <c r="D65" s="16" t="s">
        <v>14</v>
      </c>
      <c r="E65" s="17" t="s">
        <v>72</v>
      </c>
      <c r="F65" s="120"/>
      <c r="G65" s="19"/>
      <c r="H65" s="18"/>
      <c r="I65" s="21">
        <f t="shared" si="2"/>
        <v>308.9</v>
      </c>
      <c r="J65" s="97">
        <f t="shared" si="2"/>
        <v>308.9</v>
      </c>
    </row>
    <row r="66" spans="1:10" ht="12.75">
      <c r="A66" s="94"/>
      <c r="B66" s="23" t="s">
        <v>109</v>
      </c>
      <c r="C66" s="16" t="s">
        <v>15</v>
      </c>
      <c r="D66" s="16" t="s">
        <v>14</v>
      </c>
      <c r="E66" s="17" t="s">
        <v>72</v>
      </c>
      <c r="F66" s="120">
        <v>9</v>
      </c>
      <c r="G66" s="19"/>
      <c r="H66" s="18"/>
      <c r="I66" s="21">
        <f t="shared" si="2"/>
        <v>308.9</v>
      </c>
      <c r="J66" s="97">
        <f t="shared" si="2"/>
        <v>308.9</v>
      </c>
    </row>
    <row r="67" spans="1:10" ht="38.25">
      <c r="A67" s="94"/>
      <c r="B67" s="15" t="s">
        <v>111</v>
      </c>
      <c r="C67" s="16" t="s">
        <v>15</v>
      </c>
      <c r="D67" s="16" t="s">
        <v>14</v>
      </c>
      <c r="E67" s="17" t="s">
        <v>72</v>
      </c>
      <c r="F67" s="120">
        <v>9</v>
      </c>
      <c r="G67" s="19" t="s">
        <v>110</v>
      </c>
      <c r="H67" s="18"/>
      <c r="I67" s="21">
        <f t="shared" si="2"/>
        <v>308.9</v>
      </c>
      <c r="J67" s="97">
        <f t="shared" si="2"/>
        <v>308.9</v>
      </c>
    </row>
    <row r="68" spans="1:10" ht="38.25">
      <c r="A68" s="94"/>
      <c r="B68" s="59" t="s">
        <v>64</v>
      </c>
      <c r="C68" s="16" t="s">
        <v>15</v>
      </c>
      <c r="D68" s="16" t="s">
        <v>14</v>
      </c>
      <c r="E68" s="17" t="s">
        <v>72</v>
      </c>
      <c r="F68" s="120">
        <v>9</v>
      </c>
      <c r="G68" s="19" t="s">
        <v>110</v>
      </c>
      <c r="H68" s="18">
        <v>100</v>
      </c>
      <c r="I68" s="21">
        <v>308.9</v>
      </c>
      <c r="J68" s="97">
        <v>308.9</v>
      </c>
    </row>
    <row r="69" spans="1:10" ht="12.75" customHeight="1">
      <c r="A69" s="94"/>
      <c r="B69" s="7" t="s">
        <v>40</v>
      </c>
      <c r="C69" s="8" t="s">
        <v>14</v>
      </c>
      <c r="D69" s="8"/>
      <c r="E69" s="53"/>
      <c r="F69" s="124"/>
      <c r="G69" s="115"/>
      <c r="H69" s="71"/>
      <c r="I69" s="43">
        <f>I70</f>
        <v>1650.5</v>
      </c>
      <c r="J69" s="98">
        <f>J70</f>
        <v>1650.5</v>
      </c>
    </row>
    <row r="70" spans="1:10" ht="25.5">
      <c r="A70" s="94"/>
      <c r="B70" s="42" t="s">
        <v>47</v>
      </c>
      <c r="C70" s="8" t="s">
        <v>14</v>
      </c>
      <c r="D70" s="8" t="s">
        <v>37</v>
      </c>
      <c r="E70" s="53"/>
      <c r="F70" s="124"/>
      <c r="G70" s="115"/>
      <c r="H70" s="71"/>
      <c r="I70" s="55">
        <f>I71+I75</f>
        <v>1650.5</v>
      </c>
      <c r="J70" s="102">
        <f>J71+J75</f>
        <v>1650.5</v>
      </c>
    </row>
    <row r="71" spans="1:10" ht="25.5">
      <c r="A71" s="94"/>
      <c r="B71" s="48" t="s">
        <v>90</v>
      </c>
      <c r="C71" s="46" t="s">
        <v>14</v>
      </c>
      <c r="D71" s="46" t="s">
        <v>37</v>
      </c>
      <c r="E71" s="50">
        <v>97</v>
      </c>
      <c r="F71" s="122"/>
      <c r="G71" s="19"/>
      <c r="H71" s="18"/>
      <c r="I71" s="21">
        <f aca="true" t="shared" si="3" ref="I71:J73">I72</f>
        <v>50.5</v>
      </c>
      <c r="J71" s="97">
        <f t="shared" si="3"/>
        <v>50.5</v>
      </c>
    </row>
    <row r="72" spans="1:10" ht="51">
      <c r="A72" s="94"/>
      <c r="B72" s="48" t="s">
        <v>89</v>
      </c>
      <c r="C72" s="46" t="s">
        <v>14</v>
      </c>
      <c r="D72" s="46" t="s">
        <v>37</v>
      </c>
      <c r="E72" s="50">
        <v>97</v>
      </c>
      <c r="F72" s="121">
        <v>2</v>
      </c>
      <c r="G72" s="19"/>
      <c r="H72" s="18"/>
      <c r="I72" s="21">
        <f t="shared" si="3"/>
        <v>50.5</v>
      </c>
      <c r="J72" s="97">
        <f t="shared" si="3"/>
        <v>50.5</v>
      </c>
    </row>
    <row r="73" spans="1:10" ht="12" customHeight="1">
      <c r="A73" s="94"/>
      <c r="B73" s="23" t="s">
        <v>112</v>
      </c>
      <c r="C73" s="26" t="s">
        <v>14</v>
      </c>
      <c r="D73" s="26" t="s">
        <v>37</v>
      </c>
      <c r="E73" s="17" t="s">
        <v>113</v>
      </c>
      <c r="F73" s="120">
        <v>2</v>
      </c>
      <c r="G73" s="114" t="s">
        <v>119</v>
      </c>
      <c r="H73" s="18"/>
      <c r="I73" s="21">
        <f t="shared" si="3"/>
        <v>50.5</v>
      </c>
      <c r="J73" s="97">
        <f t="shared" si="3"/>
        <v>50.5</v>
      </c>
    </row>
    <row r="74" spans="1:10" ht="12.75">
      <c r="A74" s="94"/>
      <c r="B74" s="60" t="s">
        <v>55</v>
      </c>
      <c r="C74" s="26" t="s">
        <v>14</v>
      </c>
      <c r="D74" s="26" t="s">
        <v>37</v>
      </c>
      <c r="E74" s="17" t="s">
        <v>113</v>
      </c>
      <c r="F74" s="120">
        <v>2</v>
      </c>
      <c r="G74" s="114" t="s">
        <v>119</v>
      </c>
      <c r="H74" s="18">
        <v>500</v>
      </c>
      <c r="I74" s="21">
        <v>50.5</v>
      </c>
      <c r="J74" s="97">
        <v>50.5</v>
      </c>
    </row>
    <row r="75" spans="1:10" ht="38.25">
      <c r="A75" s="94"/>
      <c r="B75" s="15" t="s">
        <v>114</v>
      </c>
      <c r="C75" s="26" t="s">
        <v>14</v>
      </c>
      <c r="D75" s="26" t="s">
        <v>37</v>
      </c>
      <c r="E75" s="17" t="s">
        <v>15</v>
      </c>
      <c r="F75" s="120"/>
      <c r="G75" s="19"/>
      <c r="H75" s="18"/>
      <c r="I75" s="21">
        <f>I76+I83</f>
        <v>1600</v>
      </c>
      <c r="J75" s="97">
        <f>J76+J83</f>
        <v>1600</v>
      </c>
    </row>
    <row r="76" spans="1:10" ht="12.75" customHeight="1">
      <c r="A76" s="94"/>
      <c r="B76" s="23" t="s">
        <v>116</v>
      </c>
      <c r="C76" s="26" t="s">
        <v>14</v>
      </c>
      <c r="D76" s="26" t="s">
        <v>37</v>
      </c>
      <c r="E76" s="17" t="s">
        <v>15</v>
      </c>
      <c r="F76" s="120">
        <v>1</v>
      </c>
      <c r="G76" s="19"/>
      <c r="H76" s="18"/>
      <c r="I76" s="21">
        <f>I77+I79+I81</f>
        <v>1400</v>
      </c>
      <c r="J76" s="97">
        <f>J77+J79+J81</f>
        <v>1400</v>
      </c>
    </row>
    <row r="77" spans="1:10" ht="12.75" customHeight="1">
      <c r="A77" s="94"/>
      <c r="B77" s="23" t="s">
        <v>117</v>
      </c>
      <c r="C77" s="26" t="s">
        <v>14</v>
      </c>
      <c r="D77" s="26" t="s">
        <v>37</v>
      </c>
      <c r="E77" s="17" t="s">
        <v>15</v>
      </c>
      <c r="F77" s="120">
        <v>1</v>
      </c>
      <c r="G77" s="19" t="s">
        <v>118</v>
      </c>
      <c r="H77" s="18"/>
      <c r="I77" s="21">
        <f>I78</f>
        <v>450</v>
      </c>
      <c r="J77" s="97">
        <f>J78</f>
        <v>450</v>
      </c>
    </row>
    <row r="78" spans="1:10" ht="12" customHeight="1">
      <c r="A78" s="94"/>
      <c r="B78" s="23" t="s">
        <v>54</v>
      </c>
      <c r="C78" s="26" t="s">
        <v>14</v>
      </c>
      <c r="D78" s="26" t="s">
        <v>37</v>
      </c>
      <c r="E78" s="17" t="s">
        <v>15</v>
      </c>
      <c r="F78" s="120">
        <v>1</v>
      </c>
      <c r="G78" s="19" t="s">
        <v>118</v>
      </c>
      <c r="H78" s="18">
        <v>200</v>
      </c>
      <c r="I78" s="21">
        <v>450</v>
      </c>
      <c r="J78" s="97">
        <v>450</v>
      </c>
    </row>
    <row r="79" spans="1:10" ht="12.75">
      <c r="A79" s="94"/>
      <c r="B79" s="23" t="s">
        <v>115</v>
      </c>
      <c r="C79" s="26" t="s">
        <v>14</v>
      </c>
      <c r="D79" s="26" t="s">
        <v>37</v>
      </c>
      <c r="E79" s="17" t="s">
        <v>15</v>
      </c>
      <c r="F79" s="120">
        <v>1</v>
      </c>
      <c r="G79" s="19" t="s">
        <v>120</v>
      </c>
      <c r="H79" s="18"/>
      <c r="I79" s="21">
        <f>I80</f>
        <v>250</v>
      </c>
      <c r="J79" s="97">
        <f>J80</f>
        <v>250</v>
      </c>
    </row>
    <row r="80" spans="1:10" ht="12.75">
      <c r="A80" s="94"/>
      <c r="B80" s="57" t="s">
        <v>54</v>
      </c>
      <c r="C80" s="26" t="s">
        <v>14</v>
      </c>
      <c r="D80" s="26" t="s">
        <v>37</v>
      </c>
      <c r="E80" s="17" t="s">
        <v>15</v>
      </c>
      <c r="F80" s="120">
        <v>1</v>
      </c>
      <c r="G80" s="19" t="s">
        <v>120</v>
      </c>
      <c r="H80" s="18">
        <v>200</v>
      </c>
      <c r="I80" s="21">
        <v>250</v>
      </c>
      <c r="J80" s="97">
        <v>250</v>
      </c>
    </row>
    <row r="81" spans="1:10" ht="12.75" customHeight="1">
      <c r="A81" s="94"/>
      <c r="B81" s="23" t="s">
        <v>121</v>
      </c>
      <c r="C81" s="26" t="s">
        <v>14</v>
      </c>
      <c r="D81" s="26" t="s">
        <v>37</v>
      </c>
      <c r="E81" s="17" t="s">
        <v>15</v>
      </c>
      <c r="F81" s="120">
        <v>1</v>
      </c>
      <c r="G81" s="114" t="s">
        <v>215</v>
      </c>
      <c r="H81" s="18"/>
      <c r="I81" s="21">
        <f>I82</f>
        <v>700</v>
      </c>
      <c r="J81" s="97">
        <f>J82</f>
        <v>700</v>
      </c>
    </row>
    <row r="82" spans="1:10" ht="12.75" customHeight="1">
      <c r="A82" s="94"/>
      <c r="B82" s="57" t="s">
        <v>54</v>
      </c>
      <c r="C82" s="26" t="s">
        <v>14</v>
      </c>
      <c r="D82" s="26" t="s">
        <v>37</v>
      </c>
      <c r="E82" s="17" t="s">
        <v>15</v>
      </c>
      <c r="F82" s="120">
        <v>1</v>
      </c>
      <c r="G82" s="114" t="s">
        <v>215</v>
      </c>
      <c r="H82" s="18">
        <v>200</v>
      </c>
      <c r="I82" s="21">
        <v>700</v>
      </c>
      <c r="J82" s="97">
        <v>700</v>
      </c>
    </row>
    <row r="83" spans="1:10" ht="38.25">
      <c r="A83" s="94"/>
      <c r="B83" s="23" t="s">
        <v>123</v>
      </c>
      <c r="C83" s="26" t="s">
        <v>14</v>
      </c>
      <c r="D83" s="26" t="s">
        <v>37</v>
      </c>
      <c r="E83" s="17" t="s">
        <v>15</v>
      </c>
      <c r="F83" s="120">
        <v>2</v>
      </c>
      <c r="G83" s="19"/>
      <c r="H83" s="18"/>
      <c r="I83" s="21">
        <f>I84</f>
        <v>200</v>
      </c>
      <c r="J83" s="97">
        <f>J84</f>
        <v>200</v>
      </c>
    </row>
    <row r="84" spans="1:10" ht="12.75">
      <c r="A84" s="94"/>
      <c r="B84" s="23" t="s">
        <v>124</v>
      </c>
      <c r="C84" s="26" t="s">
        <v>14</v>
      </c>
      <c r="D84" s="26" t="s">
        <v>37</v>
      </c>
      <c r="E84" s="17" t="s">
        <v>15</v>
      </c>
      <c r="F84" s="120">
        <v>2</v>
      </c>
      <c r="G84" s="19" t="s">
        <v>122</v>
      </c>
      <c r="H84" s="18"/>
      <c r="I84" s="21">
        <f>I85</f>
        <v>200</v>
      </c>
      <c r="J84" s="97">
        <f>J85</f>
        <v>200</v>
      </c>
    </row>
    <row r="85" spans="1:10" ht="12.75">
      <c r="A85" s="94"/>
      <c r="B85" s="57" t="s">
        <v>54</v>
      </c>
      <c r="C85" s="26" t="s">
        <v>14</v>
      </c>
      <c r="D85" s="26" t="s">
        <v>37</v>
      </c>
      <c r="E85" s="17" t="s">
        <v>15</v>
      </c>
      <c r="F85" s="120">
        <v>2</v>
      </c>
      <c r="G85" s="19" t="s">
        <v>122</v>
      </c>
      <c r="H85" s="18">
        <v>200</v>
      </c>
      <c r="I85" s="21">
        <v>200</v>
      </c>
      <c r="J85" s="97">
        <v>200</v>
      </c>
    </row>
    <row r="86" spans="1:10" ht="12.75">
      <c r="A86" s="94"/>
      <c r="B86" s="7" t="s">
        <v>68</v>
      </c>
      <c r="C86" s="8" t="s">
        <v>17</v>
      </c>
      <c r="D86" s="7" t="s">
        <v>10</v>
      </c>
      <c r="E86" s="53"/>
      <c r="F86" s="124"/>
      <c r="G86" s="115"/>
      <c r="H86" s="71"/>
      <c r="I86" s="55">
        <f>I87+I102</f>
        <v>18677.5</v>
      </c>
      <c r="J86" s="102">
        <f>J87+J102</f>
        <v>19417.5</v>
      </c>
    </row>
    <row r="87" spans="1:10" ht="12.75">
      <c r="A87" s="94"/>
      <c r="B87" s="42" t="s">
        <v>69</v>
      </c>
      <c r="C87" s="8" t="s">
        <v>17</v>
      </c>
      <c r="D87" s="8" t="s">
        <v>37</v>
      </c>
      <c r="E87" s="53"/>
      <c r="F87" s="124"/>
      <c r="G87" s="115"/>
      <c r="H87" s="71"/>
      <c r="I87" s="55">
        <f>I88</f>
        <v>18579.7</v>
      </c>
      <c r="J87" s="102">
        <f>J88</f>
        <v>19319.7</v>
      </c>
    </row>
    <row r="88" spans="1:10" ht="11.25" customHeight="1">
      <c r="A88" s="94"/>
      <c r="B88" s="30" t="s">
        <v>138</v>
      </c>
      <c r="C88" s="26" t="s">
        <v>17</v>
      </c>
      <c r="D88" s="26" t="s">
        <v>37</v>
      </c>
      <c r="E88" s="17" t="s">
        <v>14</v>
      </c>
      <c r="F88" s="122"/>
      <c r="G88" s="114"/>
      <c r="H88" s="25"/>
      <c r="I88" s="28">
        <f>I89</f>
        <v>18579.7</v>
      </c>
      <c r="J88" s="100">
        <f>J89</f>
        <v>19319.7</v>
      </c>
    </row>
    <row r="89" spans="1:10" ht="39" customHeight="1">
      <c r="A89" s="94"/>
      <c r="B89" s="23" t="s">
        <v>139</v>
      </c>
      <c r="C89" s="26" t="s">
        <v>17</v>
      </c>
      <c r="D89" s="26" t="s">
        <v>37</v>
      </c>
      <c r="E89" s="17" t="s">
        <v>14</v>
      </c>
      <c r="F89" s="120">
        <v>1</v>
      </c>
      <c r="G89" s="19"/>
      <c r="H89" s="18"/>
      <c r="I89" s="21">
        <f>I90+I92+I94+I96+I98+I100</f>
        <v>18579.7</v>
      </c>
      <c r="J89" s="97">
        <f>J90+J92+J94+J96+J98+J100</f>
        <v>19319.7</v>
      </c>
    </row>
    <row r="90" spans="1:10" ht="12.75">
      <c r="A90" s="94"/>
      <c r="B90" s="23" t="s">
        <v>125</v>
      </c>
      <c r="C90" s="26" t="s">
        <v>17</v>
      </c>
      <c r="D90" s="26" t="s">
        <v>37</v>
      </c>
      <c r="E90" s="17" t="s">
        <v>14</v>
      </c>
      <c r="F90" s="120">
        <v>1</v>
      </c>
      <c r="G90" s="19" t="s">
        <v>126</v>
      </c>
      <c r="H90" s="18"/>
      <c r="I90" s="21">
        <f>I91</f>
        <v>5579.7</v>
      </c>
      <c r="J90" s="97">
        <f>J91</f>
        <v>5779.7</v>
      </c>
    </row>
    <row r="91" spans="1:10" ht="12.75">
      <c r="A91" s="94"/>
      <c r="B91" s="57" t="s">
        <v>54</v>
      </c>
      <c r="C91" s="26" t="s">
        <v>17</v>
      </c>
      <c r="D91" s="26" t="s">
        <v>37</v>
      </c>
      <c r="E91" s="17" t="s">
        <v>14</v>
      </c>
      <c r="F91" s="120">
        <v>1</v>
      </c>
      <c r="G91" s="19" t="s">
        <v>126</v>
      </c>
      <c r="H91" s="18">
        <v>200</v>
      </c>
      <c r="I91" s="21">
        <f>3200+379.7+2000</f>
        <v>5579.7</v>
      </c>
      <c r="J91" s="97">
        <f>3400+379.7+2000</f>
        <v>5779.7</v>
      </c>
    </row>
    <row r="92" spans="1:10" ht="15" customHeight="1">
      <c r="A92" s="94"/>
      <c r="B92" s="23" t="s">
        <v>127</v>
      </c>
      <c r="C92" s="26" t="s">
        <v>17</v>
      </c>
      <c r="D92" s="26" t="s">
        <v>37</v>
      </c>
      <c r="E92" s="17" t="s">
        <v>14</v>
      </c>
      <c r="F92" s="120">
        <v>1</v>
      </c>
      <c r="G92" s="19" t="s">
        <v>128</v>
      </c>
      <c r="H92" s="18"/>
      <c r="I92" s="21">
        <f>I93</f>
        <v>7200</v>
      </c>
      <c r="J92" s="97">
        <f>J93</f>
        <v>7350</v>
      </c>
    </row>
    <row r="93" spans="1:10" ht="12.75">
      <c r="A93" s="94"/>
      <c r="B93" s="57" t="s">
        <v>54</v>
      </c>
      <c r="C93" s="26" t="s">
        <v>17</v>
      </c>
      <c r="D93" s="26" t="s">
        <v>37</v>
      </c>
      <c r="E93" s="17" t="s">
        <v>14</v>
      </c>
      <c r="F93" s="120">
        <v>1</v>
      </c>
      <c r="G93" s="19" t="s">
        <v>128</v>
      </c>
      <c r="H93" s="18">
        <v>200</v>
      </c>
      <c r="I93" s="21">
        <v>7200</v>
      </c>
      <c r="J93" s="97">
        <v>7350</v>
      </c>
    </row>
    <row r="94" spans="1:10" ht="12.75" customHeight="1">
      <c r="A94" s="94"/>
      <c r="B94" s="23" t="s">
        <v>129</v>
      </c>
      <c r="C94" s="26" t="s">
        <v>17</v>
      </c>
      <c r="D94" s="26" t="s">
        <v>37</v>
      </c>
      <c r="E94" s="17" t="s">
        <v>14</v>
      </c>
      <c r="F94" s="120">
        <v>1</v>
      </c>
      <c r="G94" s="19" t="s">
        <v>130</v>
      </c>
      <c r="H94" s="18"/>
      <c r="I94" s="21">
        <f>I95</f>
        <v>2100</v>
      </c>
      <c r="J94" s="97">
        <f>J95</f>
        <v>2250</v>
      </c>
    </row>
    <row r="95" spans="1:10" ht="12.75">
      <c r="A95" s="94"/>
      <c r="B95" s="57" t="s">
        <v>54</v>
      </c>
      <c r="C95" s="26" t="s">
        <v>17</v>
      </c>
      <c r="D95" s="26" t="s">
        <v>37</v>
      </c>
      <c r="E95" s="17" t="s">
        <v>14</v>
      </c>
      <c r="F95" s="120">
        <v>1</v>
      </c>
      <c r="G95" s="19" t="s">
        <v>130</v>
      </c>
      <c r="H95" s="18">
        <v>200</v>
      </c>
      <c r="I95" s="21">
        <v>2100</v>
      </c>
      <c r="J95" s="97">
        <v>2250</v>
      </c>
    </row>
    <row r="96" spans="1:10" ht="25.5">
      <c r="A96" s="94"/>
      <c r="B96" s="23" t="s">
        <v>264</v>
      </c>
      <c r="C96" s="26" t="s">
        <v>17</v>
      </c>
      <c r="D96" s="26" t="s">
        <v>37</v>
      </c>
      <c r="E96" s="17" t="s">
        <v>14</v>
      </c>
      <c r="F96" s="120">
        <v>1</v>
      </c>
      <c r="G96" s="19" t="s">
        <v>131</v>
      </c>
      <c r="H96" s="18"/>
      <c r="I96" s="21">
        <f>I97</f>
        <v>570</v>
      </c>
      <c r="J96" s="97">
        <f>J97</f>
        <v>600</v>
      </c>
    </row>
    <row r="97" spans="1:10" ht="12.75" customHeight="1">
      <c r="A97" s="94"/>
      <c r="B97" s="57" t="s">
        <v>54</v>
      </c>
      <c r="C97" s="26" t="s">
        <v>17</v>
      </c>
      <c r="D97" s="26" t="s">
        <v>37</v>
      </c>
      <c r="E97" s="17" t="s">
        <v>14</v>
      </c>
      <c r="F97" s="120">
        <v>1</v>
      </c>
      <c r="G97" s="19" t="s">
        <v>131</v>
      </c>
      <c r="H97" s="18">
        <v>200</v>
      </c>
      <c r="I97" s="21">
        <v>570</v>
      </c>
      <c r="J97" s="97">
        <f>1100-500</f>
        <v>600</v>
      </c>
    </row>
    <row r="98" spans="1:10" ht="13.5" customHeight="1">
      <c r="A98" s="94"/>
      <c r="B98" s="23" t="s">
        <v>217</v>
      </c>
      <c r="C98" s="26" t="s">
        <v>17</v>
      </c>
      <c r="D98" s="26" t="s">
        <v>37</v>
      </c>
      <c r="E98" s="17" t="s">
        <v>14</v>
      </c>
      <c r="F98" s="120">
        <v>1</v>
      </c>
      <c r="G98" s="114" t="s">
        <v>216</v>
      </c>
      <c r="H98" s="18"/>
      <c r="I98" s="21">
        <f>I99</f>
        <v>630</v>
      </c>
      <c r="J98" s="97">
        <f>J99</f>
        <v>640</v>
      </c>
    </row>
    <row r="99" spans="1:10" ht="13.5" customHeight="1">
      <c r="A99" s="94"/>
      <c r="B99" s="57" t="s">
        <v>54</v>
      </c>
      <c r="C99" s="26" t="s">
        <v>17</v>
      </c>
      <c r="D99" s="26" t="s">
        <v>37</v>
      </c>
      <c r="E99" s="17" t="s">
        <v>14</v>
      </c>
      <c r="F99" s="120">
        <v>1</v>
      </c>
      <c r="G99" s="114" t="s">
        <v>216</v>
      </c>
      <c r="H99" s="18">
        <v>200</v>
      </c>
      <c r="I99" s="21">
        <v>630</v>
      </c>
      <c r="J99" s="97">
        <f>140+500</f>
        <v>640</v>
      </c>
    </row>
    <row r="100" spans="1:10" ht="12.75">
      <c r="A100" s="94"/>
      <c r="B100" s="23" t="s">
        <v>132</v>
      </c>
      <c r="C100" s="26" t="s">
        <v>17</v>
      </c>
      <c r="D100" s="26" t="s">
        <v>37</v>
      </c>
      <c r="E100" s="17" t="s">
        <v>14</v>
      </c>
      <c r="F100" s="120">
        <v>1</v>
      </c>
      <c r="G100" s="19" t="s">
        <v>133</v>
      </c>
      <c r="H100" s="18"/>
      <c r="I100" s="21">
        <f>I101</f>
        <v>2500</v>
      </c>
      <c r="J100" s="97">
        <f>J101</f>
        <v>2700</v>
      </c>
    </row>
    <row r="101" spans="1:10" ht="13.5" customHeight="1">
      <c r="A101" s="94"/>
      <c r="B101" s="57" t="s">
        <v>54</v>
      </c>
      <c r="C101" s="26" t="s">
        <v>17</v>
      </c>
      <c r="D101" s="26" t="s">
        <v>37</v>
      </c>
      <c r="E101" s="17" t="s">
        <v>14</v>
      </c>
      <c r="F101" s="120">
        <v>1</v>
      </c>
      <c r="G101" s="19" t="s">
        <v>133</v>
      </c>
      <c r="H101" s="18">
        <v>200</v>
      </c>
      <c r="I101" s="21">
        <v>2500</v>
      </c>
      <c r="J101" s="97">
        <v>2700</v>
      </c>
    </row>
    <row r="102" spans="1:10" ht="13.5" customHeight="1">
      <c r="A102" s="94"/>
      <c r="B102" s="42" t="s">
        <v>70</v>
      </c>
      <c r="C102" s="8" t="s">
        <v>17</v>
      </c>
      <c r="D102" s="8" t="s">
        <v>71</v>
      </c>
      <c r="E102" s="56"/>
      <c r="F102" s="125"/>
      <c r="G102" s="111"/>
      <c r="H102" s="7" t="s">
        <v>9</v>
      </c>
      <c r="I102" s="41">
        <f>I103+I109</f>
        <v>97.8</v>
      </c>
      <c r="J102" s="93">
        <f>J103+J109</f>
        <v>97.8</v>
      </c>
    </row>
    <row r="103" spans="1:10" ht="25.5">
      <c r="A103" s="94"/>
      <c r="B103" s="48" t="s">
        <v>90</v>
      </c>
      <c r="C103" s="46" t="s">
        <v>17</v>
      </c>
      <c r="D103" s="46" t="s">
        <v>71</v>
      </c>
      <c r="E103" s="50">
        <v>97</v>
      </c>
      <c r="F103" s="122"/>
      <c r="G103" s="114"/>
      <c r="H103" s="25"/>
      <c r="I103" s="28">
        <f>I104</f>
        <v>64.8</v>
      </c>
      <c r="J103" s="100">
        <f>J104</f>
        <v>64.8</v>
      </c>
    </row>
    <row r="104" spans="1:10" ht="12.75" customHeight="1">
      <c r="A104" s="94"/>
      <c r="B104" s="48" t="s">
        <v>89</v>
      </c>
      <c r="C104" s="46" t="s">
        <v>17</v>
      </c>
      <c r="D104" s="46" t="s">
        <v>71</v>
      </c>
      <c r="E104" s="50">
        <v>97</v>
      </c>
      <c r="F104" s="121">
        <v>2</v>
      </c>
      <c r="G104" s="114"/>
      <c r="H104" s="25"/>
      <c r="I104" s="28">
        <f>I105+I107</f>
        <v>64.8</v>
      </c>
      <c r="J104" s="100">
        <f>J105+J107</f>
        <v>64.8</v>
      </c>
    </row>
    <row r="105" spans="1:10" ht="12.75" customHeight="1">
      <c r="A105" s="94"/>
      <c r="B105" s="23" t="s">
        <v>136</v>
      </c>
      <c r="C105" s="26" t="s">
        <v>17</v>
      </c>
      <c r="D105" s="26" t="s">
        <v>71</v>
      </c>
      <c r="E105" s="17" t="s">
        <v>113</v>
      </c>
      <c r="F105" s="120">
        <v>2</v>
      </c>
      <c r="G105" s="114" t="s">
        <v>137</v>
      </c>
      <c r="H105" s="25"/>
      <c r="I105" s="28">
        <f>I106</f>
        <v>40</v>
      </c>
      <c r="J105" s="100">
        <f>J106</f>
        <v>40</v>
      </c>
    </row>
    <row r="106" spans="1:10" ht="12.75">
      <c r="A106" s="94"/>
      <c r="B106" s="60" t="s">
        <v>55</v>
      </c>
      <c r="C106" s="26" t="s">
        <v>17</v>
      </c>
      <c r="D106" s="26" t="s">
        <v>71</v>
      </c>
      <c r="E106" s="17" t="s">
        <v>113</v>
      </c>
      <c r="F106" s="120">
        <v>2</v>
      </c>
      <c r="G106" s="114" t="s">
        <v>137</v>
      </c>
      <c r="H106" s="25">
        <v>500</v>
      </c>
      <c r="I106" s="28">
        <v>40</v>
      </c>
      <c r="J106" s="100">
        <v>40</v>
      </c>
    </row>
    <row r="107" spans="1:10" ht="25.5">
      <c r="A107" s="94"/>
      <c r="B107" s="23" t="s">
        <v>134</v>
      </c>
      <c r="C107" s="26" t="s">
        <v>17</v>
      </c>
      <c r="D107" s="26" t="s">
        <v>71</v>
      </c>
      <c r="E107" s="17" t="s">
        <v>113</v>
      </c>
      <c r="F107" s="120">
        <v>2</v>
      </c>
      <c r="G107" s="114" t="s">
        <v>135</v>
      </c>
      <c r="H107" s="18"/>
      <c r="I107" s="21">
        <f>I108</f>
        <v>24.8</v>
      </c>
      <c r="J107" s="97">
        <f>J108</f>
        <v>24.8</v>
      </c>
    </row>
    <row r="108" spans="1:10" ht="12.75">
      <c r="A108" s="94"/>
      <c r="B108" s="60" t="s">
        <v>55</v>
      </c>
      <c r="C108" s="26" t="s">
        <v>17</v>
      </c>
      <c r="D108" s="26" t="s">
        <v>71</v>
      </c>
      <c r="E108" s="17" t="s">
        <v>113</v>
      </c>
      <c r="F108" s="120">
        <v>2</v>
      </c>
      <c r="G108" s="114" t="s">
        <v>135</v>
      </c>
      <c r="H108" s="18">
        <v>500</v>
      </c>
      <c r="I108" s="21">
        <v>24.8</v>
      </c>
      <c r="J108" s="97">
        <v>24.8</v>
      </c>
    </row>
    <row r="109" spans="1:10" ht="12.75" customHeight="1">
      <c r="A109" s="94"/>
      <c r="B109" s="23" t="s">
        <v>140</v>
      </c>
      <c r="C109" s="26" t="s">
        <v>17</v>
      </c>
      <c r="D109" s="26" t="s">
        <v>71</v>
      </c>
      <c r="E109" s="17" t="s">
        <v>17</v>
      </c>
      <c r="F109" s="120"/>
      <c r="G109" s="19"/>
      <c r="H109" s="18"/>
      <c r="I109" s="21">
        <f>I110</f>
        <v>33</v>
      </c>
      <c r="J109" s="97">
        <f>J110</f>
        <v>33</v>
      </c>
    </row>
    <row r="110" spans="1:10" ht="12.75" customHeight="1">
      <c r="A110" s="94"/>
      <c r="B110" s="23" t="s">
        <v>141</v>
      </c>
      <c r="C110" s="26" t="s">
        <v>17</v>
      </c>
      <c r="D110" s="26" t="s">
        <v>71</v>
      </c>
      <c r="E110" s="17" t="s">
        <v>17</v>
      </c>
      <c r="F110" s="120">
        <v>0</v>
      </c>
      <c r="G110" s="114" t="s">
        <v>218</v>
      </c>
      <c r="H110" s="18"/>
      <c r="I110" s="21">
        <f>I111</f>
        <v>33</v>
      </c>
      <c r="J110" s="97">
        <f>J111</f>
        <v>33</v>
      </c>
    </row>
    <row r="111" spans="1:10" ht="12" customHeight="1">
      <c r="A111" s="94"/>
      <c r="B111" s="57" t="s">
        <v>54</v>
      </c>
      <c r="C111" s="26" t="s">
        <v>17</v>
      </c>
      <c r="D111" s="26" t="s">
        <v>71</v>
      </c>
      <c r="E111" s="17" t="s">
        <v>17</v>
      </c>
      <c r="F111" s="120">
        <v>0</v>
      </c>
      <c r="G111" s="114" t="s">
        <v>218</v>
      </c>
      <c r="H111" s="18">
        <v>200</v>
      </c>
      <c r="I111" s="21">
        <v>33</v>
      </c>
      <c r="J111" s="97">
        <v>33</v>
      </c>
    </row>
    <row r="112" spans="1:10" ht="12" customHeight="1">
      <c r="A112" s="94"/>
      <c r="B112" s="7" t="s">
        <v>20</v>
      </c>
      <c r="C112" s="7" t="s">
        <v>18</v>
      </c>
      <c r="D112" s="7" t="s">
        <v>10</v>
      </c>
      <c r="E112" s="53"/>
      <c r="F112" s="124"/>
      <c r="G112" s="115"/>
      <c r="H112" s="71"/>
      <c r="I112" s="43">
        <f>I113+I140</f>
        <v>34886.1</v>
      </c>
      <c r="J112" s="98">
        <f>J113+J140</f>
        <v>35801.2</v>
      </c>
    </row>
    <row r="113" spans="1:10" ht="12" customHeight="1">
      <c r="A113" s="94"/>
      <c r="B113" s="42" t="s">
        <v>21</v>
      </c>
      <c r="C113" s="7" t="s">
        <v>18</v>
      </c>
      <c r="D113" s="7" t="s">
        <v>13</v>
      </c>
      <c r="E113" s="53"/>
      <c r="F113" s="124"/>
      <c r="G113" s="115"/>
      <c r="H113" s="71"/>
      <c r="I113" s="43">
        <f>I114</f>
        <v>10350</v>
      </c>
      <c r="J113" s="98">
        <f>J114</f>
        <v>10650</v>
      </c>
    </row>
    <row r="114" spans="1:10" ht="12" customHeight="1">
      <c r="A114" s="94"/>
      <c r="B114" s="23" t="s">
        <v>168</v>
      </c>
      <c r="C114" s="26" t="s">
        <v>18</v>
      </c>
      <c r="D114" s="26" t="s">
        <v>13</v>
      </c>
      <c r="E114" s="17" t="s">
        <v>18</v>
      </c>
      <c r="F114" s="120"/>
      <c r="G114" s="19"/>
      <c r="H114" s="18"/>
      <c r="I114" s="21">
        <f>I115+I120+I127+I134+I137</f>
        <v>10350</v>
      </c>
      <c r="J114" s="97">
        <f>J115+J120+J127+J134+J137</f>
        <v>10650</v>
      </c>
    </row>
    <row r="115" spans="1:10" ht="12" customHeight="1">
      <c r="A115" s="94"/>
      <c r="B115" s="23" t="s">
        <v>149</v>
      </c>
      <c r="C115" s="26" t="s">
        <v>18</v>
      </c>
      <c r="D115" s="26" t="s">
        <v>13</v>
      </c>
      <c r="E115" s="17" t="s">
        <v>18</v>
      </c>
      <c r="F115" s="120">
        <v>1</v>
      </c>
      <c r="G115" s="19"/>
      <c r="H115" s="18"/>
      <c r="I115" s="21">
        <f>I116+I118</f>
        <v>3450</v>
      </c>
      <c r="J115" s="97">
        <f>J116+J118</f>
        <v>3650</v>
      </c>
    </row>
    <row r="116" spans="1:10" ht="12" customHeight="1">
      <c r="A116" s="94"/>
      <c r="B116" s="23" t="s">
        <v>143</v>
      </c>
      <c r="C116" s="26" t="s">
        <v>18</v>
      </c>
      <c r="D116" s="26" t="s">
        <v>13</v>
      </c>
      <c r="E116" s="17" t="s">
        <v>18</v>
      </c>
      <c r="F116" s="120">
        <v>1</v>
      </c>
      <c r="G116" s="19" t="s">
        <v>142</v>
      </c>
      <c r="H116" s="18"/>
      <c r="I116" s="21">
        <f>I117</f>
        <v>2400</v>
      </c>
      <c r="J116" s="97">
        <f>J117</f>
        <v>2600</v>
      </c>
    </row>
    <row r="117" spans="1:10" ht="12" customHeight="1">
      <c r="A117" s="94"/>
      <c r="B117" s="57" t="s">
        <v>54</v>
      </c>
      <c r="C117" s="26" t="s">
        <v>18</v>
      </c>
      <c r="D117" s="26" t="s">
        <v>13</v>
      </c>
      <c r="E117" s="17" t="s">
        <v>18</v>
      </c>
      <c r="F117" s="120">
        <v>1</v>
      </c>
      <c r="G117" s="19" t="s">
        <v>142</v>
      </c>
      <c r="H117" s="18">
        <v>200</v>
      </c>
      <c r="I117" s="21">
        <v>2400</v>
      </c>
      <c r="J117" s="97">
        <v>2600</v>
      </c>
    </row>
    <row r="118" spans="1:10" ht="12.75">
      <c r="A118" s="94"/>
      <c r="B118" s="23" t="s">
        <v>144</v>
      </c>
      <c r="C118" s="26" t="s">
        <v>18</v>
      </c>
      <c r="D118" s="26" t="s">
        <v>13</v>
      </c>
      <c r="E118" s="17" t="s">
        <v>18</v>
      </c>
      <c r="F118" s="120">
        <v>1</v>
      </c>
      <c r="G118" s="19" t="s">
        <v>145</v>
      </c>
      <c r="H118" s="18"/>
      <c r="I118" s="21">
        <f>I119</f>
        <v>1050</v>
      </c>
      <c r="J118" s="97">
        <f>J119</f>
        <v>1050</v>
      </c>
    </row>
    <row r="119" spans="1:10" ht="12" customHeight="1">
      <c r="A119" s="94"/>
      <c r="B119" s="57" t="s">
        <v>54</v>
      </c>
      <c r="C119" s="26" t="s">
        <v>18</v>
      </c>
      <c r="D119" s="26" t="s">
        <v>13</v>
      </c>
      <c r="E119" s="17" t="s">
        <v>18</v>
      </c>
      <c r="F119" s="120">
        <v>1</v>
      </c>
      <c r="G119" s="19" t="s">
        <v>145</v>
      </c>
      <c r="H119" s="18">
        <v>200</v>
      </c>
      <c r="I119" s="21">
        <f>350+700</f>
        <v>1050</v>
      </c>
      <c r="J119" s="97">
        <f>350+700</f>
        <v>1050</v>
      </c>
    </row>
    <row r="120" spans="1:10" ht="12" customHeight="1">
      <c r="A120" s="94"/>
      <c r="B120" s="23" t="s">
        <v>146</v>
      </c>
      <c r="C120" s="26" t="s">
        <v>18</v>
      </c>
      <c r="D120" s="26" t="s">
        <v>13</v>
      </c>
      <c r="E120" s="17" t="s">
        <v>18</v>
      </c>
      <c r="F120" s="120">
        <v>2</v>
      </c>
      <c r="G120" s="19"/>
      <c r="H120" s="18"/>
      <c r="I120" s="21">
        <f>I121+I123+I125</f>
        <v>3020</v>
      </c>
      <c r="J120" s="97">
        <f>J121+J123+J125</f>
        <v>3120</v>
      </c>
    </row>
    <row r="121" spans="1:10" ht="12.75">
      <c r="A121" s="94"/>
      <c r="B121" s="23" t="s">
        <v>152</v>
      </c>
      <c r="C121" s="26" t="s">
        <v>18</v>
      </c>
      <c r="D121" s="26" t="s">
        <v>13</v>
      </c>
      <c r="E121" s="17" t="s">
        <v>18</v>
      </c>
      <c r="F121" s="120">
        <v>2</v>
      </c>
      <c r="G121" s="114" t="s">
        <v>153</v>
      </c>
      <c r="H121" s="18"/>
      <c r="I121" s="21">
        <f>I122</f>
        <v>2220</v>
      </c>
      <c r="J121" s="97">
        <f>J122</f>
        <v>2320</v>
      </c>
    </row>
    <row r="122" spans="1:10" ht="12.75">
      <c r="A122" s="94"/>
      <c r="B122" s="57" t="s">
        <v>54</v>
      </c>
      <c r="C122" s="26" t="s">
        <v>18</v>
      </c>
      <c r="D122" s="26" t="s">
        <v>13</v>
      </c>
      <c r="E122" s="17" t="s">
        <v>18</v>
      </c>
      <c r="F122" s="120">
        <v>2</v>
      </c>
      <c r="G122" s="114" t="s">
        <v>153</v>
      </c>
      <c r="H122" s="18">
        <v>200</v>
      </c>
      <c r="I122" s="21">
        <f>1400+820</f>
        <v>2220</v>
      </c>
      <c r="J122" s="97">
        <f>1500+820</f>
        <v>2320</v>
      </c>
    </row>
    <row r="123" spans="1:10" ht="12.75">
      <c r="A123" s="94"/>
      <c r="B123" s="23" t="s">
        <v>147</v>
      </c>
      <c r="C123" s="26" t="s">
        <v>18</v>
      </c>
      <c r="D123" s="26" t="s">
        <v>13</v>
      </c>
      <c r="E123" s="17" t="s">
        <v>18</v>
      </c>
      <c r="F123" s="120">
        <v>2</v>
      </c>
      <c r="G123" s="19" t="s">
        <v>148</v>
      </c>
      <c r="H123" s="18"/>
      <c r="I123" s="21">
        <f>I124</f>
        <v>200</v>
      </c>
      <c r="J123" s="97">
        <f>J124</f>
        <v>200</v>
      </c>
    </row>
    <row r="124" spans="1:10" ht="12.75">
      <c r="A124" s="94"/>
      <c r="B124" s="57" t="s">
        <v>54</v>
      </c>
      <c r="C124" s="26" t="s">
        <v>18</v>
      </c>
      <c r="D124" s="26" t="s">
        <v>13</v>
      </c>
      <c r="E124" s="17" t="s">
        <v>18</v>
      </c>
      <c r="F124" s="120">
        <v>2</v>
      </c>
      <c r="G124" s="19" t="s">
        <v>148</v>
      </c>
      <c r="H124" s="18">
        <v>200</v>
      </c>
      <c r="I124" s="21">
        <v>200</v>
      </c>
      <c r="J124" s="97">
        <v>200</v>
      </c>
    </row>
    <row r="125" spans="1:10" ht="12.75" customHeight="1">
      <c r="A125" s="94"/>
      <c r="B125" s="23" t="s">
        <v>155</v>
      </c>
      <c r="C125" s="26" t="s">
        <v>18</v>
      </c>
      <c r="D125" s="26" t="s">
        <v>13</v>
      </c>
      <c r="E125" s="17" t="s">
        <v>18</v>
      </c>
      <c r="F125" s="120">
        <v>2</v>
      </c>
      <c r="G125" s="19" t="s">
        <v>156</v>
      </c>
      <c r="H125" s="18"/>
      <c r="I125" s="21">
        <f>I126</f>
        <v>600</v>
      </c>
      <c r="J125" s="97">
        <f>J126</f>
        <v>600</v>
      </c>
    </row>
    <row r="126" spans="1:10" ht="12.75" customHeight="1">
      <c r="A126" s="94"/>
      <c r="B126" s="57" t="s">
        <v>54</v>
      </c>
      <c r="C126" s="26" t="s">
        <v>18</v>
      </c>
      <c r="D126" s="26" t="s">
        <v>13</v>
      </c>
      <c r="E126" s="17" t="s">
        <v>18</v>
      </c>
      <c r="F126" s="120">
        <v>2</v>
      </c>
      <c r="G126" s="19" t="s">
        <v>156</v>
      </c>
      <c r="H126" s="18">
        <v>200</v>
      </c>
      <c r="I126" s="21">
        <v>600</v>
      </c>
      <c r="J126" s="97">
        <v>600</v>
      </c>
    </row>
    <row r="127" spans="1:10" ht="12.75" customHeight="1">
      <c r="A127" s="94"/>
      <c r="B127" s="23" t="s">
        <v>150</v>
      </c>
      <c r="C127" s="26" t="s">
        <v>18</v>
      </c>
      <c r="D127" s="26" t="s">
        <v>13</v>
      </c>
      <c r="E127" s="17" t="s">
        <v>18</v>
      </c>
      <c r="F127" s="120">
        <v>3</v>
      </c>
      <c r="G127" s="19"/>
      <c r="H127" s="18"/>
      <c r="I127" s="97">
        <f>I128+I130+I132</f>
        <v>2600</v>
      </c>
      <c r="J127" s="97">
        <f>J128+J130+J132</f>
        <v>2600</v>
      </c>
    </row>
    <row r="128" spans="1:10" ht="12.75">
      <c r="A128" s="94"/>
      <c r="B128" s="23" t="s">
        <v>152</v>
      </c>
      <c r="C128" s="26" t="s">
        <v>18</v>
      </c>
      <c r="D128" s="26" t="s">
        <v>13</v>
      </c>
      <c r="E128" s="17" t="s">
        <v>18</v>
      </c>
      <c r="F128" s="120">
        <v>3</v>
      </c>
      <c r="G128" s="114" t="s">
        <v>153</v>
      </c>
      <c r="H128" s="18"/>
      <c r="I128" s="21">
        <f>I129</f>
        <v>1700</v>
      </c>
      <c r="J128" s="97">
        <f>J129</f>
        <v>1700</v>
      </c>
    </row>
    <row r="129" spans="1:10" ht="12.75" customHeight="1">
      <c r="A129" s="94"/>
      <c r="B129" s="57" t="s">
        <v>54</v>
      </c>
      <c r="C129" s="26" t="s">
        <v>18</v>
      </c>
      <c r="D129" s="26" t="s">
        <v>13</v>
      </c>
      <c r="E129" s="17" t="s">
        <v>18</v>
      </c>
      <c r="F129" s="120">
        <v>3</v>
      </c>
      <c r="G129" s="114" t="s">
        <v>153</v>
      </c>
      <c r="H129" s="18">
        <v>200</v>
      </c>
      <c r="I129" s="21">
        <v>1700</v>
      </c>
      <c r="J129" s="97">
        <v>1700</v>
      </c>
    </row>
    <row r="130" spans="1:10" ht="12.75" customHeight="1">
      <c r="A130" s="94"/>
      <c r="B130" s="23" t="s">
        <v>144</v>
      </c>
      <c r="C130" s="26" t="s">
        <v>18</v>
      </c>
      <c r="D130" s="26" t="s">
        <v>13</v>
      </c>
      <c r="E130" s="17" t="s">
        <v>18</v>
      </c>
      <c r="F130" s="120">
        <v>3</v>
      </c>
      <c r="G130" s="19" t="s">
        <v>145</v>
      </c>
      <c r="H130" s="18"/>
      <c r="I130" s="21">
        <f>I131</f>
        <v>700</v>
      </c>
      <c r="J130" s="97">
        <f>J131</f>
        <v>700</v>
      </c>
    </row>
    <row r="131" spans="1:10" ht="12.75" customHeight="1">
      <c r="A131" s="94"/>
      <c r="B131" s="57" t="s">
        <v>54</v>
      </c>
      <c r="C131" s="26" t="s">
        <v>18</v>
      </c>
      <c r="D131" s="26" t="s">
        <v>13</v>
      </c>
      <c r="E131" s="17" t="s">
        <v>18</v>
      </c>
      <c r="F131" s="120">
        <v>3</v>
      </c>
      <c r="G131" s="19" t="s">
        <v>145</v>
      </c>
      <c r="H131" s="18">
        <v>200</v>
      </c>
      <c r="I131" s="21">
        <v>700</v>
      </c>
      <c r="J131" s="97">
        <v>700</v>
      </c>
    </row>
    <row r="132" spans="1:10" ht="12.75" customHeight="1">
      <c r="A132" s="94"/>
      <c r="B132" s="23" t="s">
        <v>166</v>
      </c>
      <c r="C132" s="26" t="s">
        <v>18</v>
      </c>
      <c r="D132" s="26" t="s">
        <v>13</v>
      </c>
      <c r="E132" s="17" t="s">
        <v>18</v>
      </c>
      <c r="F132" s="120">
        <v>3</v>
      </c>
      <c r="G132" s="19" t="s">
        <v>156</v>
      </c>
      <c r="H132" s="18"/>
      <c r="I132" s="21">
        <f>I133</f>
        <v>200</v>
      </c>
      <c r="J132" s="97">
        <f>J133</f>
        <v>200</v>
      </c>
    </row>
    <row r="133" spans="1:10" ht="12.75" customHeight="1">
      <c r="A133" s="94"/>
      <c r="B133" s="57" t="s">
        <v>54</v>
      </c>
      <c r="C133" s="26" t="s">
        <v>18</v>
      </c>
      <c r="D133" s="26" t="s">
        <v>13</v>
      </c>
      <c r="E133" s="17" t="s">
        <v>18</v>
      </c>
      <c r="F133" s="120">
        <v>3</v>
      </c>
      <c r="G133" s="19" t="s">
        <v>156</v>
      </c>
      <c r="H133" s="18">
        <v>200</v>
      </c>
      <c r="I133" s="21">
        <v>200</v>
      </c>
      <c r="J133" s="97">
        <v>200</v>
      </c>
    </row>
    <row r="134" spans="1:10" ht="12.75">
      <c r="A134" s="94"/>
      <c r="B134" s="23" t="s">
        <v>151</v>
      </c>
      <c r="C134" s="26" t="s">
        <v>18</v>
      </c>
      <c r="D134" s="26" t="s">
        <v>13</v>
      </c>
      <c r="E134" s="17" t="s">
        <v>18</v>
      </c>
      <c r="F134" s="120">
        <v>4</v>
      </c>
      <c r="G134" s="19"/>
      <c r="H134" s="18"/>
      <c r="I134" s="21">
        <f>I135</f>
        <v>600</v>
      </c>
      <c r="J134" s="97">
        <f>J135</f>
        <v>600</v>
      </c>
    </row>
    <row r="135" spans="1:10" ht="12.75" customHeight="1">
      <c r="A135" s="94"/>
      <c r="B135" s="23" t="s">
        <v>152</v>
      </c>
      <c r="C135" s="26" t="s">
        <v>18</v>
      </c>
      <c r="D135" s="26" t="s">
        <v>13</v>
      </c>
      <c r="E135" s="17" t="s">
        <v>18</v>
      </c>
      <c r="F135" s="120">
        <v>4</v>
      </c>
      <c r="G135" s="19" t="s">
        <v>153</v>
      </c>
      <c r="H135" s="18"/>
      <c r="I135" s="21">
        <f>I136</f>
        <v>600</v>
      </c>
      <c r="J135" s="97">
        <f>J136</f>
        <v>600</v>
      </c>
    </row>
    <row r="136" spans="1:10" ht="12.75" customHeight="1">
      <c r="A136" s="94"/>
      <c r="B136" s="57" t="s">
        <v>54</v>
      </c>
      <c r="C136" s="26" t="s">
        <v>18</v>
      </c>
      <c r="D136" s="26" t="s">
        <v>13</v>
      </c>
      <c r="E136" s="17" t="s">
        <v>18</v>
      </c>
      <c r="F136" s="120">
        <v>4</v>
      </c>
      <c r="G136" s="19" t="s">
        <v>153</v>
      </c>
      <c r="H136" s="18">
        <v>200</v>
      </c>
      <c r="I136" s="21">
        <v>600</v>
      </c>
      <c r="J136" s="97">
        <v>600</v>
      </c>
    </row>
    <row r="137" spans="1:10" ht="12.75" customHeight="1">
      <c r="A137" s="94"/>
      <c r="B137" s="23" t="s">
        <v>154</v>
      </c>
      <c r="C137" s="26" t="s">
        <v>18</v>
      </c>
      <c r="D137" s="26" t="s">
        <v>13</v>
      </c>
      <c r="E137" s="17" t="s">
        <v>18</v>
      </c>
      <c r="F137" s="120">
        <v>5</v>
      </c>
      <c r="G137" s="19"/>
      <c r="H137" s="18"/>
      <c r="I137" s="21">
        <f>I138</f>
        <v>680</v>
      </c>
      <c r="J137" s="97">
        <f>J138</f>
        <v>680</v>
      </c>
    </row>
    <row r="138" spans="1:10" ht="12.75">
      <c r="A138" s="94"/>
      <c r="B138" s="23" t="s">
        <v>167</v>
      </c>
      <c r="C138" s="26" t="s">
        <v>18</v>
      </c>
      <c r="D138" s="26" t="s">
        <v>13</v>
      </c>
      <c r="E138" s="17" t="s">
        <v>18</v>
      </c>
      <c r="F138" s="120">
        <v>5</v>
      </c>
      <c r="G138" s="114" t="s">
        <v>219</v>
      </c>
      <c r="H138" s="25"/>
      <c r="I138" s="21">
        <f>I139</f>
        <v>680</v>
      </c>
      <c r="J138" s="97">
        <f>J139</f>
        <v>680</v>
      </c>
    </row>
    <row r="139" spans="1:10" ht="12.75">
      <c r="A139" s="94"/>
      <c r="B139" s="57" t="s">
        <v>54</v>
      </c>
      <c r="C139" s="26" t="s">
        <v>18</v>
      </c>
      <c r="D139" s="26" t="s">
        <v>13</v>
      </c>
      <c r="E139" s="17" t="s">
        <v>18</v>
      </c>
      <c r="F139" s="120">
        <v>5</v>
      </c>
      <c r="G139" s="114" t="s">
        <v>219</v>
      </c>
      <c r="H139" s="25">
        <v>200</v>
      </c>
      <c r="I139" s="21">
        <v>680</v>
      </c>
      <c r="J139" s="97">
        <v>680</v>
      </c>
    </row>
    <row r="140" spans="1:10" ht="12.75" customHeight="1">
      <c r="A140" s="94"/>
      <c r="B140" s="42" t="s">
        <v>3</v>
      </c>
      <c r="C140" s="7" t="s">
        <v>18</v>
      </c>
      <c r="D140" s="7" t="s">
        <v>14</v>
      </c>
      <c r="E140" s="56" t="s">
        <v>11</v>
      </c>
      <c r="F140" s="118"/>
      <c r="G140" s="111"/>
      <c r="H140" s="7" t="s">
        <v>9</v>
      </c>
      <c r="I140" s="41">
        <f>I141</f>
        <v>24536.1</v>
      </c>
      <c r="J140" s="93">
        <f>J141</f>
        <v>25151.2</v>
      </c>
    </row>
    <row r="141" spans="1:10" ht="12.75" customHeight="1">
      <c r="A141" s="94"/>
      <c r="B141" s="30" t="s">
        <v>138</v>
      </c>
      <c r="C141" s="26" t="s">
        <v>18</v>
      </c>
      <c r="D141" s="26" t="s">
        <v>14</v>
      </c>
      <c r="E141" s="17" t="s">
        <v>14</v>
      </c>
      <c r="F141" s="120"/>
      <c r="G141" s="19"/>
      <c r="H141" s="18"/>
      <c r="I141" s="21">
        <f>I142+I147+I162</f>
        <v>24536.1</v>
      </c>
      <c r="J141" s="97">
        <f>J142+J147+J162</f>
        <v>25151.2</v>
      </c>
    </row>
    <row r="142" spans="1:10" ht="12" customHeight="1">
      <c r="A142" s="94"/>
      <c r="B142" s="23" t="s">
        <v>158</v>
      </c>
      <c r="C142" s="26" t="s">
        <v>18</v>
      </c>
      <c r="D142" s="26" t="s">
        <v>14</v>
      </c>
      <c r="E142" s="17" t="s">
        <v>14</v>
      </c>
      <c r="F142" s="120">
        <v>2</v>
      </c>
      <c r="G142" s="19"/>
      <c r="H142" s="18"/>
      <c r="I142" s="21">
        <f>I143+I145</f>
        <v>4800</v>
      </c>
      <c r="J142" s="97">
        <f>J143+J145</f>
        <v>4800</v>
      </c>
    </row>
    <row r="143" spans="1:10" ht="12.75">
      <c r="A143" s="94"/>
      <c r="B143" s="23" t="s">
        <v>161</v>
      </c>
      <c r="C143" s="26" t="s">
        <v>18</v>
      </c>
      <c r="D143" s="26" t="s">
        <v>14</v>
      </c>
      <c r="E143" s="17" t="s">
        <v>14</v>
      </c>
      <c r="F143" s="120">
        <v>2</v>
      </c>
      <c r="G143" s="19" t="s">
        <v>160</v>
      </c>
      <c r="H143" s="18"/>
      <c r="I143" s="21">
        <f>I144</f>
        <v>2800</v>
      </c>
      <c r="J143" s="97">
        <f>J144</f>
        <v>2800</v>
      </c>
    </row>
    <row r="144" spans="1:10" ht="12.75">
      <c r="A144" s="94"/>
      <c r="B144" s="57" t="s">
        <v>54</v>
      </c>
      <c r="C144" s="26" t="s">
        <v>18</v>
      </c>
      <c r="D144" s="26" t="s">
        <v>14</v>
      </c>
      <c r="E144" s="17" t="s">
        <v>14</v>
      </c>
      <c r="F144" s="120">
        <v>2</v>
      </c>
      <c r="G144" s="19" t="s">
        <v>160</v>
      </c>
      <c r="H144" s="18">
        <v>200</v>
      </c>
      <c r="I144" s="21">
        <v>2800</v>
      </c>
      <c r="J144" s="97">
        <v>2800</v>
      </c>
    </row>
    <row r="145" spans="1:10" ht="12.75" customHeight="1">
      <c r="A145" s="94"/>
      <c r="B145" s="23" t="s">
        <v>165</v>
      </c>
      <c r="C145" s="26" t="s">
        <v>18</v>
      </c>
      <c r="D145" s="26" t="s">
        <v>14</v>
      </c>
      <c r="E145" s="17" t="s">
        <v>14</v>
      </c>
      <c r="F145" s="120">
        <v>2</v>
      </c>
      <c r="G145" s="19" t="s">
        <v>159</v>
      </c>
      <c r="H145" s="18"/>
      <c r="I145" s="21">
        <f>I146</f>
        <v>2000</v>
      </c>
      <c r="J145" s="97">
        <f>J146</f>
        <v>2000</v>
      </c>
    </row>
    <row r="146" spans="1:10" ht="12" customHeight="1">
      <c r="A146" s="94"/>
      <c r="B146" s="57" t="s">
        <v>54</v>
      </c>
      <c r="C146" s="26" t="s">
        <v>18</v>
      </c>
      <c r="D146" s="26" t="s">
        <v>14</v>
      </c>
      <c r="E146" s="17" t="s">
        <v>14</v>
      </c>
      <c r="F146" s="120">
        <v>2</v>
      </c>
      <c r="G146" s="19" t="s">
        <v>159</v>
      </c>
      <c r="H146" s="18">
        <v>200</v>
      </c>
      <c r="I146" s="21">
        <f>2000</f>
        <v>2000</v>
      </c>
      <c r="J146" s="97">
        <f>2000</f>
        <v>2000</v>
      </c>
    </row>
    <row r="147" spans="1:10" s="34" customFormat="1" ht="12.75" customHeight="1">
      <c r="A147" s="94"/>
      <c r="B147" s="23" t="s">
        <v>162</v>
      </c>
      <c r="C147" s="26" t="s">
        <v>18</v>
      </c>
      <c r="D147" s="26" t="s">
        <v>14</v>
      </c>
      <c r="E147" s="17" t="s">
        <v>14</v>
      </c>
      <c r="F147" s="120">
        <v>3</v>
      </c>
      <c r="G147" s="19"/>
      <c r="H147" s="18"/>
      <c r="I147" s="21">
        <f>I148+I150+I152+I154+I156+I158+I160</f>
        <v>3785</v>
      </c>
      <c r="J147" s="97">
        <f>J148+J150+J152+J154+J156+J158+J160</f>
        <v>3785</v>
      </c>
    </row>
    <row r="148" spans="1:10" s="34" customFormat="1" ht="12.75">
      <c r="A148" s="94"/>
      <c r="B148" s="23" t="s">
        <v>163</v>
      </c>
      <c r="C148" s="26" t="s">
        <v>18</v>
      </c>
      <c r="D148" s="26" t="s">
        <v>14</v>
      </c>
      <c r="E148" s="17" t="s">
        <v>14</v>
      </c>
      <c r="F148" s="120">
        <v>3</v>
      </c>
      <c r="G148" s="19" t="s">
        <v>164</v>
      </c>
      <c r="H148" s="18"/>
      <c r="I148" s="21">
        <f>I149</f>
        <v>600</v>
      </c>
      <c r="J148" s="97">
        <f>J149</f>
        <v>600</v>
      </c>
    </row>
    <row r="149" spans="1:10" s="34" customFormat="1" ht="12.75">
      <c r="A149" s="94"/>
      <c r="B149" s="57" t="s">
        <v>54</v>
      </c>
      <c r="C149" s="26" t="s">
        <v>18</v>
      </c>
      <c r="D149" s="26" t="s">
        <v>14</v>
      </c>
      <c r="E149" s="17" t="s">
        <v>14</v>
      </c>
      <c r="F149" s="120">
        <v>3</v>
      </c>
      <c r="G149" s="19" t="s">
        <v>164</v>
      </c>
      <c r="H149" s="18">
        <v>200</v>
      </c>
      <c r="I149" s="21">
        <v>600</v>
      </c>
      <c r="J149" s="97">
        <v>600</v>
      </c>
    </row>
    <row r="150" spans="1:10" s="34" customFormat="1" ht="12.75">
      <c r="A150" s="94"/>
      <c r="B150" s="23" t="s">
        <v>221</v>
      </c>
      <c r="C150" s="26" t="s">
        <v>18</v>
      </c>
      <c r="D150" s="26" t="s">
        <v>14</v>
      </c>
      <c r="E150" s="17" t="s">
        <v>14</v>
      </c>
      <c r="F150" s="120">
        <v>3</v>
      </c>
      <c r="G150" s="114" t="s">
        <v>220</v>
      </c>
      <c r="H150" s="18"/>
      <c r="I150" s="21">
        <f>I151</f>
        <v>165</v>
      </c>
      <c r="J150" s="97">
        <f>J151</f>
        <v>165</v>
      </c>
    </row>
    <row r="151" spans="1:10" s="34" customFormat="1" ht="12.75">
      <c r="A151" s="94"/>
      <c r="B151" s="57" t="s">
        <v>54</v>
      </c>
      <c r="C151" s="26" t="s">
        <v>18</v>
      </c>
      <c r="D151" s="26" t="s">
        <v>14</v>
      </c>
      <c r="E151" s="17" t="s">
        <v>14</v>
      </c>
      <c r="F151" s="120">
        <v>3</v>
      </c>
      <c r="G151" s="114" t="s">
        <v>220</v>
      </c>
      <c r="H151" s="18">
        <v>200</v>
      </c>
      <c r="I151" s="21">
        <v>165</v>
      </c>
      <c r="J151" s="97">
        <v>165</v>
      </c>
    </row>
    <row r="152" spans="1:10" s="34" customFormat="1" ht="12.75">
      <c r="A152" s="94"/>
      <c r="B152" s="23" t="s">
        <v>169</v>
      </c>
      <c r="C152" s="26" t="s">
        <v>18</v>
      </c>
      <c r="D152" s="26" t="s">
        <v>14</v>
      </c>
      <c r="E152" s="17" t="s">
        <v>14</v>
      </c>
      <c r="F152" s="120">
        <v>3</v>
      </c>
      <c r="G152" s="116">
        <v>2922</v>
      </c>
      <c r="H152" s="18"/>
      <c r="I152" s="21">
        <f>I153</f>
        <v>1000</v>
      </c>
      <c r="J152" s="97">
        <f>J153</f>
        <v>1000</v>
      </c>
    </row>
    <row r="153" spans="1:10" s="34" customFormat="1" ht="12.75">
      <c r="A153" s="94"/>
      <c r="B153" s="57" t="s">
        <v>54</v>
      </c>
      <c r="C153" s="26" t="s">
        <v>18</v>
      </c>
      <c r="D153" s="26" t="s">
        <v>14</v>
      </c>
      <c r="E153" s="17" t="s">
        <v>14</v>
      </c>
      <c r="F153" s="120">
        <v>3</v>
      </c>
      <c r="G153" s="116">
        <v>2922</v>
      </c>
      <c r="H153" s="18">
        <v>200</v>
      </c>
      <c r="I153" s="21">
        <v>1000</v>
      </c>
      <c r="J153" s="97">
        <v>1000</v>
      </c>
    </row>
    <row r="154" spans="1:10" s="34" customFormat="1" ht="12.75" customHeight="1">
      <c r="A154" s="94"/>
      <c r="B154" s="23" t="s">
        <v>170</v>
      </c>
      <c r="C154" s="26" t="s">
        <v>18</v>
      </c>
      <c r="D154" s="26" t="s">
        <v>14</v>
      </c>
      <c r="E154" s="17" t="s">
        <v>14</v>
      </c>
      <c r="F154" s="120">
        <v>3</v>
      </c>
      <c r="G154" s="116">
        <v>2947</v>
      </c>
      <c r="H154" s="18"/>
      <c r="I154" s="21">
        <f>I155</f>
        <v>200</v>
      </c>
      <c r="J154" s="97">
        <f>J155</f>
        <v>200</v>
      </c>
    </row>
    <row r="155" spans="1:10" s="34" customFormat="1" ht="12.75" customHeight="1">
      <c r="A155" s="94"/>
      <c r="B155" s="57" t="s">
        <v>54</v>
      </c>
      <c r="C155" s="26" t="s">
        <v>18</v>
      </c>
      <c r="D155" s="26" t="s">
        <v>14</v>
      </c>
      <c r="E155" s="17" t="s">
        <v>14</v>
      </c>
      <c r="F155" s="120">
        <v>3</v>
      </c>
      <c r="G155" s="116">
        <v>2947</v>
      </c>
      <c r="H155" s="18">
        <v>200</v>
      </c>
      <c r="I155" s="21">
        <v>200</v>
      </c>
      <c r="J155" s="97">
        <v>200</v>
      </c>
    </row>
    <row r="156" spans="1:10" s="34" customFormat="1" ht="12" customHeight="1">
      <c r="A156" s="94"/>
      <c r="B156" s="23" t="s">
        <v>171</v>
      </c>
      <c r="C156" s="26" t="s">
        <v>18</v>
      </c>
      <c r="D156" s="26" t="s">
        <v>14</v>
      </c>
      <c r="E156" s="17" t="s">
        <v>14</v>
      </c>
      <c r="F156" s="120">
        <v>3</v>
      </c>
      <c r="G156" s="116">
        <v>2949</v>
      </c>
      <c r="H156" s="18"/>
      <c r="I156" s="21">
        <f>I157</f>
        <v>800</v>
      </c>
      <c r="J156" s="97">
        <f>J157</f>
        <v>800</v>
      </c>
    </row>
    <row r="157" spans="1:10" ht="12.75">
      <c r="A157" s="94"/>
      <c r="B157" s="57" t="s">
        <v>54</v>
      </c>
      <c r="C157" s="26" t="s">
        <v>18</v>
      </c>
      <c r="D157" s="26" t="s">
        <v>14</v>
      </c>
      <c r="E157" s="17" t="s">
        <v>14</v>
      </c>
      <c r="F157" s="120">
        <v>3</v>
      </c>
      <c r="G157" s="116">
        <v>2949</v>
      </c>
      <c r="H157" s="18">
        <v>200</v>
      </c>
      <c r="I157" s="21">
        <v>800</v>
      </c>
      <c r="J157" s="97">
        <v>800</v>
      </c>
    </row>
    <row r="158" spans="1:10" ht="12" customHeight="1">
      <c r="A158" s="94"/>
      <c r="B158" s="23" t="s">
        <v>222</v>
      </c>
      <c r="C158" s="26" t="s">
        <v>18</v>
      </c>
      <c r="D158" s="26" t="s">
        <v>14</v>
      </c>
      <c r="E158" s="17" t="s">
        <v>14</v>
      </c>
      <c r="F158" s="120">
        <v>3</v>
      </c>
      <c r="G158" s="114" t="s">
        <v>223</v>
      </c>
      <c r="H158" s="18"/>
      <c r="I158" s="21">
        <f>I159</f>
        <v>200</v>
      </c>
      <c r="J158" s="97">
        <f>J159</f>
        <v>200</v>
      </c>
    </row>
    <row r="159" spans="1:10" ht="12" customHeight="1">
      <c r="A159" s="94"/>
      <c r="B159" s="57" t="s">
        <v>54</v>
      </c>
      <c r="C159" s="26" t="s">
        <v>18</v>
      </c>
      <c r="D159" s="26" t="s">
        <v>14</v>
      </c>
      <c r="E159" s="17" t="s">
        <v>14</v>
      </c>
      <c r="F159" s="120">
        <v>3</v>
      </c>
      <c r="G159" s="114" t="s">
        <v>223</v>
      </c>
      <c r="H159" s="18">
        <v>200</v>
      </c>
      <c r="I159" s="21">
        <v>200</v>
      </c>
      <c r="J159" s="97">
        <v>200</v>
      </c>
    </row>
    <row r="160" spans="1:10" ht="12" customHeight="1">
      <c r="A160" s="94"/>
      <c r="B160" s="23" t="s">
        <v>172</v>
      </c>
      <c r="C160" s="26" t="s">
        <v>18</v>
      </c>
      <c r="D160" s="26" t="s">
        <v>14</v>
      </c>
      <c r="E160" s="17" t="s">
        <v>14</v>
      </c>
      <c r="F160" s="120">
        <v>3</v>
      </c>
      <c r="G160" s="19" t="s">
        <v>173</v>
      </c>
      <c r="H160" s="18"/>
      <c r="I160" s="21">
        <f>I161</f>
        <v>820</v>
      </c>
      <c r="J160" s="97">
        <f>J161</f>
        <v>820</v>
      </c>
    </row>
    <row r="161" spans="1:10" ht="12" customHeight="1">
      <c r="A161" s="94"/>
      <c r="B161" s="57" t="s">
        <v>54</v>
      </c>
      <c r="C161" s="26" t="s">
        <v>18</v>
      </c>
      <c r="D161" s="26" t="s">
        <v>14</v>
      </c>
      <c r="E161" s="17" t="s">
        <v>14</v>
      </c>
      <c r="F161" s="120">
        <v>3</v>
      </c>
      <c r="G161" s="19" t="s">
        <v>173</v>
      </c>
      <c r="H161" s="18">
        <v>200</v>
      </c>
      <c r="I161" s="21">
        <f>260+560</f>
        <v>820</v>
      </c>
      <c r="J161" s="97">
        <f>260+560</f>
        <v>820</v>
      </c>
    </row>
    <row r="162" spans="1:10" ht="12" customHeight="1">
      <c r="A162" s="94"/>
      <c r="B162" s="23" t="s">
        <v>174</v>
      </c>
      <c r="C162" s="26" t="s">
        <v>18</v>
      </c>
      <c r="D162" s="26" t="s">
        <v>14</v>
      </c>
      <c r="E162" s="17" t="s">
        <v>14</v>
      </c>
      <c r="F162" s="120">
        <v>4</v>
      </c>
      <c r="G162" s="19"/>
      <c r="H162" s="18"/>
      <c r="I162" s="21">
        <f>I163</f>
        <v>15951.1</v>
      </c>
      <c r="J162" s="97">
        <f>J163</f>
        <v>16566.2</v>
      </c>
    </row>
    <row r="163" spans="1:10" ht="12" customHeight="1">
      <c r="A163" s="94"/>
      <c r="B163" s="23" t="s">
        <v>175</v>
      </c>
      <c r="C163" s="26" t="s">
        <v>18</v>
      </c>
      <c r="D163" s="26" t="s">
        <v>14</v>
      </c>
      <c r="E163" s="17" t="s">
        <v>14</v>
      </c>
      <c r="F163" s="120">
        <v>4</v>
      </c>
      <c r="G163" s="19" t="s">
        <v>176</v>
      </c>
      <c r="H163" s="18"/>
      <c r="I163" s="21">
        <f>I164+I165+I166</f>
        <v>15951.1</v>
      </c>
      <c r="J163" s="97">
        <f>J164+J165+J166</f>
        <v>16566.2</v>
      </c>
    </row>
    <row r="164" spans="1:10" ht="38.25">
      <c r="A164" s="94"/>
      <c r="B164" s="58" t="s">
        <v>64</v>
      </c>
      <c r="C164" s="26" t="s">
        <v>18</v>
      </c>
      <c r="D164" s="26" t="s">
        <v>14</v>
      </c>
      <c r="E164" s="17" t="s">
        <v>14</v>
      </c>
      <c r="F164" s="120">
        <v>4</v>
      </c>
      <c r="G164" s="19" t="s">
        <v>176</v>
      </c>
      <c r="H164" s="18">
        <v>100</v>
      </c>
      <c r="I164" s="21">
        <v>10445</v>
      </c>
      <c r="J164" s="97">
        <v>10967.3</v>
      </c>
    </row>
    <row r="165" spans="1:10" ht="12" customHeight="1">
      <c r="A165" s="94"/>
      <c r="B165" s="57" t="s">
        <v>54</v>
      </c>
      <c r="C165" s="26" t="s">
        <v>18</v>
      </c>
      <c r="D165" s="26" t="s">
        <v>14</v>
      </c>
      <c r="E165" s="17" t="s">
        <v>14</v>
      </c>
      <c r="F165" s="120">
        <v>4</v>
      </c>
      <c r="G165" s="19" t="s">
        <v>176</v>
      </c>
      <c r="H165" s="18">
        <v>200</v>
      </c>
      <c r="I165" s="21">
        <f>5179.6+306</f>
        <v>5485.6</v>
      </c>
      <c r="J165" s="97">
        <f>5179.6+398.8</f>
        <v>5578.400000000001</v>
      </c>
    </row>
    <row r="166" spans="1:10" ht="12" customHeight="1">
      <c r="A166" s="94"/>
      <c r="B166" s="59" t="s">
        <v>56</v>
      </c>
      <c r="C166" s="26" t="s">
        <v>18</v>
      </c>
      <c r="D166" s="26" t="s">
        <v>14</v>
      </c>
      <c r="E166" s="17" t="s">
        <v>14</v>
      </c>
      <c r="F166" s="120">
        <v>4</v>
      </c>
      <c r="G166" s="19" t="s">
        <v>176</v>
      </c>
      <c r="H166" s="18">
        <v>800</v>
      </c>
      <c r="I166" s="21">
        <v>20.5</v>
      </c>
      <c r="J166" s="97">
        <v>20.5</v>
      </c>
    </row>
    <row r="167" spans="1:10" ht="12" customHeight="1">
      <c r="A167" s="94"/>
      <c r="B167" s="7" t="s">
        <v>41</v>
      </c>
      <c r="C167" s="8" t="s">
        <v>22</v>
      </c>
      <c r="D167" s="8"/>
      <c r="E167" s="56"/>
      <c r="F167" s="118"/>
      <c r="G167" s="111"/>
      <c r="H167" s="7"/>
      <c r="I167" s="41">
        <f>I168+I173</f>
        <v>1225</v>
      </c>
      <c r="J167" s="93">
        <f>J168+J173</f>
        <v>1225</v>
      </c>
    </row>
    <row r="168" spans="1:10" ht="12" customHeight="1">
      <c r="A168" s="94"/>
      <c r="B168" s="54" t="s">
        <v>43</v>
      </c>
      <c r="C168" s="8" t="s">
        <v>22</v>
      </c>
      <c r="D168" s="8" t="s">
        <v>18</v>
      </c>
      <c r="E168" s="53"/>
      <c r="F168" s="124"/>
      <c r="G168" s="115"/>
      <c r="H168" s="71"/>
      <c r="I168" s="55">
        <f aca="true" t="shared" si="4" ref="I168:J171">I169</f>
        <v>50</v>
      </c>
      <c r="J168" s="102">
        <f t="shared" si="4"/>
        <v>50</v>
      </c>
    </row>
    <row r="169" spans="1:10" ht="12" customHeight="1">
      <c r="A169" s="94"/>
      <c r="B169" s="44" t="s">
        <v>76</v>
      </c>
      <c r="C169" s="46" t="s">
        <v>22</v>
      </c>
      <c r="D169" s="46" t="s">
        <v>18</v>
      </c>
      <c r="E169" s="50">
        <v>92</v>
      </c>
      <c r="F169" s="122"/>
      <c r="G169" s="19"/>
      <c r="H169" s="18"/>
      <c r="I169" s="21">
        <f t="shared" si="4"/>
        <v>50</v>
      </c>
      <c r="J169" s="97">
        <f t="shared" si="4"/>
        <v>50</v>
      </c>
    </row>
    <row r="170" spans="1:10" ht="12.75">
      <c r="A170" s="94"/>
      <c r="B170" s="23" t="s">
        <v>78</v>
      </c>
      <c r="C170" s="26" t="s">
        <v>22</v>
      </c>
      <c r="D170" s="26" t="s">
        <v>18</v>
      </c>
      <c r="E170" s="29">
        <v>92</v>
      </c>
      <c r="F170" s="120">
        <v>2</v>
      </c>
      <c r="G170" s="19"/>
      <c r="H170" s="18"/>
      <c r="I170" s="21">
        <f t="shared" si="4"/>
        <v>50</v>
      </c>
      <c r="J170" s="97">
        <f t="shared" si="4"/>
        <v>50</v>
      </c>
    </row>
    <row r="171" spans="1:10" ht="12.75">
      <c r="A171" s="94"/>
      <c r="B171" s="23" t="s">
        <v>177</v>
      </c>
      <c r="C171" s="26" t="s">
        <v>22</v>
      </c>
      <c r="D171" s="26" t="s">
        <v>18</v>
      </c>
      <c r="E171" s="29">
        <v>92</v>
      </c>
      <c r="F171" s="120">
        <v>2</v>
      </c>
      <c r="G171" s="19" t="s">
        <v>178</v>
      </c>
      <c r="H171" s="18"/>
      <c r="I171" s="21">
        <f t="shared" si="4"/>
        <v>50</v>
      </c>
      <c r="J171" s="97">
        <f t="shared" si="4"/>
        <v>50</v>
      </c>
    </row>
    <row r="172" spans="1:10" ht="12.75">
      <c r="A172" s="94"/>
      <c r="B172" s="57" t="s">
        <v>54</v>
      </c>
      <c r="C172" s="26" t="s">
        <v>22</v>
      </c>
      <c r="D172" s="26" t="s">
        <v>18</v>
      </c>
      <c r="E172" s="29">
        <v>92</v>
      </c>
      <c r="F172" s="120">
        <v>2</v>
      </c>
      <c r="G172" s="19" t="s">
        <v>178</v>
      </c>
      <c r="H172" s="18">
        <v>200</v>
      </c>
      <c r="I172" s="21">
        <v>50</v>
      </c>
      <c r="J172" s="97">
        <v>50</v>
      </c>
    </row>
    <row r="173" spans="1:10" ht="12.75">
      <c r="A173" s="94"/>
      <c r="B173" s="42" t="s">
        <v>180</v>
      </c>
      <c r="C173" s="8" t="s">
        <v>22</v>
      </c>
      <c r="D173" s="8" t="s">
        <v>22</v>
      </c>
      <c r="E173" s="56"/>
      <c r="F173" s="118"/>
      <c r="G173" s="111"/>
      <c r="H173" s="7"/>
      <c r="I173" s="41">
        <f>I174</f>
        <v>1175</v>
      </c>
      <c r="J173" s="93">
        <f>J174</f>
        <v>1175</v>
      </c>
    </row>
    <row r="174" spans="1:10" ht="25.5">
      <c r="A174" s="94"/>
      <c r="B174" s="23" t="s">
        <v>179</v>
      </c>
      <c r="C174" s="16" t="s">
        <v>22</v>
      </c>
      <c r="D174" s="16" t="s">
        <v>22</v>
      </c>
      <c r="E174" s="17" t="s">
        <v>157</v>
      </c>
      <c r="F174" s="120"/>
      <c r="G174" s="19"/>
      <c r="H174" s="18"/>
      <c r="I174" s="20">
        <f>I175</f>
        <v>1175</v>
      </c>
      <c r="J174" s="96">
        <f>J175</f>
        <v>1175</v>
      </c>
    </row>
    <row r="175" spans="1:10" ht="12.75">
      <c r="A175" s="94"/>
      <c r="B175" s="15" t="s">
        <v>182</v>
      </c>
      <c r="C175" s="16" t="s">
        <v>22</v>
      </c>
      <c r="D175" s="16" t="s">
        <v>22</v>
      </c>
      <c r="E175" s="17" t="s">
        <v>157</v>
      </c>
      <c r="F175" s="120">
        <v>1</v>
      </c>
      <c r="G175" s="19"/>
      <c r="H175" s="18"/>
      <c r="I175" s="20">
        <f>I176+I178+I180+I182</f>
        <v>1175</v>
      </c>
      <c r="J175" s="96">
        <f>J176+J178+J180+J182</f>
        <v>1175</v>
      </c>
    </row>
    <row r="176" spans="1:10" ht="12.75">
      <c r="A176" s="94"/>
      <c r="B176" s="15" t="s">
        <v>181</v>
      </c>
      <c r="C176" s="16" t="s">
        <v>22</v>
      </c>
      <c r="D176" s="16" t="s">
        <v>22</v>
      </c>
      <c r="E176" s="17" t="s">
        <v>157</v>
      </c>
      <c r="F176" s="120">
        <v>1</v>
      </c>
      <c r="G176" s="19" t="s">
        <v>183</v>
      </c>
      <c r="H176" s="18"/>
      <c r="I176" s="20">
        <f>I177</f>
        <v>225</v>
      </c>
      <c r="J176" s="96">
        <f>J177</f>
        <v>225</v>
      </c>
    </row>
    <row r="177" spans="1:10" ht="12.75">
      <c r="A177" s="94"/>
      <c r="B177" s="57" t="s">
        <v>54</v>
      </c>
      <c r="C177" s="16" t="s">
        <v>22</v>
      </c>
      <c r="D177" s="16" t="s">
        <v>22</v>
      </c>
      <c r="E177" s="17" t="s">
        <v>157</v>
      </c>
      <c r="F177" s="120">
        <v>1</v>
      </c>
      <c r="G177" s="19" t="s">
        <v>183</v>
      </c>
      <c r="H177" s="18">
        <v>200</v>
      </c>
      <c r="I177" s="20">
        <v>225</v>
      </c>
      <c r="J177" s="96">
        <v>225</v>
      </c>
    </row>
    <row r="178" spans="1:10" ht="12.75">
      <c r="A178" s="94"/>
      <c r="B178" s="15" t="s">
        <v>184</v>
      </c>
      <c r="C178" s="16" t="s">
        <v>22</v>
      </c>
      <c r="D178" s="16" t="s">
        <v>22</v>
      </c>
      <c r="E178" s="17" t="s">
        <v>157</v>
      </c>
      <c r="F178" s="120">
        <v>1</v>
      </c>
      <c r="G178" s="19" t="s">
        <v>185</v>
      </c>
      <c r="H178" s="18"/>
      <c r="I178" s="20">
        <f>I179</f>
        <v>500</v>
      </c>
      <c r="J178" s="96">
        <f>J179</f>
        <v>500</v>
      </c>
    </row>
    <row r="179" spans="1:10" ht="12.75">
      <c r="A179" s="94"/>
      <c r="B179" s="57" t="s">
        <v>54</v>
      </c>
      <c r="C179" s="16" t="s">
        <v>22</v>
      </c>
      <c r="D179" s="16" t="s">
        <v>22</v>
      </c>
      <c r="E179" s="17" t="s">
        <v>157</v>
      </c>
      <c r="F179" s="120">
        <v>1</v>
      </c>
      <c r="G179" s="19" t="s">
        <v>185</v>
      </c>
      <c r="H179" s="18">
        <v>200</v>
      </c>
      <c r="I179" s="20">
        <v>500</v>
      </c>
      <c r="J179" s="96">
        <v>500</v>
      </c>
    </row>
    <row r="180" spans="1:10" ht="12.75">
      <c r="A180" s="94"/>
      <c r="B180" s="15" t="s">
        <v>186</v>
      </c>
      <c r="C180" s="16" t="s">
        <v>22</v>
      </c>
      <c r="D180" s="16" t="s">
        <v>22</v>
      </c>
      <c r="E180" s="17" t="s">
        <v>157</v>
      </c>
      <c r="F180" s="120">
        <v>1</v>
      </c>
      <c r="G180" s="19" t="s">
        <v>226</v>
      </c>
      <c r="H180" s="18"/>
      <c r="I180" s="20">
        <f>I181</f>
        <v>250</v>
      </c>
      <c r="J180" s="96">
        <f>J181</f>
        <v>250</v>
      </c>
    </row>
    <row r="181" spans="1:10" ht="12.75">
      <c r="A181" s="94"/>
      <c r="B181" s="57" t="s">
        <v>54</v>
      </c>
      <c r="C181" s="16" t="s">
        <v>22</v>
      </c>
      <c r="D181" s="16" t="s">
        <v>22</v>
      </c>
      <c r="E181" s="17" t="s">
        <v>157</v>
      </c>
      <c r="F181" s="120">
        <v>1</v>
      </c>
      <c r="G181" s="19" t="s">
        <v>226</v>
      </c>
      <c r="H181" s="18">
        <v>200</v>
      </c>
      <c r="I181" s="20">
        <v>250</v>
      </c>
      <c r="J181" s="96">
        <v>250</v>
      </c>
    </row>
    <row r="182" spans="1:10" ht="12.75">
      <c r="A182" s="94"/>
      <c r="B182" s="23" t="s">
        <v>224</v>
      </c>
      <c r="C182" s="16" t="s">
        <v>22</v>
      </c>
      <c r="D182" s="16" t="s">
        <v>22</v>
      </c>
      <c r="E182" s="17" t="s">
        <v>157</v>
      </c>
      <c r="F182" s="120">
        <v>1</v>
      </c>
      <c r="G182" s="19" t="s">
        <v>225</v>
      </c>
      <c r="H182" s="18"/>
      <c r="I182" s="20">
        <f>I183</f>
        <v>200</v>
      </c>
      <c r="J182" s="96">
        <f>J183</f>
        <v>200</v>
      </c>
    </row>
    <row r="183" spans="1:10" ht="12.75">
      <c r="A183" s="94"/>
      <c r="B183" s="57" t="s">
        <v>187</v>
      </c>
      <c r="C183" s="16" t="s">
        <v>22</v>
      </c>
      <c r="D183" s="16" t="s">
        <v>22</v>
      </c>
      <c r="E183" s="17" t="s">
        <v>157</v>
      </c>
      <c r="F183" s="120">
        <v>1</v>
      </c>
      <c r="G183" s="19" t="s">
        <v>225</v>
      </c>
      <c r="H183" s="18">
        <v>300</v>
      </c>
      <c r="I183" s="20">
        <v>200</v>
      </c>
      <c r="J183" s="96">
        <v>200</v>
      </c>
    </row>
    <row r="184" spans="1:10" ht="12.75">
      <c r="A184" s="94"/>
      <c r="B184" s="7" t="s">
        <v>58</v>
      </c>
      <c r="C184" s="7" t="s">
        <v>23</v>
      </c>
      <c r="D184" s="52"/>
      <c r="E184" s="53"/>
      <c r="F184" s="124"/>
      <c r="G184" s="115"/>
      <c r="H184" s="71"/>
      <c r="I184" s="41">
        <f>I185+I198</f>
        <v>6386.7</v>
      </c>
      <c r="J184" s="93">
        <f>J185+J198</f>
        <v>6450.6</v>
      </c>
    </row>
    <row r="185" spans="1:10" ht="12.75">
      <c r="A185" s="94"/>
      <c r="B185" s="42" t="s">
        <v>24</v>
      </c>
      <c r="C185" s="7" t="s">
        <v>23</v>
      </c>
      <c r="D185" s="7" t="s">
        <v>13</v>
      </c>
      <c r="E185" s="56" t="s">
        <v>11</v>
      </c>
      <c r="F185" s="118"/>
      <c r="G185" s="111"/>
      <c r="H185" s="7" t="s">
        <v>9</v>
      </c>
      <c r="I185" s="41">
        <f>I186+I192</f>
        <v>2706.7</v>
      </c>
      <c r="J185" s="93">
        <f>J186+J192</f>
        <v>2770.6</v>
      </c>
    </row>
    <row r="186" spans="1:10" ht="12.75">
      <c r="A186" s="94"/>
      <c r="B186" s="23" t="s">
        <v>108</v>
      </c>
      <c r="C186" s="16" t="s">
        <v>23</v>
      </c>
      <c r="D186" s="16" t="s">
        <v>13</v>
      </c>
      <c r="E186" s="17" t="s">
        <v>72</v>
      </c>
      <c r="F186" s="120"/>
      <c r="G186" s="19"/>
      <c r="H186" s="18"/>
      <c r="I186" s="20">
        <f aca="true" t="shared" si="5" ref="I186:J188">I187</f>
        <v>671.9000000000001</v>
      </c>
      <c r="J186" s="96">
        <f t="shared" si="5"/>
        <v>671.9000000000001</v>
      </c>
    </row>
    <row r="187" spans="1:10" ht="12.75">
      <c r="A187" s="94"/>
      <c r="B187" s="23" t="s">
        <v>109</v>
      </c>
      <c r="C187" s="16" t="s">
        <v>23</v>
      </c>
      <c r="D187" s="16" t="s">
        <v>13</v>
      </c>
      <c r="E187" s="17" t="s">
        <v>72</v>
      </c>
      <c r="F187" s="120">
        <v>9</v>
      </c>
      <c r="G187" s="19"/>
      <c r="H187" s="18"/>
      <c r="I187" s="20">
        <f>I188+I190</f>
        <v>671.9000000000001</v>
      </c>
      <c r="J187" s="20">
        <f>J188+J190</f>
        <v>671.9000000000001</v>
      </c>
    </row>
    <row r="188" spans="1:10" ht="38.25" customHeight="1">
      <c r="A188" s="94"/>
      <c r="B188" s="35" t="s">
        <v>63</v>
      </c>
      <c r="C188" s="16" t="s">
        <v>23</v>
      </c>
      <c r="D188" s="16" t="s">
        <v>13</v>
      </c>
      <c r="E188" s="17" t="s">
        <v>72</v>
      </c>
      <c r="F188" s="120">
        <v>9</v>
      </c>
      <c r="G188" s="19" t="s">
        <v>188</v>
      </c>
      <c r="H188" s="18"/>
      <c r="I188" s="20">
        <f t="shared" si="5"/>
        <v>625.2</v>
      </c>
      <c r="J188" s="96">
        <f t="shared" si="5"/>
        <v>625.2</v>
      </c>
    </row>
    <row r="189" spans="1:10" ht="12.75">
      <c r="A189" s="94"/>
      <c r="B189" s="57" t="s">
        <v>187</v>
      </c>
      <c r="C189" s="16" t="s">
        <v>23</v>
      </c>
      <c r="D189" s="16" t="s">
        <v>13</v>
      </c>
      <c r="E189" s="17" t="s">
        <v>72</v>
      </c>
      <c r="F189" s="120">
        <v>9</v>
      </c>
      <c r="G189" s="19" t="s">
        <v>188</v>
      </c>
      <c r="H189" s="18">
        <v>300</v>
      </c>
      <c r="I189" s="20">
        <v>625.2</v>
      </c>
      <c r="J189" s="96">
        <v>625.2</v>
      </c>
    </row>
    <row r="190" spans="1:10" ht="15.75" customHeight="1">
      <c r="A190" s="94"/>
      <c r="B190" s="36" t="s">
        <v>62</v>
      </c>
      <c r="C190" s="16" t="s">
        <v>23</v>
      </c>
      <c r="D190" s="16" t="s">
        <v>13</v>
      </c>
      <c r="E190" s="17" t="s">
        <v>72</v>
      </c>
      <c r="F190" s="120">
        <v>9</v>
      </c>
      <c r="G190" s="19" t="s">
        <v>189</v>
      </c>
      <c r="H190" s="18"/>
      <c r="I190" s="20">
        <f>I191</f>
        <v>46.7</v>
      </c>
      <c r="J190" s="96">
        <f>J191</f>
        <v>46.7</v>
      </c>
    </row>
    <row r="191" spans="1:10" ht="38.25">
      <c r="A191" s="94"/>
      <c r="B191" s="58" t="s">
        <v>64</v>
      </c>
      <c r="C191" s="16" t="s">
        <v>23</v>
      </c>
      <c r="D191" s="16" t="s">
        <v>13</v>
      </c>
      <c r="E191" s="17" t="s">
        <v>72</v>
      </c>
      <c r="F191" s="120">
        <v>9</v>
      </c>
      <c r="G191" s="19" t="s">
        <v>189</v>
      </c>
      <c r="H191" s="18">
        <v>100</v>
      </c>
      <c r="I191" s="20">
        <v>46.7</v>
      </c>
      <c r="J191" s="96">
        <v>46.7</v>
      </c>
    </row>
    <row r="192" spans="1:10" ht="25.5">
      <c r="A192" s="94"/>
      <c r="B192" s="23" t="s">
        <v>179</v>
      </c>
      <c r="C192" s="16" t="s">
        <v>23</v>
      </c>
      <c r="D192" s="16" t="s">
        <v>13</v>
      </c>
      <c r="E192" s="17" t="s">
        <v>157</v>
      </c>
      <c r="F192" s="120"/>
      <c r="G192" s="19"/>
      <c r="H192" s="18"/>
      <c r="I192" s="20">
        <f>I193</f>
        <v>2034.8</v>
      </c>
      <c r="J192" s="96">
        <f>J193</f>
        <v>2098.7</v>
      </c>
    </row>
    <row r="193" spans="1:10" ht="12.75">
      <c r="A193" s="94"/>
      <c r="B193" s="23" t="s">
        <v>190</v>
      </c>
      <c r="C193" s="16" t="s">
        <v>23</v>
      </c>
      <c r="D193" s="16" t="s">
        <v>13</v>
      </c>
      <c r="E193" s="17" t="s">
        <v>157</v>
      </c>
      <c r="F193" s="120">
        <v>2</v>
      </c>
      <c r="G193" s="19"/>
      <c r="H193" s="18"/>
      <c r="I193" s="20">
        <f>I194</f>
        <v>2034.8</v>
      </c>
      <c r="J193" s="96">
        <f>J194</f>
        <v>2098.7</v>
      </c>
    </row>
    <row r="194" spans="1:10" ht="12" customHeight="1">
      <c r="A194" s="94"/>
      <c r="B194" s="23" t="s">
        <v>175</v>
      </c>
      <c r="C194" s="16" t="s">
        <v>23</v>
      </c>
      <c r="D194" s="16" t="s">
        <v>13</v>
      </c>
      <c r="E194" s="17" t="s">
        <v>157</v>
      </c>
      <c r="F194" s="120">
        <v>2</v>
      </c>
      <c r="G194" s="19" t="s">
        <v>176</v>
      </c>
      <c r="H194" s="18"/>
      <c r="I194" s="20">
        <f>I195+I196+I197</f>
        <v>2034.8</v>
      </c>
      <c r="J194" s="96">
        <f>J195+J196+J197</f>
        <v>2098.7</v>
      </c>
    </row>
    <row r="195" spans="1:10" ht="12" customHeight="1">
      <c r="A195" s="94"/>
      <c r="B195" s="58" t="s">
        <v>64</v>
      </c>
      <c r="C195" s="16" t="s">
        <v>23</v>
      </c>
      <c r="D195" s="16" t="s">
        <v>13</v>
      </c>
      <c r="E195" s="17" t="s">
        <v>157</v>
      </c>
      <c r="F195" s="120">
        <v>2</v>
      </c>
      <c r="G195" s="19" t="s">
        <v>176</v>
      </c>
      <c r="H195" s="18">
        <v>100</v>
      </c>
      <c r="I195" s="20">
        <v>1278.2</v>
      </c>
      <c r="J195" s="96">
        <v>1342.1</v>
      </c>
    </row>
    <row r="196" spans="1:10" ht="12" customHeight="1">
      <c r="A196" s="94"/>
      <c r="B196" s="57" t="s">
        <v>54</v>
      </c>
      <c r="C196" s="16" t="s">
        <v>23</v>
      </c>
      <c r="D196" s="16" t="s">
        <v>13</v>
      </c>
      <c r="E196" s="17" t="s">
        <v>157</v>
      </c>
      <c r="F196" s="120">
        <v>2</v>
      </c>
      <c r="G196" s="19" t="s">
        <v>176</v>
      </c>
      <c r="H196" s="18">
        <v>200</v>
      </c>
      <c r="I196" s="20">
        <f>793.3-46.7</f>
        <v>746.5999999999999</v>
      </c>
      <c r="J196" s="96">
        <f>793.3-46.7</f>
        <v>746.5999999999999</v>
      </c>
    </row>
    <row r="197" spans="1:10" ht="12" customHeight="1">
      <c r="A197" s="94"/>
      <c r="B197" s="59" t="s">
        <v>56</v>
      </c>
      <c r="C197" s="16" t="s">
        <v>23</v>
      </c>
      <c r="D197" s="16" t="s">
        <v>13</v>
      </c>
      <c r="E197" s="17" t="s">
        <v>157</v>
      </c>
      <c r="F197" s="120">
        <v>2</v>
      </c>
      <c r="G197" s="19" t="s">
        <v>176</v>
      </c>
      <c r="H197" s="18">
        <v>800</v>
      </c>
      <c r="I197" s="20">
        <v>10</v>
      </c>
      <c r="J197" s="96">
        <v>10</v>
      </c>
    </row>
    <row r="198" spans="1:10" ht="12.75">
      <c r="A198" s="94"/>
      <c r="B198" s="42" t="s">
        <v>49</v>
      </c>
      <c r="C198" s="8" t="s">
        <v>23</v>
      </c>
      <c r="D198" s="8" t="s">
        <v>17</v>
      </c>
      <c r="E198" s="56"/>
      <c r="F198" s="124"/>
      <c r="G198" s="115"/>
      <c r="H198" s="71"/>
      <c r="I198" s="43">
        <f>I199</f>
        <v>3680</v>
      </c>
      <c r="J198" s="98">
        <f>J199</f>
        <v>3680</v>
      </c>
    </row>
    <row r="199" spans="1:10" ht="25.5">
      <c r="A199" s="94"/>
      <c r="B199" s="23" t="s">
        <v>179</v>
      </c>
      <c r="C199" s="26" t="s">
        <v>23</v>
      </c>
      <c r="D199" s="26" t="s">
        <v>17</v>
      </c>
      <c r="E199" s="29" t="s">
        <v>157</v>
      </c>
      <c r="F199" s="120"/>
      <c r="G199" s="114"/>
      <c r="H199" s="18"/>
      <c r="I199" s="21">
        <f>I200</f>
        <v>3680</v>
      </c>
      <c r="J199" s="97">
        <f>J200</f>
        <v>3680</v>
      </c>
    </row>
    <row r="200" spans="1:10" ht="12.75">
      <c r="A200" s="94"/>
      <c r="B200" s="23" t="s">
        <v>191</v>
      </c>
      <c r="C200" s="26" t="s">
        <v>23</v>
      </c>
      <c r="D200" s="26" t="s">
        <v>17</v>
      </c>
      <c r="E200" s="29" t="s">
        <v>157</v>
      </c>
      <c r="F200" s="120">
        <v>3</v>
      </c>
      <c r="G200" s="114"/>
      <c r="H200" s="18"/>
      <c r="I200" s="21">
        <f>I201+I203+I205</f>
        <v>3680</v>
      </c>
      <c r="J200" s="97">
        <f>J201+J203+J205</f>
        <v>3680</v>
      </c>
    </row>
    <row r="201" spans="1:10" ht="12.75">
      <c r="A201" s="94"/>
      <c r="B201" s="23" t="s">
        <v>181</v>
      </c>
      <c r="C201" s="26" t="s">
        <v>23</v>
      </c>
      <c r="D201" s="26" t="s">
        <v>17</v>
      </c>
      <c r="E201" s="29" t="s">
        <v>157</v>
      </c>
      <c r="F201" s="120">
        <v>3</v>
      </c>
      <c r="G201" s="114" t="s">
        <v>183</v>
      </c>
      <c r="H201" s="18"/>
      <c r="I201" s="21">
        <f>I202</f>
        <v>1780</v>
      </c>
      <c r="J201" s="97">
        <f>J202</f>
        <v>1780</v>
      </c>
    </row>
    <row r="202" spans="1:10" ht="12" customHeight="1">
      <c r="A202" s="94"/>
      <c r="B202" s="57" t="s">
        <v>54</v>
      </c>
      <c r="C202" s="26" t="s">
        <v>23</v>
      </c>
      <c r="D202" s="26" t="s">
        <v>17</v>
      </c>
      <c r="E202" s="29" t="s">
        <v>157</v>
      </c>
      <c r="F202" s="120">
        <v>3</v>
      </c>
      <c r="G202" s="114" t="s">
        <v>183</v>
      </c>
      <c r="H202" s="18">
        <v>200</v>
      </c>
      <c r="I202" s="21">
        <v>1780</v>
      </c>
      <c r="J202" s="97">
        <v>1780</v>
      </c>
    </row>
    <row r="203" spans="1:10" ht="12" customHeight="1">
      <c r="A203" s="94"/>
      <c r="B203" s="23" t="s">
        <v>192</v>
      </c>
      <c r="C203" s="26" t="s">
        <v>23</v>
      </c>
      <c r="D203" s="26" t="s">
        <v>17</v>
      </c>
      <c r="E203" s="29" t="s">
        <v>157</v>
      </c>
      <c r="F203" s="120">
        <v>3</v>
      </c>
      <c r="G203" s="114" t="s">
        <v>193</v>
      </c>
      <c r="H203" s="18"/>
      <c r="I203" s="21">
        <f>I204</f>
        <v>500</v>
      </c>
      <c r="J203" s="97">
        <f>J204</f>
        <v>500</v>
      </c>
    </row>
    <row r="204" spans="1:10" ht="12.75">
      <c r="A204" s="94"/>
      <c r="B204" s="57" t="s">
        <v>54</v>
      </c>
      <c r="C204" s="26" t="s">
        <v>23</v>
      </c>
      <c r="D204" s="26" t="s">
        <v>17</v>
      </c>
      <c r="E204" s="29" t="s">
        <v>157</v>
      </c>
      <c r="F204" s="120">
        <v>3</v>
      </c>
      <c r="G204" s="114" t="s">
        <v>193</v>
      </c>
      <c r="H204" s="18">
        <v>200</v>
      </c>
      <c r="I204" s="21">
        <f>500</f>
        <v>500</v>
      </c>
      <c r="J204" s="97">
        <f>500</f>
        <v>500</v>
      </c>
    </row>
    <row r="205" spans="1:10" ht="12.75">
      <c r="A205" s="94"/>
      <c r="B205" s="23" t="s">
        <v>194</v>
      </c>
      <c r="C205" s="26" t="s">
        <v>23</v>
      </c>
      <c r="D205" s="26" t="s">
        <v>17</v>
      </c>
      <c r="E205" s="29" t="s">
        <v>157</v>
      </c>
      <c r="F205" s="120">
        <v>3</v>
      </c>
      <c r="G205" s="114" t="s">
        <v>195</v>
      </c>
      <c r="H205" s="18"/>
      <c r="I205" s="21">
        <f>I206</f>
        <v>1400</v>
      </c>
      <c r="J205" s="97">
        <f>J206</f>
        <v>1400</v>
      </c>
    </row>
    <row r="206" spans="1:10" ht="12.75">
      <c r="A206" s="94"/>
      <c r="B206" s="57" t="s">
        <v>54</v>
      </c>
      <c r="C206" s="26" t="s">
        <v>23</v>
      </c>
      <c r="D206" s="26" t="s">
        <v>17</v>
      </c>
      <c r="E206" s="29" t="s">
        <v>157</v>
      </c>
      <c r="F206" s="120">
        <v>3</v>
      </c>
      <c r="G206" s="114" t="s">
        <v>195</v>
      </c>
      <c r="H206" s="18">
        <v>200</v>
      </c>
      <c r="I206" s="21">
        <v>1400</v>
      </c>
      <c r="J206" s="97">
        <v>1400</v>
      </c>
    </row>
    <row r="207" spans="1:10" ht="12.75">
      <c r="A207" s="94"/>
      <c r="B207" s="7" t="s">
        <v>59</v>
      </c>
      <c r="C207" s="7">
        <v>10</v>
      </c>
      <c r="D207" s="52"/>
      <c r="E207" s="53"/>
      <c r="F207" s="124"/>
      <c r="G207" s="115"/>
      <c r="H207" s="71"/>
      <c r="I207" s="43">
        <f aca="true" t="shared" si="6" ref="I207:J211">I208</f>
        <v>400</v>
      </c>
      <c r="J207" s="98">
        <f t="shared" si="6"/>
        <v>400</v>
      </c>
    </row>
    <row r="208" spans="1:10" ht="12.75">
      <c r="A208" s="94"/>
      <c r="B208" s="42" t="s">
        <v>60</v>
      </c>
      <c r="C208" s="8" t="s">
        <v>51</v>
      </c>
      <c r="D208" s="8" t="s">
        <v>14</v>
      </c>
      <c r="E208" s="56"/>
      <c r="F208" s="125"/>
      <c r="G208" s="111"/>
      <c r="H208" s="7"/>
      <c r="I208" s="43">
        <f t="shared" si="6"/>
        <v>400</v>
      </c>
      <c r="J208" s="98">
        <f t="shared" si="6"/>
        <v>400</v>
      </c>
    </row>
    <row r="209" spans="1:10" ht="12.75" customHeight="1">
      <c r="A209" s="94"/>
      <c r="B209" s="23" t="s">
        <v>197</v>
      </c>
      <c r="C209" s="16" t="s">
        <v>51</v>
      </c>
      <c r="D209" s="16" t="s">
        <v>14</v>
      </c>
      <c r="E209" s="17" t="s">
        <v>196</v>
      </c>
      <c r="F209" s="120"/>
      <c r="G209" s="114"/>
      <c r="H209" s="18"/>
      <c r="I209" s="21">
        <f t="shared" si="6"/>
        <v>400</v>
      </c>
      <c r="J209" s="97">
        <f t="shared" si="6"/>
        <v>400</v>
      </c>
    </row>
    <row r="210" spans="1:10" ht="12" customHeight="1">
      <c r="A210" s="94"/>
      <c r="B210" s="23" t="s">
        <v>198</v>
      </c>
      <c r="C210" s="16" t="s">
        <v>51</v>
      </c>
      <c r="D210" s="16" t="s">
        <v>14</v>
      </c>
      <c r="E210" s="17" t="s">
        <v>196</v>
      </c>
      <c r="F210" s="120">
        <v>3</v>
      </c>
      <c r="G210" s="114"/>
      <c r="H210" s="18"/>
      <c r="I210" s="21">
        <f t="shared" si="6"/>
        <v>400</v>
      </c>
      <c r="J210" s="97">
        <f t="shared" si="6"/>
        <v>400</v>
      </c>
    </row>
    <row r="211" spans="1:10" ht="25.5">
      <c r="A211" s="94"/>
      <c r="B211" s="23" t="s">
        <v>200</v>
      </c>
      <c r="C211" s="16" t="s">
        <v>51</v>
      </c>
      <c r="D211" s="16" t="s">
        <v>14</v>
      </c>
      <c r="E211" s="17" t="s">
        <v>196</v>
      </c>
      <c r="F211" s="120">
        <v>3</v>
      </c>
      <c r="G211" s="114" t="s">
        <v>199</v>
      </c>
      <c r="H211" s="18"/>
      <c r="I211" s="21">
        <f t="shared" si="6"/>
        <v>400</v>
      </c>
      <c r="J211" s="97">
        <f t="shared" si="6"/>
        <v>400</v>
      </c>
    </row>
    <row r="212" spans="1:10" ht="12.75">
      <c r="A212" s="94"/>
      <c r="B212" s="57" t="s">
        <v>54</v>
      </c>
      <c r="C212" s="16" t="s">
        <v>51</v>
      </c>
      <c r="D212" s="16" t="s">
        <v>14</v>
      </c>
      <c r="E212" s="17" t="s">
        <v>196</v>
      </c>
      <c r="F212" s="120">
        <v>3</v>
      </c>
      <c r="G212" s="114" t="s">
        <v>199</v>
      </c>
      <c r="H212" s="18">
        <v>200</v>
      </c>
      <c r="I212" s="21">
        <v>400</v>
      </c>
      <c r="J212" s="97">
        <v>400</v>
      </c>
    </row>
    <row r="213" spans="1:10" ht="12.75">
      <c r="A213" s="94"/>
      <c r="B213" s="7" t="s">
        <v>61</v>
      </c>
      <c r="C213" s="8">
        <v>11</v>
      </c>
      <c r="D213" s="8"/>
      <c r="E213" s="56"/>
      <c r="F213" s="118"/>
      <c r="G213" s="111"/>
      <c r="H213" s="7"/>
      <c r="I213" s="43">
        <f aca="true" t="shared" si="7" ref="I213:J215">I214</f>
        <v>3068</v>
      </c>
      <c r="J213" s="98">
        <f t="shared" si="7"/>
        <v>3068</v>
      </c>
    </row>
    <row r="214" spans="1:10" ht="12.75">
      <c r="A214" s="94"/>
      <c r="B214" s="42" t="s">
        <v>50</v>
      </c>
      <c r="C214" s="7">
        <v>11</v>
      </c>
      <c r="D214" s="8" t="s">
        <v>18</v>
      </c>
      <c r="E214" s="56"/>
      <c r="F214" s="118"/>
      <c r="G214" s="111"/>
      <c r="H214" s="7"/>
      <c r="I214" s="43">
        <f t="shared" si="7"/>
        <v>3068</v>
      </c>
      <c r="J214" s="98">
        <f t="shared" si="7"/>
        <v>3068</v>
      </c>
    </row>
    <row r="215" spans="1:10" ht="25.5">
      <c r="A215" s="94"/>
      <c r="B215" s="23" t="s">
        <v>179</v>
      </c>
      <c r="C215" s="26" t="s">
        <v>52</v>
      </c>
      <c r="D215" s="26" t="s">
        <v>18</v>
      </c>
      <c r="E215" s="29" t="s">
        <v>157</v>
      </c>
      <c r="F215" s="120"/>
      <c r="G215" s="114"/>
      <c r="H215" s="18"/>
      <c r="I215" s="21">
        <f t="shared" si="7"/>
        <v>3068</v>
      </c>
      <c r="J215" s="97">
        <f t="shared" si="7"/>
        <v>3068</v>
      </c>
    </row>
    <row r="216" spans="1:10" ht="12.75" customHeight="1">
      <c r="A216" s="94"/>
      <c r="B216" s="23" t="s">
        <v>201</v>
      </c>
      <c r="C216" s="26" t="s">
        <v>52</v>
      </c>
      <c r="D216" s="26" t="s">
        <v>18</v>
      </c>
      <c r="E216" s="29" t="s">
        <v>157</v>
      </c>
      <c r="F216" s="120">
        <v>4</v>
      </c>
      <c r="G216" s="114"/>
      <c r="H216" s="18"/>
      <c r="I216" s="21">
        <f>I217+I219+I221</f>
        <v>3068</v>
      </c>
      <c r="J216" s="21">
        <f>J217+J219+J221</f>
        <v>3068</v>
      </c>
    </row>
    <row r="217" spans="1:10" ht="12" customHeight="1">
      <c r="A217" s="94"/>
      <c r="B217" s="23" t="s">
        <v>203</v>
      </c>
      <c r="C217" s="26" t="s">
        <v>52</v>
      </c>
      <c r="D217" s="26" t="s">
        <v>18</v>
      </c>
      <c r="E217" s="29" t="s">
        <v>157</v>
      </c>
      <c r="F217" s="120">
        <v>4</v>
      </c>
      <c r="G217" s="114" t="s">
        <v>202</v>
      </c>
      <c r="H217" s="18"/>
      <c r="I217" s="21">
        <f>I218</f>
        <v>268</v>
      </c>
      <c r="J217" s="97">
        <f>J218</f>
        <v>268</v>
      </c>
    </row>
    <row r="218" spans="1:10" ht="12.75" customHeight="1">
      <c r="A218" s="94"/>
      <c r="B218" s="57" t="s">
        <v>54</v>
      </c>
      <c r="C218" s="26" t="s">
        <v>52</v>
      </c>
      <c r="D218" s="26" t="s">
        <v>18</v>
      </c>
      <c r="E218" s="29" t="s">
        <v>157</v>
      </c>
      <c r="F218" s="120">
        <v>4</v>
      </c>
      <c r="G218" s="114" t="s">
        <v>202</v>
      </c>
      <c r="H218" s="18">
        <v>200</v>
      </c>
      <c r="I218" s="21">
        <v>268</v>
      </c>
      <c r="J218" s="97">
        <v>268</v>
      </c>
    </row>
    <row r="219" spans="1:10" ht="12.75" customHeight="1">
      <c r="A219" s="94"/>
      <c r="B219" s="23" t="s">
        <v>172</v>
      </c>
      <c r="C219" s="26" t="s">
        <v>52</v>
      </c>
      <c r="D219" s="26" t="s">
        <v>18</v>
      </c>
      <c r="E219" s="29" t="s">
        <v>157</v>
      </c>
      <c r="F219" s="120">
        <v>4</v>
      </c>
      <c r="G219" s="114" t="s">
        <v>173</v>
      </c>
      <c r="H219" s="18"/>
      <c r="I219" s="21">
        <f>I220</f>
        <v>1300</v>
      </c>
      <c r="J219" s="97">
        <f>J220</f>
        <v>1300</v>
      </c>
    </row>
    <row r="220" spans="1:10" ht="12.75" customHeight="1">
      <c r="A220" s="94"/>
      <c r="B220" s="57" t="s">
        <v>54</v>
      </c>
      <c r="C220" s="26" t="s">
        <v>52</v>
      </c>
      <c r="D220" s="26" t="s">
        <v>18</v>
      </c>
      <c r="E220" s="29" t="s">
        <v>157</v>
      </c>
      <c r="F220" s="120">
        <v>4</v>
      </c>
      <c r="G220" s="114" t="s">
        <v>173</v>
      </c>
      <c r="H220" s="18">
        <v>200</v>
      </c>
      <c r="I220" s="21">
        <v>1300</v>
      </c>
      <c r="J220" s="97">
        <v>1300</v>
      </c>
    </row>
    <row r="221" spans="1:10" ht="12.75" customHeight="1">
      <c r="A221" s="94"/>
      <c r="B221" s="23" t="s">
        <v>204</v>
      </c>
      <c r="C221" s="26" t="s">
        <v>52</v>
      </c>
      <c r="D221" s="26" t="s">
        <v>18</v>
      </c>
      <c r="E221" s="29" t="s">
        <v>157</v>
      </c>
      <c r="F221" s="120">
        <v>4</v>
      </c>
      <c r="G221" s="114" t="s">
        <v>205</v>
      </c>
      <c r="H221" s="18"/>
      <c r="I221" s="21">
        <f>I222</f>
        <v>1500</v>
      </c>
      <c r="J221" s="97">
        <f>J222</f>
        <v>1500</v>
      </c>
    </row>
    <row r="222" spans="1:10" ht="12.75" customHeight="1">
      <c r="A222" s="94"/>
      <c r="B222" s="57" t="s">
        <v>54</v>
      </c>
      <c r="C222" s="26" t="s">
        <v>52</v>
      </c>
      <c r="D222" s="26" t="s">
        <v>18</v>
      </c>
      <c r="E222" s="29" t="s">
        <v>157</v>
      </c>
      <c r="F222" s="120">
        <v>4</v>
      </c>
      <c r="G222" s="114" t="s">
        <v>205</v>
      </c>
      <c r="H222" s="18">
        <v>200</v>
      </c>
      <c r="I222" s="21">
        <v>1500</v>
      </c>
      <c r="J222" s="97">
        <v>1500</v>
      </c>
    </row>
    <row r="223" spans="1:10" ht="12.75" customHeight="1">
      <c r="A223" s="94"/>
      <c r="B223" s="7" t="s">
        <v>36</v>
      </c>
      <c r="C223" s="8" t="s">
        <v>72</v>
      </c>
      <c r="D223" s="8"/>
      <c r="E223" s="56"/>
      <c r="F223" s="118"/>
      <c r="G223" s="111"/>
      <c r="H223" s="7"/>
      <c r="I223" s="43">
        <f aca="true" t="shared" si="8" ref="I223:J225">I224</f>
        <v>2130</v>
      </c>
      <c r="J223" s="98">
        <f t="shared" si="8"/>
        <v>4480</v>
      </c>
    </row>
    <row r="224" spans="1:10" ht="12.75" customHeight="1">
      <c r="A224" s="94"/>
      <c r="B224" s="72" t="s">
        <v>210</v>
      </c>
      <c r="C224" s="8" t="s">
        <v>72</v>
      </c>
      <c r="D224" s="8" t="s">
        <v>72</v>
      </c>
      <c r="E224" s="56"/>
      <c r="F224" s="118"/>
      <c r="G224" s="111"/>
      <c r="H224" s="7"/>
      <c r="I224" s="43">
        <f t="shared" si="8"/>
        <v>2130</v>
      </c>
      <c r="J224" s="98">
        <f t="shared" si="8"/>
        <v>4480</v>
      </c>
    </row>
    <row r="225" spans="1:10" ht="12.75" customHeight="1">
      <c r="A225" s="94"/>
      <c r="B225" s="73" t="s">
        <v>35</v>
      </c>
      <c r="C225" s="18">
        <v>99</v>
      </c>
      <c r="D225" s="18">
        <v>99</v>
      </c>
      <c r="E225" s="22" t="s">
        <v>65</v>
      </c>
      <c r="F225" s="126"/>
      <c r="G225" s="114"/>
      <c r="H225" s="18"/>
      <c r="I225" s="21">
        <f t="shared" si="8"/>
        <v>2130</v>
      </c>
      <c r="J225" s="97">
        <f t="shared" si="8"/>
        <v>4480</v>
      </c>
    </row>
    <row r="226" spans="1:10" ht="12.75" customHeight="1" thickBot="1">
      <c r="A226" s="103"/>
      <c r="B226" s="104" t="s">
        <v>35</v>
      </c>
      <c r="C226" s="105">
        <v>99</v>
      </c>
      <c r="D226" s="105">
        <v>99</v>
      </c>
      <c r="E226" s="110" t="s">
        <v>65</v>
      </c>
      <c r="F226" s="127" t="s">
        <v>66</v>
      </c>
      <c r="G226" s="117"/>
      <c r="H226" s="105"/>
      <c r="I226" s="107">
        <v>2130</v>
      </c>
      <c r="J226" s="108">
        <v>4480</v>
      </c>
    </row>
    <row r="227" spans="1:10" ht="12.75" customHeight="1" thickBot="1">
      <c r="A227" s="67"/>
      <c r="B227" s="68"/>
      <c r="C227" s="69"/>
      <c r="D227" s="69"/>
      <c r="E227" s="69"/>
      <c r="F227" s="70"/>
      <c r="G227" s="191" t="s">
        <v>211</v>
      </c>
      <c r="H227" s="192"/>
      <c r="I227" s="84">
        <f>I13+I21+I42+I47+I64+I70+I87+I102+I113+I140+I168+I173+I185+I198+I208+I214+I224</f>
        <v>85084.09999999999</v>
      </c>
      <c r="J227" s="84">
        <f>J13+J21+J42+J47+J64+J70+J87+J102+J113+J140+J168+J173+J185+J198+J208+J214+J224</f>
        <v>89439.20000000001</v>
      </c>
    </row>
    <row r="228" spans="1:10" ht="12.75">
      <c r="A228" s="37"/>
      <c r="B228" s="38"/>
      <c r="E228" s="39" t="s">
        <v>29</v>
      </c>
      <c r="F228" s="2"/>
      <c r="G228" s="39"/>
      <c r="H228" s="78" t="s">
        <v>30</v>
      </c>
      <c r="I228" s="80">
        <f>I12</f>
        <v>16351.4</v>
      </c>
      <c r="J228" s="76">
        <f>J12</f>
        <v>16637.5</v>
      </c>
    </row>
    <row r="229" spans="1:10" ht="12.75">
      <c r="A229" s="37"/>
      <c r="B229" s="38"/>
      <c r="E229" s="39"/>
      <c r="F229" s="2"/>
      <c r="G229" s="39"/>
      <c r="H229" s="79" t="s">
        <v>31</v>
      </c>
      <c r="I229" s="81">
        <f>I63</f>
        <v>308.9</v>
      </c>
      <c r="J229" s="77">
        <f>J63</f>
        <v>308.9</v>
      </c>
    </row>
    <row r="230" spans="1:10" ht="12.75">
      <c r="A230" s="37"/>
      <c r="B230" s="38"/>
      <c r="E230" s="39"/>
      <c r="F230" s="2"/>
      <c r="G230" s="39"/>
      <c r="H230" s="79" t="s">
        <v>42</v>
      </c>
      <c r="I230" s="81">
        <f>I69</f>
        <v>1650.5</v>
      </c>
      <c r="J230" s="77">
        <f>J69</f>
        <v>1650.5</v>
      </c>
    </row>
    <row r="231" spans="1:10" ht="12.75">
      <c r="A231" s="37"/>
      <c r="B231" s="38"/>
      <c r="E231" s="39"/>
      <c r="F231" s="2"/>
      <c r="G231" s="39"/>
      <c r="H231" s="79" t="s">
        <v>48</v>
      </c>
      <c r="I231" s="81">
        <f>I86</f>
        <v>18677.5</v>
      </c>
      <c r="J231" s="77">
        <f>J86</f>
        <v>19417.5</v>
      </c>
    </row>
    <row r="232" spans="1:10" ht="12.75">
      <c r="A232" s="37"/>
      <c r="B232" s="38"/>
      <c r="E232" s="39"/>
      <c r="F232" s="2"/>
      <c r="G232" s="39"/>
      <c r="H232" s="79" t="s">
        <v>32</v>
      </c>
      <c r="I232" s="81">
        <f>I112</f>
        <v>34886.1</v>
      </c>
      <c r="J232" s="77">
        <f>J112</f>
        <v>35801.2</v>
      </c>
    </row>
    <row r="233" spans="1:12" ht="12.75">
      <c r="A233" s="37"/>
      <c r="B233" s="38"/>
      <c r="E233" s="39"/>
      <c r="F233" s="2"/>
      <c r="G233" s="39"/>
      <c r="H233" s="79" t="s">
        <v>34</v>
      </c>
      <c r="I233" s="81">
        <f>I167</f>
        <v>1225</v>
      </c>
      <c r="J233" s="77">
        <f>J167</f>
        <v>1225</v>
      </c>
      <c r="K233" s="65"/>
      <c r="L233" s="65"/>
    </row>
    <row r="234" spans="1:12" ht="12.75">
      <c r="A234" s="37"/>
      <c r="B234" s="38"/>
      <c r="E234" s="39"/>
      <c r="F234" s="2"/>
      <c r="G234" s="39"/>
      <c r="H234" s="79" t="s">
        <v>33</v>
      </c>
      <c r="I234" s="81">
        <f>I184</f>
        <v>6386.7</v>
      </c>
      <c r="J234" s="77">
        <f>J184</f>
        <v>6450.6</v>
      </c>
      <c r="K234" s="65"/>
      <c r="L234" s="65"/>
    </row>
    <row r="235" spans="1:10" ht="12.75">
      <c r="A235" s="37"/>
      <c r="B235" s="38"/>
      <c r="E235" s="39"/>
      <c r="F235" s="2"/>
      <c r="G235" s="39"/>
      <c r="H235" s="79">
        <v>10</v>
      </c>
      <c r="I235" s="81">
        <f>I207</f>
        <v>400</v>
      </c>
      <c r="J235" s="77">
        <f>J207</f>
        <v>400</v>
      </c>
    </row>
    <row r="236" spans="1:10" ht="12.75">
      <c r="A236" s="37"/>
      <c r="B236" s="38"/>
      <c r="E236" s="39"/>
      <c r="F236" s="2"/>
      <c r="G236" s="39"/>
      <c r="H236" s="79">
        <v>11</v>
      </c>
      <c r="I236" s="81">
        <f>I213</f>
        <v>3068</v>
      </c>
      <c r="J236" s="77">
        <f>J213</f>
        <v>3068</v>
      </c>
    </row>
    <row r="237" spans="1:10" ht="13.5" thickBot="1">
      <c r="A237" s="37"/>
      <c r="B237" s="38"/>
      <c r="E237" s="39"/>
      <c r="F237" s="2"/>
      <c r="G237" s="39"/>
      <c r="H237" s="157">
        <v>99</v>
      </c>
      <c r="I237" s="82">
        <f>I223</f>
        <v>2130</v>
      </c>
      <c r="J237" s="83">
        <f>J223</f>
        <v>4480</v>
      </c>
    </row>
    <row r="238" spans="1:10" ht="13.5" thickBot="1">
      <c r="A238" s="37"/>
      <c r="B238" s="38"/>
      <c r="E238" s="39"/>
      <c r="F238" s="2"/>
      <c r="G238" s="39"/>
      <c r="H238" s="156"/>
      <c r="I238" s="74">
        <f>SUM(I228:I237)</f>
        <v>85084.09999999999</v>
      </c>
      <c r="J238" s="75">
        <f>SUM(J228:J237)</f>
        <v>89439.20000000001</v>
      </c>
    </row>
    <row r="239" spans="2:10" ht="12.75">
      <c r="B239" s="38"/>
      <c r="G239" s="196" t="s">
        <v>212</v>
      </c>
      <c r="H239" s="196"/>
      <c r="I239" s="130">
        <v>85084.1</v>
      </c>
      <c r="J239" s="130">
        <v>89439.2</v>
      </c>
    </row>
    <row r="240" spans="2:10" ht="12.75">
      <c r="B240" s="38"/>
      <c r="I240" s="63">
        <f>I239-I238</f>
        <v>0</v>
      </c>
      <c r="J240" s="129">
        <f>J239-J238</f>
        <v>0</v>
      </c>
    </row>
    <row r="241" ht="12.75">
      <c r="B241" s="38"/>
    </row>
    <row r="242" ht="12.75">
      <c r="B242" s="38"/>
    </row>
    <row r="243" ht="12.75">
      <c r="B243" s="38"/>
    </row>
    <row r="244" ht="12.75">
      <c r="B244" s="38"/>
    </row>
    <row r="245" ht="12.75">
      <c r="B245" s="38"/>
    </row>
    <row r="246" ht="12.75">
      <c r="B246" s="38"/>
    </row>
    <row r="247" ht="12.75">
      <c r="B247" s="38"/>
    </row>
    <row r="248" ht="12.75">
      <c r="B248" s="38"/>
    </row>
    <row r="249" ht="12.75">
      <c r="B249" s="38"/>
    </row>
    <row r="250" ht="12.75">
      <c r="B250" s="38"/>
    </row>
    <row r="251" spans="2:6" ht="12.75">
      <c r="B251" s="38"/>
      <c r="C251" s="1"/>
      <c r="D251" s="1"/>
      <c r="E251" s="1"/>
      <c r="F251" s="1"/>
    </row>
    <row r="252" spans="2:6" ht="12.75">
      <c r="B252" s="38"/>
      <c r="C252" s="1"/>
      <c r="D252" s="1"/>
      <c r="E252" s="1"/>
      <c r="F252" s="1"/>
    </row>
    <row r="253" spans="2:6" ht="12.75">
      <c r="B253" s="38"/>
      <c r="C253" s="1"/>
      <c r="D253" s="1"/>
      <c r="E253" s="1"/>
      <c r="F253" s="1"/>
    </row>
    <row r="254" spans="2:6" ht="12.75">
      <c r="B254" s="38"/>
      <c r="C254" s="1"/>
      <c r="D254" s="1"/>
      <c r="E254" s="1"/>
      <c r="F254" s="1"/>
    </row>
    <row r="255" spans="2:6" ht="12.75">
      <c r="B255" s="38"/>
      <c r="C255" s="1"/>
      <c r="D255" s="1"/>
      <c r="E255" s="1"/>
      <c r="F255" s="1"/>
    </row>
    <row r="256" spans="2:6" ht="12.75">
      <c r="B256" s="38"/>
      <c r="C256" s="1"/>
      <c r="D256" s="1"/>
      <c r="E256" s="1"/>
      <c r="F256" s="1"/>
    </row>
    <row r="257" spans="2:6" ht="12.75">
      <c r="B257" s="38"/>
      <c r="C257" s="1"/>
      <c r="D257" s="1"/>
      <c r="E257" s="1"/>
      <c r="F257" s="1"/>
    </row>
    <row r="258" spans="2:6" ht="12.75">
      <c r="B258" s="38"/>
      <c r="C258" s="1"/>
      <c r="D258" s="1"/>
      <c r="E258" s="1"/>
      <c r="F258" s="1"/>
    </row>
    <row r="259" spans="2:6" ht="12.75">
      <c r="B259" s="38"/>
      <c r="C259" s="1"/>
      <c r="D259" s="1"/>
      <c r="E259" s="1"/>
      <c r="F259" s="1"/>
    </row>
    <row r="260" spans="2:6" ht="12.75">
      <c r="B260" s="38"/>
      <c r="C260" s="1"/>
      <c r="D260" s="1"/>
      <c r="E260" s="1"/>
      <c r="F260" s="1"/>
    </row>
    <row r="261" spans="2:6" ht="12.75">
      <c r="B261" s="38"/>
      <c r="C261" s="1"/>
      <c r="D261" s="1"/>
      <c r="E261" s="1"/>
      <c r="F261" s="1"/>
    </row>
    <row r="262" spans="2:6" ht="12.75">
      <c r="B262" s="38"/>
      <c r="C262" s="1"/>
      <c r="D262" s="1"/>
      <c r="E262" s="1"/>
      <c r="F262" s="1"/>
    </row>
    <row r="263" spans="2:6" ht="12.75">
      <c r="B263" s="38"/>
      <c r="C263" s="1"/>
      <c r="D263" s="1"/>
      <c r="E263" s="1"/>
      <c r="F263" s="1"/>
    </row>
    <row r="264" spans="2:6" ht="12.75">
      <c r="B264" s="38"/>
      <c r="C264" s="1"/>
      <c r="D264" s="1"/>
      <c r="E264" s="1"/>
      <c r="F264" s="1"/>
    </row>
    <row r="265" spans="2:6" ht="12.75">
      <c r="B265" s="38"/>
      <c r="C265" s="1"/>
      <c r="D265" s="1"/>
      <c r="E265" s="1"/>
      <c r="F265" s="1"/>
    </row>
    <row r="266" spans="2:6" ht="12.75">
      <c r="B266" s="38"/>
      <c r="C266" s="1"/>
      <c r="D266" s="1"/>
      <c r="E266" s="1"/>
      <c r="F266" s="1"/>
    </row>
    <row r="267" spans="2:6" ht="12.75">
      <c r="B267" s="38"/>
      <c r="C267" s="1"/>
      <c r="D267" s="1"/>
      <c r="E267" s="1"/>
      <c r="F267" s="1"/>
    </row>
    <row r="268" spans="2:6" ht="12.75">
      <c r="B268" s="38"/>
      <c r="C268" s="1"/>
      <c r="D268" s="1"/>
      <c r="E268" s="1"/>
      <c r="F268" s="1"/>
    </row>
    <row r="269" spans="2:6" ht="12.75">
      <c r="B269" s="38"/>
      <c r="C269" s="1"/>
      <c r="D269" s="1"/>
      <c r="E269" s="1"/>
      <c r="F269" s="1"/>
    </row>
    <row r="270" spans="2:6" ht="12.75">
      <c r="B270" s="38"/>
      <c r="C270" s="1"/>
      <c r="D270" s="1"/>
      <c r="E270" s="1"/>
      <c r="F270" s="1"/>
    </row>
    <row r="271" spans="2:6" ht="12.75">
      <c r="B271" s="38"/>
      <c r="C271" s="1"/>
      <c r="D271" s="1"/>
      <c r="E271" s="1"/>
      <c r="F271" s="1"/>
    </row>
    <row r="272" spans="2:6" ht="12.75">
      <c r="B272" s="38"/>
      <c r="C272" s="1"/>
      <c r="D272" s="1"/>
      <c r="E272" s="1"/>
      <c r="F272" s="1"/>
    </row>
    <row r="273" spans="2:6" ht="12.75">
      <c r="B273" s="38"/>
      <c r="C273" s="1"/>
      <c r="D273" s="1"/>
      <c r="E273" s="1"/>
      <c r="F273" s="1"/>
    </row>
    <row r="274" spans="2:6" ht="12.75">
      <c r="B274" s="38"/>
      <c r="C274" s="1"/>
      <c r="D274" s="1"/>
      <c r="E274" s="1"/>
      <c r="F274" s="1"/>
    </row>
    <row r="275" spans="2:6" ht="12.75">
      <c r="B275" s="38"/>
      <c r="C275" s="1"/>
      <c r="D275" s="1"/>
      <c r="E275" s="1"/>
      <c r="F275" s="1"/>
    </row>
  </sheetData>
  <sheetProtection/>
  <mergeCells count="6">
    <mergeCell ref="G227:H227"/>
    <mergeCell ref="E11:G11"/>
    <mergeCell ref="G239:H239"/>
    <mergeCell ref="A8:J8"/>
    <mergeCell ref="A9:J9"/>
    <mergeCell ref="B10:J10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275"/>
  <sheetViews>
    <sheetView view="pageBreakPreview" zoomScale="115" zoomScaleSheetLayoutView="115"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73.57421875" style="1" customWidth="1"/>
    <col min="3" max="3" width="5.28125" style="2" customWidth="1"/>
    <col min="4" max="4" width="3.7109375" style="2" customWidth="1"/>
    <col min="5" max="6" width="4.140625" style="2" customWidth="1"/>
    <col min="7" max="7" width="3.28125" style="3" customWidth="1"/>
    <col min="8" max="8" width="5.7109375" style="1" customWidth="1"/>
    <col min="9" max="9" width="4.421875" style="1" customWidth="1"/>
    <col min="10" max="11" width="9.8515625" style="1" bestFit="1" customWidth="1"/>
    <col min="12" max="13" width="9.28125" style="1" bestFit="1" customWidth="1"/>
    <col min="14" max="16384" width="9.140625" style="1" customWidth="1"/>
  </cols>
  <sheetData>
    <row r="1" spans="9:11" ht="12.75" customHeight="1">
      <c r="I1" s="2"/>
      <c r="K1" s="66" t="s">
        <v>269</v>
      </c>
    </row>
    <row r="2" spans="9:11" ht="12.75" customHeight="1">
      <c r="I2" s="2"/>
      <c r="K2" s="66" t="s">
        <v>45</v>
      </c>
    </row>
    <row r="3" spans="9:11" ht="12.75" customHeight="1">
      <c r="I3" s="2"/>
      <c r="K3" s="66" t="s">
        <v>266</v>
      </c>
    </row>
    <row r="4" spans="9:12" ht="12.75" customHeight="1">
      <c r="I4" s="2"/>
      <c r="K4" s="66" t="s">
        <v>267</v>
      </c>
      <c r="L4" s="65"/>
    </row>
    <row r="5" spans="9:12" ht="12.75" customHeight="1">
      <c r="I5" s="2"/>
      <c r="K5" s="66" t="s">
        <v>77</v>
      </c>
      <c r="L5" s="65"/>
    </row>
    <row r="6" spans="7:13" ht="12.75" customHeight="1">
      <c r="G6" s="4"/>
      <c r="K6" s="66" t="s">
        <v>270</v>
      </c>
      <c r="L6" s="65"/>
      <c r="M6" s="65"/>
    </row>
    <row r="7" spans="5:12" ht="12.75" customHeight="1">
      <c r="E7" s="5"/>
      <c r="F7" s="5"/>
      <c r="G7" s="4"/>
      <c r="J7" s="64"/>
      <c r="L7" s="65"/>
    </row>
    <row r="8" spans="1:12" ht="17.25" customHeight="1">
      <c r="A8" s="198" t="s">
        <v>213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65"/>
    </row>
    <row r="9" spans="1:12" ht="17.25" customHeight="1">
      <c r="A9" s="198" t="s">
        <v>214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65"/>
    </row>
    <row r="10" spans="2:11" ht="13.5" thickBot="1">
      <c r="B10" s="199" t="s">
        <v>53</v>
      </c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ht="72" customHeight="1">
      <c r="A11" s="87" t="s">
        <v>4</v>
      </c>
      <c r="B11" s="88" t="s">
        <v>5</v>
      </c>
      <c r="C11" s="89" t="s">
        <v>26</v>
      </c>
      <c r="D11" s="89" t="s">
        <v>6</v>
      </c>
      <c r="E11" s="89" t="s">
        <v>27</v>
      </c>
      <c r="F11" s="193" t="s">
        <v>7</v>
      </c>
      <c r="G11" s="194"/>
      <c r="H11" s="195"/>
      <c r="I11" s="89" t="s">
        <v>8</v>
      </c>
      <c r="J11" s="90" t="s">
        <v>73</v>
      </c>
      <c r="K11" s="91" t="s">
        <v>83</v>
      </c>
    </row>
    <row r="12" spans="1:13" ht="12.75">
      <c r="A12" s="92"/>
      <c r="B12" s="6" t="s">
        <v>12</v>
      </c>
      <c r="C12" s="6">
        <v>872</v>
      </c>
      <c r="D12" s="7" t="s">
        <v>13</v>
      </c>
      <c r="E12" s="7" t="s">
        <v>10</v>
      </c>
      <c r="F12" s="56" t="s">
        <v>11</v>
      </c>
      <c r="G12" s="128"/>
      <c r="H12" s="111"/>
      <c r="I12" s="7" t="s">
        <v>9</v>
      </c>
      <c r="J12" s="41">
        <f>J21+J42+J47+J13</f>
        <v>16351.4</v>
      </c>
      <c r="K12" s="93">
        <f>K21+K42+K47+K13</f>
        <v>16637.5</v>
      </c>
      <c r="L12" s="63"/>
      <c r="M12" s="63"/>
    </row>
    <row r="13" spans="1:13" ht="38.25">
      <c r="A13" s="92"/>
      <c r="B13" s="40" t="s">
        <v>38</v>
      </c>
      <c r="C13" s="139">
        <v>872</v>
      </c>
      <c r="D13" s="7" t="s">
        <v>13</v>
      </c>
      <c r="E13" s="8" t="s">
        <v>14</v>
      </c>
      <c r="F13" s="56" t="s">
        <v>11</v>
      </c>
      <c r="G13" s="118"/>
      <c r="H13" s="111"/>
      <c r="I13" s="7" t="s">
        <v>9</v>
      </c>
      <c r="J13" s="41">
        <f>J14</f>
        <v>1739.4</v>
      </c>
      <c r="K13" s="93">
        <f>K14</f>
        <v>1739.4</v>
      </c>
      <c r="L13" s="63"/>
      <c r="M13" s="63"/>
    </row>
    <row r="14" spans="1:13" ht="12.75">
      <c r="A14" s="94"/>
      <c r="B14" s="12" t="s">
        <v>74</v>
      </c>
      <c r="C14" s="9">
        <v>872</v>
      </c>
      <c r="D14" s="10" t="s">
        <v>13</v>
      </c>
      <c r="E14" s="10" t="s">
        <v>14</v>
      </c>
      <c r="F14" s="13">
        <v>91</v>
      </c>
      <c r="G14" s="119">
        <v>0</v>
      </c>
      <c r="H14" s="14" t="s">
        <v>85</v>
      </c>
      <c r="I14" s="9" t="s">
        <v>9</v>
      </c>
      <c r="J14" s="11">
        <f>J15</f>
        <v>1739.4</v>
      </c>
      <c r="K14" s="95">
        <f>K15</f>
        <v>1739.4</v>
      </c>
      <c r="L14" s="63"/>
      <c r="M14" s="63"/>
    </row>
    <row r="15" spans="1:13" ht="25.5">
      <c r="A15" s="94"/>
      <c r="B15" s="12" t="s">
        <v>75</v>
      </c>
      <c r="C15" s="9">
        <v>872</v>
      </c>
      <c r="D15" s="10" t="s">
        <v>13</v>
      </c>
      <c r="E15" s="10" t="s">
        <v>14</v>
      </c>
      <c r="F15" s="13">
        <v>91</v>
      </c>
      <c r="G15" s="119">
        <v>1</v>
      </c>
      <c r="H15" s="14" t="s">
        <v>85</v>
      </c>
      <c r="I15" s="9"/>
      <c r="J15" s="11">
        <f>J16+J18</f>
        <v>1739.4</v>
      </c>
      <c r="K15" s="95">
        <f>K16+K18</f>
        <v>1739.4</v>
      </c>
      <c r="L15" s="63"/>
      <c r="M15" s="63"/>
    </row>
    <row r="16" spans="1:13" ht="38.25">
      <c r="A16" s="94"/>
      <c r="B16" s="15" t="s">
        <v>79</v>
      </c>
      <c r="C16" s="18">
        <v>872</v>
      </c>
      <c r="D16" s="16" t="s">
        <v>13</v>
      </c>
      <c r="E16" s="16" t="s">
        <v>14</v>
      </c>
      <c r="F16" s="17">
        <v>91</v>
      </c>
      <c r="G16" s="120">
        <v>1</v>
      </c>
      <c r="H16" s="19" t="s">
        <v>86</v>
      </c>
      <c r="I16" s="18"/>
      <c r="J16" s="20">
        <f>J17</f>
        <v>1309.7</v>
      </c>
      <c r="K16" s="96">
        <f>K17</f>
        <v>1309.7</v>
      </c>
      <c r="L16" s="63"/>
      <c r="M16" s="63"/>
    </row>
    <row r="17" spans="1:13" ht="38.25">
      <c r="A17" s="94"/>
      <c r="B17" s="59" t="s">
        <v>64</v>
      </c>
      <c r="C17" s="18">
        <v>872</v>
      </c>
      <c r="D17" s="18" t="s">
        <v>13</v>
      </c>
      <c r="E17" s="16" t="s">
        <v>14</v>
      </c>
      <c r="F17" s="17">
        <v>91</v>
      </c>
      <c r="G17" s="120">
        <v>1</v>
      </c>
      <c r="H17" s="19" t="s">
        <v>86</v>
      </c>
      <c r="I17" s="18">
        <v>100</v>
      </c>
      <c r="J17" s="21">
        <v>1309.7</v>
      </c>
      <c r="K17" s="97">
        <v>1309.7</v>
      </c>
      <c r="L17" s="63"/>
      <c r="M17" s="63"/>
    </row>
    <row r="18" spans="1:13" ht="38.25">
      <c r="A18" s="94"/>
      <c r="B18" s="15" t="s">
        <v>80</v>
      </c>
      <c r="C18" s="18">
        <v>872</v>
      </c>
      <c r="D18" s="18" t="s">
        <v>13</v>
      </c>
      <c r="E18" s="16" t="s">
        <v>14</v>
      </c>
      <c r="F18" s="17">
        <v>91</v>
      </c>
      <c r="G18" s="120">
        <v>1</v>
      </c>
      <c r="H18" s="19" t="s">
        <v>87</v>
      </c>
      <c r="I18" s="18"/>
      <c r="J18" s="21">
        <f>J19+J20</f>
        <v>429.7</v>
      </c>
      <c r="K18" s="97">
        <f>K19+K20</f>
        <v>429.7</v>
      </c>
      <c r="L18" s="63"/>
      <c r="M18" s="63"/>
    </row>
    <row r="19" spans="1:13" ht="12.75">
      <c r="A19" s="94"/>
      <c r="B19" s="57" t="s">
        <v>54</v>
      </c>
      <c r="C19" s="140">
        <v>872</v>
      </c>
      <c r="D19" s="18" t="s">
        <v>13</v>
      </c>
      <c r="E19" s="16" t="s">
        <v>14</v>
      </c>
      <c r="F19" s="17">
        <v>91</v>
      </c>
      <c r="G19" s="120">
        <v>1</v>
      </c>
      <c r="H19" s="19" t="s">
        <v>87</v>
      </c>
      <c r="I19" s="18">
        <v>200</v>
      </c>
      <c r="J19" s="21">
        <v>425</v>
      </c>
      <c r="K19" s="97">
        <v>425</v>
      </c>
      <c r="L19" s="63"/>
      <c r="M19" s="63"/>
    </row>
    <row r="20" spans="1:13" ht="12.75">
      <c r="A20" s="94"/>
      <c r="B20" s="57" t="s">
        <v>56</v>
      </c>
      <c r="C20" s="140">
        <v>872</v>
      </c>
      <c r="D20" s="18" t="s">
        <v>13</v>
      </c>
      <c r="E20" s="16" t="s">
        <v>14</v>
      </c>
      <c r="F20" s="17">
        <v>91</v>
      </c>
      <c r="G20" s="120">
        <v>1</v>
      </c>
      <c r="H20" s="19" t="s">
        <v>87</v>
      </c>
      <c r="I20" s="18">
        <v>800</v>
      </c>
      <c r="J20" s="21">
        <v>4.7</v>
      </c>
      <c r="K20" s="97">
        <v>4.7</v>
      </c>
      <c r="L20" s="63"/>
      <c r="M20" s="63"/>
    </row>
    <row r="21" spans="1:13" ht="38.25">
      <c r="A21" s="92"/>
      <c r="B21" s="42" t="s">
        <v>16</v>
      </c>
      <c r="C21" s="7">
        <v>871</v>
      </c>
      <c r="D21" s="7" t="s">
        <v>13</v>
      </c>
      <c r="E21" s="7" t="s">
        <v>17</v>
      </c>
      <c r="F21" s="56" t="s">
        <v>11</v>
      </c>
      <c r="G21" s="118"/>
      <c r="H21" s="111"/>
      <c r="I21" s="7" t="s">
        <v>9</v>
      </c>
      <c r="J21" s="43">
        <f>J22+J33</f>
        <v>10150.1</v>
      </c>
      <c r="K21" s="98">
        <f>K22+K33</f>
        <v>10436.2</v>
      </c>
      <c r="L21" s="63"/>
      <c r="M21" s="63"/>
    </row>
    <row r="22" spans="1:13" ht="12.75">
      <c r="A22" s="92"/>
      <c r="B22" s="44" t="s">
        <v>76</v>
      </c>
      <c r="C22" s="45">
        <v>871</v>
      </c>
      <c r="D22" s="45" t="s">
        <v>13</v>
      </c>
      <c r="E22" s="45" t="s">
        <v>17</v>
      </c>
      <c r="F22" s="50">
        <v>92</v>
      </c>
      <c r="G22" s="121"/>
      <c r="H22" s="112"/>
      <c r="I22" s="45"/>
      <c r="J22" s="47">
        <f>J23+J26</f>
        <v>10109.2</v>
      </c>
      <c r="K22" s="99">
        <f>K23+K26</f>
        <v>10395.300000000001</v>
      </c>
      <c r="L22" s="63"/>
      <c r="M22" s="63"/>
    </row>
    <row r="23" spans="1:13" ht="12.75">
      <c r="A23" s="94"/>
      <c r="B23" s="24" t="s">
        <v>39</v>
      </c>
      <c r="C23" s="141">
        <v>871</v>
      </c>
      <c r="D23" s="25" t="s">
        <v>13</v>
      </c>
      <c r="E23" s="25" t="s">
        <v>17</v>
      </c>
      <c r="F23" s="29">
        <v>92</v>
      </c>
      <c r="G23" s="122">
        <v>1</v>
      </c>
      <c r="H23" s="113" t="s">
        <v>85</v>
      </c>
      <c r="I23" s="25"/>
      <c r="J23" s="28">
        <f>J24</f>
        <v>241.3</v>
      </c>
      <c r="K23" s="100">
        <f>K24</f>
        <v>253.4</v>
      </c>
      <c r="L23" s="63"/>
      <c r="M23" s="63"/>
    </row>
    <row r="24" spans="1:13" ht="38.25">
      <c r="A24" s="94"/>
      <c r="B24" s="24" t="s">
        <v>81</v>
      </c>
      <c r="C24" s="141">
        <v>871</v>
      </c>
      <c r="D24" s="25" t="s">
        <v>13</v>
      </c>
      <c r="E24" s="25" t="s">
        <v>17</v>
      </c>
      <c r="F24" s="29">
        <v>92</v>
      </c>
      <c r="G24" s="122">
        <v>1</v>
      </c>
      <c r="H24" s="114" t="s">
        <v>86</v>
      </c>
      <c r="I24" s="25"/>
      <c r="J24" s="28">
        <f>J25</f>
        <v>241.3</v>
      </c>
      <c r="K24" s="100">
        <f>K25</f>
        <v>253.4</v>
      </c>
      <c r="L24" s="63"/>
      <c r="M24" s="63"/>
    </row>
    <row r="25" spans="1:13" ht="38.25">
      <c r="A25" s="94"/>
      <c r="B25" s="58" t="s">
        <v>64</v>
      </c>
      <c r="C25" s="25">
        <v>871</v>
      </c>
      <c r="D25" s="25" t="s">
        <v>13</v>
      </c>
      <c r="E25" s="25" t="s">
        <v>17</v>
      </c>
      <c r="F25" s="29">
        <v>92</v>
      </c>
      <c r="G25" s="122">
        <v>1</v>
      </c>
      <c r="H25" s="114" t="s">
        <v>86</v>
      </c>
      <c r="I25" s="25">
        <v>100</v>
      </c>
      <c r="J25" s="28">
        <v>241.3</v>
      </c>
      <c r="K25" s="100">
        <v>253.4</v>
      </c>
      <c r="L25" s="63"/>
      <c r="M25" s="63"/>
    </row>
    <row r="26" spans="1:13" ht="12.75">
      <c r="A26" s="94"/>
      <c r="B26" s="31" t="s">
        <v>78</v>
      </c>
      <c r="C26" s="25">
        <v>871</v>
      </c>
      <c r="D26" s="25" t="s">
        <v>13</v>
      </c>
      <c r="E26" s="25" t="s">
        <v>17</v>
      </c>
      <c r="F26" s="29">
        <v>92</v>
      </c>
      <c r="G26" s="122">
        <v>2</v>
      </c>
      <c r="H26" s="113" t="s">
        <v>85</v>
      </c>
      <c r="I26" s="25"/>
      <c r="J26" s="28">
        <f>J27+J29</f>
        <v>9867.900000000001</v>
      </c>
      <c r="K26" s="100">
        <f>K27+K29</f>
        <v>10141.900000000001</v>
      </c>
      <c r="L26" s="63"/>
      <c r="M26" s="63"/>
    </row>
    <row r="27" spans="1:13" ht="38.25">
      <c r="A27" s="94"/>
      <c r="B27" s="31" t="s">
        <v>81</v>
      </c>
      <c r="C27" s="25">
        <v>871</v>
      </c>
      <c r="D27" s="25" t="s">
        <v>13</v>
      </c>
      <c r="E27" s="25" t="s">
        <v>17</v>
      </c>
      <c r="F27" s="29">
        <v>92</v>
      </c>
      <c r="G27" s="122">
        <v>2</v>
      </c>
      <c r="H27" s="114" t="s">
        <v>86</v>
      </c>
      <c r="I27" s="25"/>
      <c r="J27" s="28">
        <f>J28</f>
        <v>5456</v>
      </c>
      <c r="K27" s="100">
        <f>K28</f>
        <v>5730</v>
      </c>
      <c r="L27" s="63"/>
      <c r="M27" s="63"/>
    </row>
    <row r="28" spans="1:13" ht="38.25">
      <c r="A28" s="94"/>
      <c r="B28" s="58" t="s">
        <v>64</v>
      </c>
      <c r="C28" s="25">
        <v>871</v>
      </c>
      <c r="D28" s="25" t="s">
        <v>13</v>
      </c>
      <c r="E28" s="25" t="s">
        <v>17</v>
      </c>
      <c r="F28" s="29">
        <v>92</v>
      </c>
      <c r="G28" s="122">
        <v>2</v>
      </c>
      <c r="H28" s="114" t="s">
        <v>86</v>
      </c>
      <c r="I28" s="25">
        <v>100</v>
      </c>
      <c r="J28" s="28">
        <v>5456</v>
      </c>
      <c r="K28" s="100">
        <v>5730</v>
      </c>
      <c r="L28" s="63"/>
      <c r="M28" s="63"/>
    </row>
    <row r="29" spans="1:13" ht="12" customHeight="1">
      <c r="A29" s="94"/>
      <c r="B29" s="31" t="s">
        <v>82</v>
      </c>
      <c r="C29" s="25">
        <v>871</v>
      </c>
      <c r="D29" s="25" t="s">
        <v>13</v>
      </c>
      <c r="E29" s="25" t="s">
        <v>17</v>
      </c>
      <c r="F29" s="29">
        <v>92</v>
      </c>
      <c r="G29" s="122">
        <v>2</v>
      </c>
      <c r="H29" s="114" t="s">
        <v>87</v>
      </c>
      <c r="I29" s="25"/>
      <c r="J29" s="28">
        <f>J30+J31</f>
        <v>4411.900000000001</v>
      </c>
      <c r="K29" s="100">
        <f>K30+K31</f>
        <v>4411.900000000001</v>
      </c>
      <c r="L29" s="63"/>
      <c r="M29" s="63"/>
    </row>
    <row r="30" spans="1:13" ht="12.75">
      <c r="A30" s="94"/>
      <c r="B30" s="61" t="s">
        <v>54</v>
      </c>
      <c r="C30" s="25">
        <v>871</v>
      </c>
      <c r="D30" s="25" t="s">
        <v>13</v>
      </c>
      <c r="E30" s="25" t="s">
        <v>17</v>
      </c>
      <c r="F30" s="29">
        <v>92</v>
      </c>
      <c r="G30" s="122">
        <v>2</v>
      </c>
      <c r="H30" s="114" t="s">
        <v>87</v>
      </c>
      <c r="I30" s="25">
        <v>200</v>
      </c>
      <c r="J30" s="28">
        <v>4378.8</v>
      </c>
      <c r="K30" s="100">
        <v>4378.8</v>
      </c>
      <c r="L30" s="63"/>
      <c r="M30" s="63"/>
    </row>
    <row r="31" spans="1:13" ht="12.75">
      <c r="A31" s="94"/>
      <c r="B31" s="61" t="s">
        <v>56</v>
      </c>
      <c r="C31" s="25">
        <v>871</v>
      </c>
      <c r="D31" s="25" t="s">
        <v>13</v>
      </c>
      <c r="E31" s="25" t="s">
        <v>17</v>
      </c>
      <c r="F31" s="29">
        <v>92</v>
      </c>
      <c r="G31" s="122">
        <v>2</v>
      </c>
      <c r="H31" s="114" t="s">
        <v>87</v>
      </c>
      <c r="I31" s="25">
        <v>800</v>
      </c>
      <c r="J31" s="28">
        <v>33.1</v>
      </c>
      <c r="K31" s="100">
        <v>33.1</v>
      </c>
      <c r="L31" s="63"/>
      <c r="M31" s="63"/>
    </row>
    <row r="32" spans="1:13" ht="25.5">
      <c r="A32" s="94"/>
      <c r="B32" s="48" t="s">
        <v>90</v>
      </c>
      <c r="C32" s="142">
        <v>871</v>
      </c>
      <c r="D32" s="45" t="s">
        <v>13</v>
      </c>
      <c r="E32" s="45" t="s">
        <v>17</v>
      </c>
      <c r="F32" s="50">
        <v>97</v>
      </c>
      <c r="G32" s="121"/>
      <c r="H32" s="112"/>
      <c r="I32" s="45"/>
      <c r="J32" s="47">
        <f>J33</f>
        <v>40.900000000000006</v>
      </c>
      <c r="K32" s="99">
        <f>K33</f>
        <v>40.900000000000006</v>
      </c>
      <c r="L32" s="63"/>
      <c r="M32" s="63"/>
    </row>
    <row r="33" spans="1:13" ht="51">
      <c r="A33" s="92"/>
      <c r="B33" s="48" t="s">
        <v>89</v>
      </c>
      <c r="C33" s="142">
        <v>871</v>
      </c>
      <c r="D33" s="45" t="s">
        <v>13</v>
      </c>
      <c r="E33" s="45" t="s">
        <v>17</v>
      </c>
      <c r="F33" s="50">
        <v>97</v>
      </c>
      <c r="G33" s="121">
        <v>2</v>
      </c>
      <c r="H33" s="112"/>
      <c r="I33" s="45"/>
      <c r="J33" s="47">
        <f>J34+J36+J38+J40</f>
        <v>40.900000000000006</v>
      </c>
      <c r="K33" s="99">
        <f>K34+K36+K38+K40</f>
        <v>40.900000000000006</v>
      </c>
      <c r="L33" s="63"/>
      <c r="M33" s="63"/>
    </row>
    <row r="34" spans="1:13" ht="12" customHeight="1">
      <c r="A34" s="94"/>
      <c r="B34" s="31" t="s">
        <v>91</v>
      </c>
      <c r="C34" s="143">
        <v>871</v>
      </c>
      <c r="D34" s="25" t="s">
        <v>13</v>
      </c>
      <c r="E34" s="25" t="s">
        <v>17</v>
      </c>
      <c r="F34" s="29">
        <v>97</v>
      </c>
      <c r="G34" s="122">
        <v>2</v>
      </c>
      <c r="H34" s="114" t="s">
        <v>92</v>
      </c>
      <c r="I34" s="25"/>
      <c r="J34" s="28">
        <f>J35</f>
        <v>6.7</v>
      </c>
      <c r="K34" s="100">
        <f>K35</f>
        <v>6.7</v>
      </c>
      <c r="L34" s="63"/>
      <c r="M34" s="63"/>
    </row>
    <row r="35" spans="1:13" ht="12.75">
      <c r="A35" s="94"/>
      <c r="B35" s="60" t="s">
        <v>55</v>
      </c>
      <c r="C35" s="143">
        <v>871</v>
      </c>
      <c r="D35" s="25" t="s">
        <v>13</v>
      </c>
      <c r="E35" s="25" t="s">
        <v>17</v>
      </c>
      <c r="F35" s="29">
        <v>97</v>
      </c>
      <c r="G35" s="122">
        <v>2</v>
      </c>
      <c r="H35" s="114" t="s">
        <v>92</v>
      </c>
      <c r="I35" s="25">
        <v>500</v>
      </c>
      <c r="J35" s="28">
        <v>6.7</v>
      </c>
      <c r="K35" s="100">
        <v>6.7</v>
      </c>
      <c r="L35" s="63"/>
      <c r="M35" s="63"/>
    </row>
    <row r="36" spans="1:13" ht="38.25">
      <c r="A36" s="94"/>
      <c r="B36" s="31" t="s">
        <v>93</v>
      </c>
      <c r="C36" s="143">
        <v>871</v>
      </c>
      <c r="D36" s="25" t="s">
        <v>13</v>
      </c>
      <c r="E36" s="25" t="s">
        <v>17</v>
      </c>
      <c r="F36" s="29">
        <v>97</v>
      </c>
      <c r="G36" s="122">
        <v>2</v>
      </c>
      <c r="H36" s="114" t="s">
        <v>94</v>
      </c>
      <c r="I36" s="25"/>
      <c r="J36" s="28">
        <f>J37</f>
        <v>4.7</v>
      </c>
      <c r="K36" s="100">
        <f>K37</f>
        <v>4.7</v>
      </c>
      <c r="L36" s="63"/>
      <c r="M36" s="63"/>
    </row>
    <row r="37" spans="1:13" ht="12.75">
      <c r="A37" s="94"/>
      <c r="B37" s="60" t="s">
        <v>55</v>
      </c>
      <c r="C37" s="143">
        <v>871</v>
      </c>
      <c r="D37" s="25" t="s">
        <v>13</v>
      </c>
      <c r="E37" s="25" t="s">
        <v>17</v>
      </c>
      <c r="F37" s="29">
        <v>97</v>
      </c>
      <c r="G37" s="122">
        <v>2</v>
      </c>
      <c r="H37" s="114" t="s">
        <v>94</v>
      </c>
      <c r="I37" s="25">
        <v>500</v>
      </c>
      <c r="J37" s="28">
        <v>4.7</v>
      </c>
      <c r="K37" s="100">
        <v>4.7</v>
      </c>
      <c r="L37" s="63"/>
      <c r="M37" s="63"/>
    </row>
    <row r="38" spans="1:13" ht="25.5">
      <c r="A38" s="94"/>
      <c r="B38" s="31" t="s">
        <v>95</v>
      </c>
      <c r="C38" s="143">
        <v>871</v>
      </c>
      <c r="D38" s="25" t="s">
        <v>13</v>
      </c>
      <c r="E38" s="25" t="s">
        <v>17</v>
      </c>
      <c r="F38" s="29">
        <v>97</v>
      </c>
      <c r="G38" s="122">
        <v>2</v>
      </c>
      <c r="H38" s="114" t="s">
        <v>96</v>
      </c>
      <c r="I38" s="25"/>
      <c r="J38" s="28">
        <f>J39</f>
        <v>19.2</v>
      </c>
      <c r="K38" s="100">
        <f>K39</f>
        <v>19.2</v>
      </c>
      <c r="L38" s="63"/>
      <c r="M38" s="63"/>
    </row>
    <row r="39" spans="1:13" ht="12.75" customHeight="1">
      <c r="A39" s="94"/>
      <c r="B39" s="60" t="s">
        <v>55</v>
      </c>
      <c r="C39" s="143">
        <v>871</v>
      </c>
      <c r="D39" s="25" t="s">
        <v>13</v>
      </c>
      <c r="E39" s="25" t="s">
        <v>17</v>
      </c>
      <c r="F39" s="29">
        <v>97</v>
      </c>
      <c r="G39" s="122">
        <v>2</v>
      </c>
      <c r="H39" s="114" t="s">
        <v>96</v>
      </c>
      <c r="I39" s="25">
        <v>500</v>
      </c>
      <c r="J39" s="28">
        <v>19.2</v>
      </c>
      <c r="K39" s="100">
        <v>19.2</v>
      </c>
      <c r="L39" s="63"/>
      <c r="M39" s="63"/>
    </row>
    <row r="40" spans="1:13" ht="25.5">
      <c r="A40" s="94"/>
      <c r="B40" s="31" t="s">
        <v>97</v>
      </c>
      <c r="C40" s="143">
        <v>871</v>
      </c>
      <c r="D40" s="25" t="s">
        <v>13</v>
      </c>
      <c r="E40" s="25" t="s">
        <v>17</v>
      </c>
      <c r="F40" s="29">
        <v>97</v>
      </c>
      <c r="G40" s="122">
        <v>2</v>
      </c>
      <c r="H40" s="114" t="s">
        <v>98</v>
      </c>
      <c r="I40" s="25"/>
      <c r="J40" s="28">
        <f>J41</f>
        <v>10.3</v>
      </c>
      <c r="K40" s="100">
        <f>K41</f>
        <v>10.3</v>
      </c>
      <c r="L40" s="63"/>
      <c r="M40" s="63"/>
    </row>
    <row r="41" spans="1:13" ht="12.75" customHeight="1">
      <c r="A41" s="94"/>
      <c r="B41" s="60" t="s">
        <v>55</v>
      </c>
      <c r="C41" s="143">
        <v>871</v>
      </c>
      <c r="D41" s="25" t="s">
        <v>13</v>
      </c>
      <c r="E41" s="25" t="s">
        <v>17</v>
      </c>
      <c r="F41" s="29">
        <v>97</v>
      </c>
      <c r="G41" s="122">
        <v>2</v>
      </c>
      <c r="H41" s="114" t="s">
        <v>98</v>
      </c>
      <c r="I41" s="25">
        <v>500</v>
      </c>
      <c r="J41" s="28">
        <v>10.3</v>
      </c>
      <c r="K41" s="100">
        <v>10.3</v>
      </c>
      <c r="L41" s="63"/>
      <c r="M41" s="63"/>
    </row>
    <row r="42" spans="1:13" ht="12.75" customHeight="1">
      <c r="A42" s="92"/>
      <c r="B42" s="42" t="s">
        <v>0</v>
      </c>
      <c r="C42" s="7">
        <v>871</v>
      </c>
      <c r="D42" s="7" t="s">
        <v>13</v>
      </c>
      <c r="E42" s="7">
        <v>11</v>
      </c>
      <c r="F42" s="56"/>
      <c r="G42" s="118"/>
      <c r="H42" s="111"/>
      <c r="I42" s="7" t="s">
        <v>9</v>
      </c>
      <c r="J42" s="41">
        <f aca="true" t="shared" si="0" ref="J42:K45">J43</f>
        <v>500</v>
      </c>
      <c r="K42" s="93">
        <f t="shared" si="0"/>
        <v>500</v>
      </c>
      <c r="L42" s="63"/>
      <c r="M42" s="63"/>
    </row>
    <row r="43" spans="1:13" ht="12.75" customHeight="1">
      <c r="A43" s="94"/>
      <c r="B43" s="30" t="s">
        <v>0</v>
      </c>
      <c r="C43" s="25">
        <v>871</v>
      </c>
      <c r="D43" s="25" t="s">
        <v>13</v>
      </c>
      <c r="E43" s="25">
        <v>11</v>
      </c>
      <c r="F43" s="29">
        <v>94</v>
      </c>
      <c r="G43" s="123">
        <v>0</v>
      </c>
      <c r="H43" s="113" t="s">
        <v>85</v>
      </c>
      <c r="I43" s="25"/>
      <c r="J43" s="32">
        <f t="shared" si="0"/>
        <v>500</v>
      </c>
      <c r="K43" s="101">
        <f t="shared" si="0"/>
        <v>500</v>
      </c>
      <c r="L43" s="63"/>
      <c r="M43" s="63"/>
    </row>
    <row r="44" spans="1:13" ht="12.75">
      <c r="A44" s="94"/>
      <c r="B44" s="15" t="s">
        <v>1</v>
      </c>
      <c r="C44" s="18">
        <v>871</v>
      </c>
      <c r="D44" s="18" t="s">
        <v>13</v>
      </c>
      <c r="E44" s="18">
        <v>11</v>
      </c>
      <c r="F44" s="29">
        <v>94</v>
      </c>
      <c r="G44" s="122">
        <v>1</v>
      </c>
      <c r="H44" s="113" t="s">
        <v>85</v>
      </c>
      <c r="I44" s="18" t="s">
        <v>9</v>
      </c>
      <c r="J44" s="33">
        <f t="shared" si="0"/>
        <v>500</v>
      </c>
      <c r="K44" s="77">
        <f t="shared" si="0"/>
        <v>500</v>
      </c>
      <c r="L44" s="63"/>
      <c r="M44" s="63"/>
    </row>
    <row r="45" spans="1:13" ht="12.75">
      <c r="A45" s="94"/>
      <c r="B45" s="15" t="str">
        <f>B44</f>
        <v>Резервные фонды местных администраций</v>
      </c>
      <c r="C45" s="18">
        <v>871</v>
      </c>
      <c r="D45" s="18" t="s">
        <v>13</v>
      </c>
      <c r="E45" s="18">
        <v>11</v>
      </c>
      <c r="F45" s="29">
        <v>94</v>
      </c>
      <c r="G45" s="122">
        <v>1</v>
      </c>
      <c r="H45" s="114" t="s">
        <v>88</v>
      </c>
      <c r="I45" s="18"/>
      <c r="J45" s="33">
        <f t="shared" si="0"/>
        <v>500</v>
      </c>
      <c r="K45" s="77">
        <f t="shared" si="0"/>
        <v>500</v>
      </c>
      <c r="L45" s="63"/>
      <c r="M45" s="63"/>
    </row>
    <row r="46" spans="1:13" ht="12.75">
      <c r="A46" s="94"/>
      <c r="B46" s="59" t="s">
        <v>56</v>
      </c>
      <c r="C46" s="18">
        <v>871</v>
      </c>
      <c r="D46" s="18" t="s">
        <v>13</v>
      </c>
      <c r="E46" s="18">
        <v>11</v>
      </c>
      <c r="F46" s="29">
        <v>94</v>
      </c>
      <c r="G46" s="122">
        <v>1</v>
      </c>
      <c r="H46" s="114" t="s">
        <v>88</v>
      </c>
      <c r="I46" s="16" t="s">
        <v>57</v>
      </c>
      <c r="J46" s="33">
        <v>500</v>
      </c>
      <c r="K46" s="77">
        <v>500</v>
      </c>
      <c r="L46" s="63"/>
      <c r="M46" s="63"/>
    </row>
    <row r="47" spans="1:13" ht="12.75">
      <c r="A47" s="176"/>
      <c r="B47" s="177" t="s">
        <v>25</v>
      </c>
      <c r="C47" s="109">
        <v>871</v>
      </c>
      <c r="D47" s="109" t="s">
        <v>13</v>
      </c>
      <c r="E47" s="109">
        <v>13</v>
      </c>
      <c r="F47" s="135"/>
      <c r="G47" s="137"/>
      <c r="H47" s="136"/>
      <c r="I47" s="134"/>
      <c r="J47" s="178">
        <f>J52+J48</f>
        <v>3961.9</v>
      </c>
      <c r="K47" s="179">
        <f>K52+K48</f>
        <v>3961.9</v>
      </c>
      <c r="L47" s="63"/>
      <c r="M47" s="63"/>
    </row>
    <row r="48" spans="1:13" ht="25.5">
      <c r="A48" s="94"/>
      <c r="B48" s="48" t="s">
        <v>207</v>
      </c>
      <c r="C48" s="142">
        <v>871</v>
      </c>
      <c r="D48" s="45" t="s">
        <v>13</v>
      </c>
      <c r="E48" s="45">
        <v>13</v>
      </c>
      <c r="F48" s="49">
        <v>97</v>
      </c>
      <c r="G48" s="121">
        <v>3</v>
      </c>
      <c r="H48" s="114"/>
      <c r="I48" s="25"/>
      <c r="J48" s="28">
        <f aca="true" t="shared" si="1" ref="J48:K50">J49</f>
        <v>46.9</v>
      </c>
      <c r="K48" s="100">
        <f t="shared" si="1"/>
        <v>46.9</v>
      </c>
      <c r="L48" s="63"/>
      <c r="M48" s="63"/>
    </row>
    <row r="49" spans="1:13" ht="25.5">
      <c r="A49" s="94"/>
      <c r="B49" s="30" t="s">
        <v>206</v>
      </c>
      <c r="C49" s="25">
        <v>871</v>
      </c>
      <c r="D49" s="25" t="s">
        <v>13</v>
      </c>
      <c r="E49" s="25">
        <v>13</v>
      </c>
      <c r="F49" s="27">
        <v>97</v>
      </c>
      <c r="G49" s="122">
        <v>3</v>
      </c>
      <c r="H49" s="114"/>
      <c r="I49" s="25"/>
      <c r="J49" s="28">
        <f t="shared" si="1"/>
        <v>46.9</v>
      </c>
      <c r="K49" s="100">
        <f t="shared" si="1"/>
        <v>46.9</v>
      </c>
      <c r="L49" s="63"/>
      <c r="M49" s="63"/>
    </row>
    <row r="50" spans="1:13" ht="25.5">
      <c r="A50" s="94"/>
      <c r="B50" s="30" t="s">
        <v>208</v>
      </c>
      <c r="C50" s="25">
        <v>871</v>
      </c>
      <c r="D50" s="25" t="s">
        <v>13</v>
      </c>
      <c r="E50" s="25">
        <v>13</v>
      </c>
      <c r="F50" s="27">
        <v>97</v>
      </c>
      <c r="G50" s="122">
        <v>3</v>
      </c>
      <c r="H50" s="114" t="s">
        <v>209</v>
      </c>
      <c r="I50" s="25"/>
      <c r="J50" s="28">
        <f t="shared" si="1"/>
        <v>46.9</v>
      </c>
      <c r="K50" s="100">
        <f t="shared" si="1"/>
        <v>46.9</v>
      </c>
      <c r="L50" s="63"/>
      <c r="M50" s="63"/>
    </row>
    <row r="51" spans="1:13" ht="12.75">
      <c r="A51" s="94"/>
      <c r="B51" s="62" t="s">
        <v>55</v>
      </c>
      <c r="C51" s="25">
        <v>871</v>
      </c>
      <c r="D51" s="25" t="s">
        <v>13</v>
      </c>
      <c r="E51" s="25">
        <v>13</v>
      </c>
      <c r="F51" s="27">
        <v>97</v>
      </c>
      <c r="G51" s="122">
        <v>3</v>
      </c>
      <c r="H51" s="114" t="s">
        <v>209</v>
      </c>
      <c r="I51" s="25">
        <v>500</v>
      </c>
      <c r="J51" s="28">
        <v>46.9</v>
      </c>
      <c r="K51" s="100">
        <v>46.9</v>
      </c>
      <c r="L51" s="63"/>
      <c r="M51" s="63"/>
    </row>
    <row r="52" spans="1:13" ht="25.5">
      <c r="A52" s="94"/>
      <c r="B52" s="30" t="s">
        <v>101</v>
      </c>
      <c r="C52" s="25">
        <v>871</v>
      </c>
      <c r="D52" s="25" t="s">
        <v>13</v>
      </c>
      <c r="E52" s="25">
        <v>13</v>
      </c>
      <c r="F52" s="29" t="s">
        <v>13</v>
      </c>
      <c r="G52" s="122"/>
      <c r="H52" s="114"/>
      <c r="I52" s="25"/>
      <c r="J52" s="28">
        <f>J53+J60</f>
        <v>3915</v>
      </c>
      <c r="K52" s="100">
        <f>K53+K60</f>
        <v>3915</v>
      </c>
      <c r="L52" s="63"/>
      <c r="M52" s="63"/>
    </row>
    <row r="53" spans="1:13" ht="12.75">
      <c r="A53" s="94"/>
      <c r="B53" s="30" t="s">
        <v>227</v>
      </c>
      <c r="C53" s="25">
        <v>871</v>
      </c>
      <c r="D53" s="25" t="s">
        <v>13</v>
      </c>
      <c r="E53" s="25">
        <v>13</v>
      </c>
      <c r="F53" s="29" t="s">
        <v>13</v>
      </c>
      <c r="G53" s="122">
        <v>1</v>
      </c>
      <c r="H53" s="131"/>
      <c r="I53" s="27"/>
      <c r="J53" s="168">
        <f>J54+J56+J58</f>
        <v>3860</v>
      </c>
      <c r="K53" s="100">
        <f>K54+K56+K58</f>
        <v>3860</v>
      </c>
      <c r="L53" s="63"/>
      <c r="M53" s="63"/>
    </row>
    <row r="54" spans="1:13" ht="12.75">
      <c r="A54" s="94"/>
      <c r="B54" s="23" t="s">
        <v>99</v>
      </c>
      <c r="C54" s="18">
        <v>871</v>
      </c>
      <c r="D54" s="18" t="s">
        <v>13</v>
      </c>
      <c r="E54" s="18">
        <v>13</v>
      </c>
      <c r="F54" s="17" t="s">
        <v>13</v>
      </c>
      <c r="G54" s="120">
        <v>1</v>
      </c>
      <c r="H54" s="132" t="s">
        <v>100</v>
      </c>
      <c r="I54" s="22"/>
      <c r="J54" s="169">
        <f>J55</f>
        <v>160</v>
      </c>
      <c r="K54" s="97">
        <f>K55</f>
        <v>160</v>
      </c>
      <c r="L54" s="63"/>
      <c r="M54" s="63"/>
    </row>
    <row r="55" spans="1:13" ht="12.75">
      <c r="A55" s="94"/>
      <c r="B55" s="61" t="s">
        <v>54</v>
      </c>
      <c r="C55" s="18">
        <v>871</v>
      </c>
      <c r="D55" s="18" t="s">
        <v>13</v>
      </c>
      <c r="E55" s="18">
        <v>13</v>
      </c>
      <c r="F55" s="17" t="s">
        <v>13</v>
      </c>
      <c r="G55" s="120">
        <v>1</v>
      </c>
      <c r="H55" s="132" t="s">
        <v>100</v>
      </c>
      <c r="I55" s="22">
        <v>200</v>
      </c>
      <c r="J55" s="169">
        <v>160</v>
      </c>
      <c r="K55" s="97">
        <v>160</v>
      </c>
      <c r="L55" s="63"/>
      <c r="M55" s="63"/>
    </row>
    <row r="56" spans="1:13" ht="12.75">
      <c r="A56" s="94"/>
      <c r="B56" s="23" t="s">
        <v>105</v>
      </c>
      <c r="C56" s="18">
        <v>871</v>
      </c>
      <c r="D56" s="18" t="s">
        <v>13</v>
      </c>
      <c r="E56" s="18">
        <v>13</v>
      </c>
      <c r="F56" s="17" t="s">
        <v>13</v>
      </c>
      <c r="G56" s="120">
        <v>1</v>
      </c>
      <c r="H56" s="132" t="s">
        <v>104</v>
      </c>
      <c r="I56" s="22"/>
      <c r="J56" s="169">
        <f>J57</f>
        <v>3500</v>
      </c>
      <c r="K56" s="97">
        <f>K57</f>
        <v>3500</v>
      </c>
      <c r="L56" s="63"/>
      <c r="M56" s="63"/>
    </row>
    <row r="57" spans="1:13" ht="12.75">
      <c r="A57" s="94"/>
      <c r="B57" s="61" t="s">
        <v>54</v>
      </c>
      <c r="C57" s="18">
        <v>871</v>
      </c>
      <c r="D57" s="18" t="s">
        <v>13</v>
      </c>
      <c r="E57" s="18">
        <v>13</v>
      </c>
      <c r="F57" s="17" t="s">
        <v>13</v>
      </c>
      <c r="G57" s="120">
        <v>1</v>
      </c>
      <c r="H57" s="132" t="s">
        <v>104</v>
      </c>
      <c r="I57" s="22">
        <v>200</v>
      </c>
      <c r="J57" s="169">
        <v>3500</v>
      </c>
      <c r="K57" s="97">
        <v>3500</v>
      </c>
      <c r="L57" s="63"/>
      <c r="M57" s="63"/>
    </row>
    <row r="58" spans="1:13" ht="12.75">
      <c r="A58" s="94"/>
      <c r="B58" s="23" t="s">
        <v>102</v>
      </c>
      <c r="C58" s="18">
        <v>871</v>
      </c>
      <c r="D58" s="18" t="s">
        <v>13</v>
      </c>
      <c r="E58" s="18">
        <v>13</v>
      </c>
      <c r="F58" s="17" t="s">
        <v>13</v>
      </c>
      <c r="G58" s="120">
        <v>1</v>
      </c>
      <c r="H58" s="132" t="s">
        <v>103</v>
      </c>
      <c r="I58" s="22"/>
      <c r="J58" s="169">
        <f>J59</f>
        <v>200</v>
      </c>
      <c r="K58" s="97">
        <f>K59</f>
        <v>200</v>
      </c>
      <c r="L58" s="63"/>
      <c r="M58" s="63"/>
    </row>
    <row r="59" spans="1:13" ht="12.75">
      <c r="A59" s="94"/>
      <c r="B59" s="61" t="s">
        <v>54</v>
      </c>
      <c r="C59" s="18">
        <v>871</v>
      </c>
      <c r="D59" s="18" t="s">
        <v>13</v>
      </c>
      <c r="E59" s="18">
        <v>13</v>
      </c>
      <c r="F59" s="17" t="s">
        <v>13</v>
      </c>
      <c r="G59" s="120">
        <v>1</v>
      </c>
      <c r="H59" s="132" t="s">
        <v>103</v>
      </c>
      <c r="I59" s="22">
        <v>200</v>
      </c>
      <c r="J59" s="169">
        <v>200</v>
      </c>
      <c r="K59" s="97">
        <v>200</v>
      </c>
      <c r="L59" s="63"/>
      <c r="M59" s="63"/>
    </row>
    <row r="60" spans="1:13" ht="25.5">
      <c r="A60" s="94"/>
      <c r="B60" s="31" t="s">
        <v>228</v>
      </c>
      <c r="C60" s="25">
        <v>871</v>
      </c>
      <c r="D60" s="25">
        <v>1</v>
      </c>
      <c r="E60" s="25">
        <v>13</v>
      </c>
      <c r="F60" s="29" t="s">
        <v>13</v>
      </c>
      <c r="G60" s="122">
        <v>2</v>
      </c>
      <c r="H60" s="132"/>
      <c r="I60" s="22"/>
      <c r="J60" s="169">
        <f>J61</f>
        <v>55</v>
      </c>
      <c r="K60" s="97">
        <f>K61</f>
        <v>55</v>
      </c>
      <c r="L60" s="63"/>
      <c r="M60" s="63"/>
    </row>
    <row r="61" spans="1:13" ht="12.75">
      <c r="A61" s="94"/>
      <c r="B61" s="23" t="s">
        <v>106</v>
      </c>
      <c r="C61" s="18">
        <v>871</v>
      </c>
      <c r="D61" s="18" t="s">
        <v>13</v>
      </c>
      <c r="E61" s="18">
        <v>13</v>
      </c>
      <c r="F61" s="17" t="s">
        <v>13</v>
      </c>
      <c r="G61" s="120">
        <v>0</v>
      </c>
      <c r="H61" s="132" t="s">
        <v>107</v>
      </c>
      <c r="I61" s="22"/>
      <c r="J61" s="169">
        <f>J62</f>
        <v>55</v>
      </c>
      <c r="K61" s="97">
        <f>K62</f>
        <v>55</v>
      </c>
      <c r="L61" s="63"/>
      <c r="M61" s="63"/>
    </row>
    <row r="62" spans="1:13" ht="12.75">
      <c r="A62" s="94"/>
      <c r="B62" s="61" t="s">
        <v>54</v>
      </c>
      <c r="C62" s="18">
        <v>871</v>
      </c>
      <c r="D62" s="18" t="s">
        <v>13</v>
      </c>
      <c r="E62" s="18">
        <v>13</v>
      </c>
      <c r="F62" s="17" t="s">
        <v>13</v>
      </c>
      <c r="G62" s="120">
        <v>0</v>
      </c>
      <c r="H62" s="132" t="s">
        <v>107</v>
      </c>
      <c r="I62" s="22">
        <v>200</v>
      </c>
      <c r="J62" s="169">
        <v>55</v>
      </c>
      <c r="K62" s="97">
        <v>55</v>
      </c>
      <c r="L62" s="63"/>
      <c r="M62" s="63"/>
    </row>
    <row r="63" spans="1:13" ht="12.75">
      <c r="A63" s="171"/>
      <c r="B63" s="109" t="s">
        <v>19</v>
      </c>
      <c r="C63" s="109">
        <v>871</v>
      </c>
      <c r="D63" s="109" t="s">
        <v>15</v>
      </c>
      <c r="E63" s="109" t="s">
        <v>10</v>
      </c>
      <c r="F63" s="172" t="s">
        <v>11</v>
      </c>
      <c r="G63" s="128"/>
      <c r="H63" s="173"/>
      <c r="I63" s="109" t="s">
        <v>9</v>
      </c>
      <c r="J63" s="174">
        <f aca="true" t="shared" si="2" ref="J63:K67">J64</f>
        <v>308.9</v>
      </c>
      <c r="K63" s="138">
        <f t="shared" si="2"/>
        <v>308.9</v>
      </c>
      <c r="L63" s="63"/>
      <c r="M63" s="63"/>
    </row>
    <row r="64" spans="1:13" ht="12.75">
      <c r="A64" s="94"/>
      <c r="B64" s="54" t="s">
        <v>2</v>
      </c>
      <c r="C64" s="144">
        <v>871</v>
      </c>
      <c r="D64" s="7" t="s">
        <v>15</v>
      </c>
      <c r="E64" s="8" t="s">
        <v>14</v>
      </c>
      <c r="F64" s="56" t="s">
        <v>11</v>
      </c>
      <c r="G64" s="118"/>
      <c r="H64" s="111"/>
      <c r="I64" s="7" t="s">
        <v>9</v>
      </c>
      <c r="J64" s="55">
        <f t="shared" si="2"/>
        <v>308.9</v>
      </c>
      <c r="K64" s="102">
        <f t="shared" si="2"/>
        <v>308.9</v>
      </c>
      <c r="L64" s="63"/>
      <c r="M64" s="63"/>
    </row>
    <row r="65" spans="1:13" ht="12.75">
      <c r="A65" s="94"/>
      <c r="B65" s="23" t="s">
        <v>108</v>
      </c>
      <c r="C65" s="140">
        <v>871</v>
      </c>
      <c r="D65" s="16" t="s">
        <v>15</v>
      </c>
      <c r="E65" s="16" t="s">
        <v>14</v>
      </c>
      <c r="F65" s="17" t="s">
        <v>72</v>
      </c>
      <c r="G65" s="120"/>
      <c r="H65" s="19"/>
      <c r="I65" s="18"/>
      <c r="J65" s="21">
        <f t="shared" si="2"/>
        <v>308.9</v>
      </c>
      <c r="K65" s="97">
        <f t="shared" si="2"/>
        <v>308.9</v>
      </c>
      <c r="L65" s="63"/>
      <c r="M65" s="63"/>
    </row>
    <row r="66" spans="1:13" ht="12.75">
      <c r="A66" s="94"/>
      <c r="B66" s="23" t="s">
        <v>109</v>
      </c>
      <c r="C66" s="140">
        <v>871</v>
      </c>
      <c r="D66" s="16" t="s">
        <v>15</v>
      </c>
      <c r="E66" s="16" t="s">
        <v>14</v>
      </c>
      <c r="F66" s="17" t="s">
        <v>72</v>
      </c>
      <c r="G66" s="120">
        <v>9</v>
      </c>
      <c r="H66" s="19"/>
      <c r="I66" s="18"/>
      <c r="J66" s="21">
        <f t="shared" si="2"/>
        <v>308.9</v>
      </c>
      <c r="K66" s="97">
        <f t="shared" si="2"/>
        <v>308.9</v>
      </c>
      <c r="L66" s="63"/>
      <c r="M66" s="63"/>
    </row>
    <row r="67" spans="1:13" ht="38.25">
      <c r="A67" s="94"/>
      <c r="B67" s="15" t="s">
        <v>111</v>
      </c>
      <c r="C67" s="140">
        <v>871</v>
      </c>
      <c r="D67" s="16" t="s">
        <v>15</v>
      </c>
      <c r="E67" s="16" t="s">
        <v>14</v>
      </c>
      <c r="F67" s="17" t="s">
        <v>72</v>
      </c>
      <c r="G67" s="120">
        <v>9</v>
      </c>
      <c r="H67" s="19" t="s">
        <v>110</v>
      </c>
      <c r="I67" s="18"/>
      <c r="J67" s="21">
        <f t="shared" si="2"/>
        <v>308.9</v>
      </c>
      <c r="K67" s="97">
        <f t="shared" si="2"/>
        <v>308.9</v>
      </c>
      <c r="L67" s="63"/>
      <c r="M67" s="63"/>
    </row>
    <row r="68" spans="1:13" ht="38.25">
      <c r="A68" s="94"/>
      <c r="B68" s="59" t="s">
        <v>64</v>
      </c>
      <c r="C68" s="140">
        <v>871</v>
      </c>
      <c r="D68" s="16" t="s">
        <v>15</v>
      </c>
      <c r="E68" s="16" t="s">
        <v>14</v>
      </c>
      <c r="F68" s="17" t="s">
        <v>72</v>
      </c>
      <c r="G68" s="120">
        <v>9</v>
      </c>
      <c r="H68" s="19" t="s">
        <v>110</v>
      </c>
      <c r="I68" s="18">
        <v>100</v>
      </c>
      <c r="J68" s="21">
        <v>308.9</v>
      </c>
      <c r="K68" s="97">
        <v>308.9</v>
      </c>
      <c r="L68" s="63"/>
      <c r="M68" s="63"/>
    </row>
    <row r="69" spans="1:13" ht="12.75" customHeight="1">
      <c r="A69" s="94"/>
      <c r="B69" s="7" t="s">
        <v>40</v>
      </c>
      <c r="C69" s="7">
        <v>871</v>
      </c>
      <c r="D69" s="8" t="s">
        <v>14</v>
      </c>
      <c r="E69" s="8"/>
      <c r="F69" s="53"/>
      <c r="G69" s="124"/>
      <c r="H69" s="115"/>
      <c r="I69" s="71"/>
      <c r="J69" s="43">
        <f>J70</f>
        <v>1650.5</v>
      </c>
      <c r="K69" s="98">
        <f>K70</f>
        <v>1650.5</v>
      </c>
      <c r="L69" s="63"/>
      <c r="M69" s="63"/>
    </row>
    <row r="70" spans="1:13" ht="25.5">
      <c r="A70" s="94"/>
      <c r="B70" s="42" t="s">
        <v>47</v>
      </c>
      <c r="C70" s="7">
        <v>871</v>
      </c>
      <c r="D70" s="8" t="s">
        <v>14</v>
      </c>
      <c r="E70" s="8" t="s">
        <v>37</v>
      </c>
      <c r="F70" s="53"/>
      <c r="G70" s="124"/>
      <c r="H70" s="115"/>
      <c r="I70" s="71"/>
      <c r="J70" s="55">
        <f>J71+J75</f>
        <v>1650.5</v>
      </c>
      <c r="K70" s="102">
        <f>K71+K75</f>
        <v>1650.5</v>
      </c>
      <c r="L70" s="63"/>
      <c r="M70" s="63"/>
    </row>
    <row r="71" spans="1:13" ht="25.5">
      <c r="A71" s="94"/>
      <c r="B71" s="48" t="s">
        <v>90</v>
      </c>
      <c r="C71" s="142">
        <v>871</v>
      </c>
      <c r="D71" s="46" t="s">
        <v>14</v>
      </c>
      <c r="E71" s="46" t="s">
        <v>37</v>
      </c>
      <c r="F71" s="50">
        <v>97</v>
      </c>
      <c r="G71" s="122"/>
      <c r="H71" s="19"/>
      <c r="I71" s="18"/>
      <c r="J71" s="21">
        <f aca="true" t="shared" si="3" ref="J71:K73">J72</f>
        <v>50.5</v>
      </c>
      <c r="K71" s="97">
        <f t="shared" si="3"/>
        <v>50.5</v>
      </c>
      <c r="L71" s="63"/>
      <c r="M71" s="63"/>
    </row>
    <row r="72" spans="1:13" ht="51">
      <c r="A72" s="94"/>
      <c r="B72" s="48" t="s">
        <v>89</v>
      </c>
      <c r="C72" s="142">
        <v>871</v>
      </c>
      <c r="D72" s="46" t="s">
        <v>14</v>
      </c>
      <c r="E72" s="46" t="s">
        <v>37</v>
      </c>
      <c r="F72" s="50">
        <v>97</v>
      </c>
      <c r="G72" s="121">
        <v>2</v>
      </c>
      <c r="H72" s="19"/>
      <c r="I72" s="18"/>
      <c r="J72" s="21">
        <f t="shared" si="3"/>
        <v>50.5</v>
      </c>
      <c r="K72" s="97">
        <f t="shared" si="3"/>
        <v>50.5</v>
      </c>
      <c r="L72" s="63"/>
      <c r="M72" s="63"/>
    </row>
    <row r="73" spans="1:13" ht="12" customHeight="1">
      <c r="A73" s="94"/>
      <c r="B73" s="23" t="s">
        <v>112</v>
      </c>
      <c r="C73" s="140">
        <v>871</v>
      </c>
      <c r="D73" s="26" t="s">
        <v>14</v>
      </c>
      <c r="E73" s="26" t="s">
        <v>37</v>
      </c>
      <c r="F73" s="17" t="s">
        <v>113</v>
      </c>
      <c r="G73" s="120">
        <v>2</v>
      </c>
      <c r="H73" s="114" t="s">
        <v>119</v>
      </c>
      <c r="I73" s="18"/>
      <c r="J73" s="21">
        <f t="shared" si="3"/>
        <v>50.5</v>
      </c>
      <c r="K73" s="97">
        <f t="shared" si="3"/>
        <v>50.5</v>
      </c>
      <c r="L73" s="63"/>
      <c r="M73" s="63"/>
    </row>
    <row r="74" spans="1:13" ht="12.75">
      <c r="A74" s="94"/>
      <c r="B74" s="60" t="s">
        <v>55</v>
      </c>
      <c r="C74" s="140">
        <v>871</v>
      </c>
      <c r="D74" s="26" t="s">
        <v>14</v>
      </c>
      <c r="E74" s="26" t="s">
        <v>37</v>
      </c>
      <c r="F74" s="17" t="s">
        <v>113</v>
      </c>
      <c r="G74" s="120">
        <v>2</v>
      </c>
      <c r="H74" s="114" t="s">
        <v>119</v>
      </c>
      <c r="I74" s="18">
        <v>500</v>
      </c>
      <c r="J74" s="21">
        <v>50.5</v>
      </c>
      <c r="K74" s="97">
        <v>50.5</v>
      </c>
      <c r="L74" s="63"/>
      <c r="M74" s="63"/>
    </row>
    <row r="75" spans="1:13" ht="38.25">
      <c r="A75" s="94"/>
      <c r="B75" s="15" t="s">
        <v>114</v>
      </c>
      <c r="C75" s="140">
        <v>871</v>
      </c>
      <c r="D75" s="26" t="s">
        <v>14</v>
      </c>
      <c r="E75" s="26" t="s">
        <v>37</v>
      </c>
      <c r="F75" s="17" t="s">
        <v>15</v>
      </c>
      <c r="G75" s="120"/>
      <c r="H75" s="19"/>
      <c r="I75" s="18"/>
      <c r="J75" s="21">
        <f>J76+J83</f>
        <v>1600</v>
      </c>
      <c r="K75" s="97">
        <f>K76+K83</f>
        <v>1600</v>
      </c>
      <c r="L75" s="63"/>
      <c r="M75" s="63"/>
    </row>
    <row r="76" spans="1:13" ht="12.75" customHeight="1">
      <c r="A76" s="94"/>
      <c r="B76" s="23" t="s">
        <v>116</v>
      </c>
      <c r="C76" s="140">
        <v>871</v>
      </c>
      <c r="D76" s="26" t="s">
        <v>14</v>
      </c>
      <c r="E76" s="26" t="s">
        <v>37</v>
      </c>
      <c r="F76" s="17" t="s">
        <v>15</v>
      </c>
      <c r="G76" s="120">
        <v>1</v>
      </c>
      <c r="H76" s="19"/>
      <c r="I76" s="18"/>
      <c r="J76" s="21">
        <f>J77+J79+J81</f>
        <v>1400</v>
      </c>
      <c r="K76" s="97">
        <f>K77+K79+K81</f>
        <v>1400</v>
      </c>
      <c r="L76" s="63"/>
      <c r="M76" s="63"/>
    </row>
    <row r="77" spans="1:13" ht="12.75" customHeight="1">
      <c r="A77" s="94"/>
      <c r="B77" s="23" t="s">
        <v>117</v>
      </c>
      <c r="C77" s="140">
        <v>871</v>
      </c>
      <c r="D77" s="26" t="s">
        <v>14</v>
      </c>
      <c r="E77" s="26" t="s">
        <v>37</v>
      </c>
      <c r="F77" s="17" t="s">
        <v>15</v>
      </c>
      <c r="G77" s="120">
        <v>1</v>
      </c>
      <c r="H77" s="19" t="s">
        <v>118</v>
      </c>
      <c r="I77" s="18"/>
      <c r="J77" s="21">
        <f>J78</f>
        <v>450</v>
      </c>
      <c r="K77" s="97">
        <f>K78</f>
        <v>450</v>
      </c>
      <c r="L77" s="63"/>
      <c r="M77" s="63"/>
    </row>
    <row r="78" spans="1:13" ht="12" customHeight="1">
      <c r="A78" s="94"/>
      <c r="B78" s="23" t="s">
        <v>54</v>
      </c>
      <c r="C78" s="140">
        <v>871</v>
      </c>
      <c r="D78" s="26" t="s">
        <v>14</v>
      </c>
      <c r="E78" s="26" t="s">
        <v>37</v>
      </c>
      <c r="F78" s="17" t="s">
        <v>15</v>
      </c>
      <c r="G78" s="120">
        <v>1</v>
      </c>
      <c r="H78" s="19" t="s">
        <v>118</v>
      </c>
      <c r="I78" s="18">
        <v>200</v>
      </c>
      <c r="J78" s="21">
        <v>450</v>
      </c>
      <c r="K78" s="97">
        <v>450</v>
      </c>
      <c r="L78" s="63"/>
      <c r="M78" s="63"/>
    </row>
    <row r="79" spans="1:13" ht="12.75">
      <c r="A79" s="94"/>
      <c r="B79" s="23" t="s">
        <v>115</v>
      </c>
      <c r="C79" s="140">
        <v>871</v>
      </c>
      <c r="D79" s="26" t="s">
        <v>14</v>
      </c>
      <c r="E79" s="26" t="s">
        <v>37</v>
      </c>
      <c r="F79" s="17" t="s">
        <v>15</v>
      </c>
      <c r="G79" s="120">
        <v>1</v>
      </c>
      <c r="H79" s="19" t="s">
        <v>120</v>
      </c>
      <c r="I79" s="18"/>
      <c r="J79" s="21">
        <f>J80</f>
        <v>250</v>
      </c>
      <c r="K79" s="97">
        <f>K80</f>
        <v>250</v>
      </c>
      <c r="L79" s="63"/>
      <c r="M79" s="63"/>
    </row>
    <row r="80" spans="1:13" ht="12.75">
      <c r="A80" s="94"/>
      <c r="B80" s="57" t="s">
        <v>54</v>
      </c>
      <c r="C80" s="140">
        <v>871</v>
      </c>
      <c r="D80" s="26" t="s">
        <v>14</v>
      </c>
      <c r="E80" s="26" t="s">
        <v>37</v>
      </c>
      <c r="F80" s="17" t="s">
        <v>15</v>
      </c>
      <c r="G80" s="120">
        <v>1</v>
      </c>
      <c r="H80" s="19" t="s">
        <v>120</v>
      </c>
      <c r="I80" s="18">
        <v>200</v>
      </c>
      <c r="J80" s="21">
        <v>250</v>
      </c>
      <c r="K80" s="97">
        <v>250</v>
      </c>
      <c r="L80" s="63"/>
      <c r="M80" s="63"/>
    </row>
    <row r="81" spans="1:13" ht="12.75" customHeight="1">
      <c r="A81" s="94"/>
      <c r="B81" s="23" t="s">
        <v>121</v>
      </c>
      <c r="C81" s="140">
        <v>871</v>
      </c>
      <c r="D81" s="26" t="s">
        <v>14</v>
      </c>
      <c r="E81" s="26" t="s">
        <v>37</v>
      </c>
      <c r="F81" s="17" t="s">
        <v>15</v>
      </c>
      <c r="G81" s="120">
        <v>1</v>
      </c>
      <c r="H81" s="114" t="s">
        <v>215</v>
      </c>
      <c r="I81" s="18"/>
      <c r="J81" s="21">
        <f>J82</f>
        <v>700</v>
      </c>
      <c r="K81" s="97">
        <f>K82</f>
        <v>700</v>
      </c>
      <c r="L81" s="63"/>
      <c r="M81" s="63"/>
    </row>
    <row r="82" spans="1:13" ht="12.75" customHeight="1">
      <c r="A82" s="94"/>
      <c r="B82" s="57" t="s">
        <v>54</v>
      </c>
      <c r="C82" s="140">
        <v>871</v>
      </c>
      <c r="D82" s="26" t="s">
        <v>14</v>
      </c>
      <c r="E82" s="26" t="s">
        <v>37</v>
      </c>
      <c r="F82" s="17" t="s">
        <v>15</v>
      </c>
      <c r="G82" s="120">
        <v>1</v>
      </c>
      <c r="H82" s="114" t="s">
        <v>215</v>
      </c>
      <c r="I82" s="18">
        <v>200</v>
      </c>
      <c r="J82" s="21">
        <v>700</v>
      </c>
      <c r="K82" s="97">
        <v>700</v>
      </c>
      <c r="L82" s="63"/>
      <c r="M82" s="63"/>
    </row>
    <row r="83" spans="1:13" ht="38.25">
      <c r="A83" s="94"/>
      <c r="B83" s="23" t="s">
        <v>123</v>
      </c>
      <c r="C83" s="140">
        <v>871</v>
      </c>
      <c r="D83" s="26" t="s">
        <v>14</v>
      </c>
      <c r="E83" s="26" t="s">
        <v>37</v>
      </c>
      <c r="F83" s="17" t="s">
        <v>15</v>
      </c>
      <c r="G83" s="120">
        <v>2</v>
      </c>
      <c r="H83" s="19"/>
      <c r="I83" s="18"/>
      <c r="J83" s="21">
        <f>J84</f>
        <v>200</v>
      </c>
      <c r="K83" s="97">
        <f>K84</f>
        <v>200</v>
      </c>
      <c r="L83" s="63"/>
      <c r="M83" s="63"/>
    </row>
    <row r="84" spans="1:13" ht="12.75">
      <c r="A84" s="94"/>
      <c r="B84" s="23" t="s">
        <v>124</v>
      </c>
      <c r="C84" s="140">
        <v>871</v>
      </c>
      <c r="D84" s="26" t="s">
        <v>14</v>
      </c>
      <c r="E84" s="26" t="s">
        <v>37</v>
      </c>
      <c r="F84" s="17" t="s">
        <v>15</v>
      </c>
      <c r="G84" s="120">
        <v>2</v>
      </c>
      <c r="H84" s="19" t="s">
        <v>122</v>
      </c>
      <c r="I84" s="18"/>
      <c r="J84" s="21">
        <f>J85</f>
        <v>200</v>
      </c>
      <c r="K84" s="97">
        <f>K85</f>
        <v>200</v>
      </c>
      <c r="L84" s="63"/>
      <c r="M84" s="63"/>
    </row>
    <row r="85" spans="1:13" ht="12.75">
      <c r="A85" s="94"/>
      <c r="B85" s="57" t="s">
        <v>54</v>
      </c>
      <c r="C85" s="140">
        <v>871</v>
      </c>
      <c r="D85" s="26" t="s">
        <v>14</v>
      </c>
      <c r="E85" s="26" t="s">
        <v>37</v>
      </c>
      <c r="F85" s="17" t="s">
        <v>15</v>
      </c>
      <c r="G85" s="120">
        <v>2</v>
      </c>
      <c r="H85" s="19" t="s">
        <v>122</v>
      </c>
      <c r="I85" s="18">
        <v>200</v>
      </c>
      <c r="J85" s="21">
        <v>200</v>
      </c>
      <c r="K85" s="97">
        <v>200</v>
      </c>
      <c r="L85" s="63"/>
      <c r="M85" s="63"/>
    </row>
    <row r="86" spans="1:13" ht="12.75">
      <c r="A86" s="94"/>
      <c r="B86" s="7" t="s">
        <v>68</v>
      </c>
      <c r="C86" s="7">
        <v>871</v>
      </c>
      <c r="D86" s="8" t="s">
        <v>17</v>
      </c>
      <c r="E86" s="7" t="s">
        <v>10</v>
      </c>
      <c r="F86" s="53"/>
      <c r="G86" s="124"/>
      <c r="H86" s="115"/>
      <c r="I86" s="71"/>
      <c r="J86" s="55">
        <f>J87+J102</f>
        <v>24527.5</v>
      </c>
      <c r="K86" s="102">
        <f>K87+K102</f>
        <v>25467.5</v>
      </c>
      <c r="L86" s="63"/>
      <c r="M86" s="63"/>
    </row>
    <row r="87" spans="1:13" ht="12.75">
      <c r="A87" s="94"/>
      <c r="B87" s="42" t="s">
        <v>69</v>
      </c>
      <c r="C87" s="7">
        <v>871</v>
      </c>
      <c r="D87" s="8" t="s">
        <v>17</v>
      </c>
      <c r="E87" s="8" t="s">
        <v>37</v>
      </c>
      <c r="F87" s="53"/>
      <c r="G87" s="124"/>
      <c r="H87" s="115"/>
      <c r="I87" s="71"/>
      <c r="J87" s="55">
        <f>J88</f>
        <v>24429.7</v>
      </c>
      <c r="K87" s="102">
        <f>K88</f>
        <v>25369.7</v>
      </c>
      <c r="L87" s="63"/>
      <c r="M87" s="63"/>
    </row>
    <row r="88" spans="1:13" ht="11.25" customHeight="1">
      <c r="A88" s="94"/>
      <c r="B88" s="30" t="s">
        <v>138</v>
      </c>
      <c r="C88" s="25">
        <v>871</v>
      </c>
      <c r="D88" s="26" t="s">
        <v>17</v>
      </c>
      <c r="E88" s="26" t="s">
        <v>37</v>
      </c>
      <c r="F88" s="17" t="s">
        <v>14</v>
      </c>
      <c r="G88" s="122"/>
      <c r="H88" s="114"/>
      <c r="I88" s="25"/>
      <c r="J88" s="28">
        <f>J89</f>
        <v>24429.7</v>
      </c>
      <c r="K88" s="100">
        <f>K89</f>
        <v>25369.7</v>
      </c>
      <c r="L88" s="63"/>
      <c r="M88" s="63"/>
    </row>
    <row r="89" spans="1:13" ht="39" customHeight="1">
      <c r="A89" s="94"/>
      <c r="B89" s="23" t="s">
        <v>139</v>
      </c>
      <c r="C89" s="25">
        <v>871</v>
      </c>
      <c r="D89" s="26" t="s">
        <v>17</v>
      </c>
      <c r="E89" s="26" t="s">
        <v>37</v>
      </c>
      <c r="F89" s="17" t="s">
        <v>14</v>
      </c>
      <c r="G89" s="120">
        <v>1</v>
      </c>
      <c r="H89" s="19"/>
      <c r="I89" s="18"/>
      <c r="J89" s="21">
        <f>J90+J92+J94+J96+J98+J100</f>
        <v>24429.7</v>
      </c>
      <c r="K89" s="97">
        <f>K90+K92+K94+K96+K98+K100</f>
        <v>25369.7</v>
      </c>
      <c r="L89" s="63"/>
      <c r="M89" s="63"/>
    </row>
    <row r="90" spans="1:13" ht="12.75">
      <c r="A90" s="94"/>
      <c r="B90" s="23" t="s">
        <v>125</v>
      </c>
      <c r="C90" s="25">
        <v>871</v>
      </c>
      <c r="D90" s="26" t="s">
        <v>17</v>
      </c>
      <c r="E90" s="26" t="s">
        <v>37</v>
      </c>
      <c r="F90" s="17" t="s">
        <v>14</v>
      </c>
      <c r="G90" s="120">
        <v>1</v>
      </c>
      <c r="H90" s="19" t="s">
        <v>126</v>
      </c>
      <c r="I90" s="18"/>
      <c r="J90" s="21">
        <f>J91</f>
        <v>11429.7</v>
      </c>
      <c r="K90" s="97">
        <f>K91</f>
        <v>11829.7</v>
      </c>
      <c r="L90" s="63"/>
      <c r="M90" s="63"/>
    </row>
    <row r="91" spans="1:13" ht="12.75">
      <c r="A91" s="94"/>
      <c r="B91" s="57" t="s">
        <v>54</v>
      </c>
      <c r="C91" s="25">
        <v>871</v>
      </c>
      <c r="D91" s="26" t="s">
        <v>17</v>
      </c>
      <c r="E91" s="26" t="s">
        <v>37</v>
      </c>
      <c r="F91" s="17" t="s">
        <v>14</v>
      </c>
      <c r="G91" s="120">
        <v>1</v>
      </c>
      <c r="H91" s="19" t="s">
        <v>126</v>
      </c>
      <c r="I91" s="18">
        <v>200</v>
      </c>
      <c r="J91" s="21">
        <f>3200+379.7+2000+5850</f>
        <v>11429.7</v>
      </c>
      <c r="K91" s="97">
        <f>3400+379.7+2000+6050</f>
        <v>11829.7</v>
      </c>
      <c r="L91" s="63">
        <v>5850</v>
      </c>
      <c r="M91" s="63">
        <v>6050</v>
      </c>
    </row>
    <row r="92" spans="1:13" ht="15" customHeight="1">
      <c r="A92" s="94"/>
      <c r="B92" s="23" t="s">
        <v>127</v>
      </c>
      <c r="C92" s="25">
        <v>871</v>
      </c>
      <c r="D92" s="26" t="s">
        <v>17</v>
      </c>
      <c r="E92" s="26" t="s">
        <v>37</v>
      </c>
      <c r="F92" s="17" t="s">
        <v>14</v>
      </c>
      <c r="G92" s="120">
        <v>1</v>
      </c>
      <c r="H92" s="19" t="s">
        <v>128</v>
      </c>
      <c r="I92" s="18"/>
      <c r="J92" s="21">
        <f>J93</f>
        <v>7200</v>
      </c>
      <c r="K92" s="97">
        <f>K93</f>
        <v>7350</v>
      </c>
      <c r="L92" s="63"/>
      <c r="M92" s="63"/>
    </row>
    <row r="93" spans="1:13" ht="12.75">
      <c r="A93" s="94"/>
      <c r="B93" s="57" t="s">
        <v>54</v>
      </c>
      <c r="C93" s="25">
        <v>871</v>
      </c>
      <c r="D93" s="26" t="s">
        <v>17</v>
      </c>
      <c r="E93" s="26" t="s">
        <v>37</v>
      </c>
      <c r="F93" s="17" t="s">
        <v>14</v>
      </c>
      <c r="G93" s="120">
        <v>1</v>
      </c>
      <c r="H93" s="19" t="s">
        <v>128</v>
      </c>
      <c r="I93" s="18">
        <v>200</v>
      </c>
      <c r="J93" s="21">
        <v>7200</v>
      </c>
      <c r="K93" s="97">
        <v>7350</v>
      </c>
      <c r="L93" s="63"/>
      <c r="M93" s="63"/>
    </row>
    <row r="94" spans="1:13" ht="12.75" customHeight="1">
      <c r="A94" s="94"/>
      <c r="B94" s="23" t="s">
        <v>129</v>
      </c>
      <c r="C94" s="25">
        <v>871</v>
      </c>
      <c r="D94" s="26" t="s">
        <v>17</v>
      </c>
      <c r="E94" s="26" t="s">
        <v>37</v>
      </c>
      <c r="F94" s="17" t="s">
        <v>14</v>
      </c>
      <c r="G94" s="120">
        <v>1</v>
      </c>
      <c r="H94" s="19" t="s">
        <v>130</v>
      </c>
      <c r="I94" s="18"/>
      <c r="J94" s="21">
        <f>J95</f>
        <v>2100</v>
      </c>
      <c r="K94" s="97">
        <f>K95</f>
        <v>2250</v>
      </c>
      <c r="L94" s="63"/>
      <c r="M94" s="63"/>
    </row>
    <row r="95" spans="1:13" ht="12.75">
      <c r="A95" s="94"/>
      <c r="B95" s="57" t="s">
        <v>54</v>
      </c>
      <c r="C95" s="25">
        <v>871</v>
      </c>
      <c r="D95" s="26" t="s">
        <v>17</v>
      </c>
      <c r="E95" s="26" t="s">
        <v>37</v>
      </c>
      <c r="F95" s="17" t="s">
        <v>14</v>
      </c>
      <c r="G95" s="120">
        <v>1</v>
      </c>
      <c r="H95" s="19" t="s">
        <v>130</v>
      </c>
      <c r="I95" s="18">
        <v>200</v>
      </c>
      <c r="J95" s="21">
        <v>2100</v>
      </c>
      <c r="K95" s="97">
        <v>2250</v>
      </c>
      <c r="L95" s="63"/>
      <c r="M95" s="63"/>
    </row>
    <row r="96" spans="1:13" ht="25.5">
      <c r="A96" s="94"/>
      <c r="B96" s="23" t="s">
        <v>264</v>
      </c>
      <c r="C96" s="25">
        <v>871</v>
      </c>
      <c r="D96" s="26" t="s">
        <v>17</v>
      </c>
      <c r="E96" s="26" t="s">
        <v>37</v>
      </c>
      <c r="F96" s="17" t="s">
        <v>14</v>
      </c>
      <c r="G96" s="120">
        <v>1</v>
      </c>
      <c r="H96" s="19" t="s">
        <v>131</v>
      </c>
      <c r="I96" s="18"/>
      <c r="J96" s="21">
        <f>J97</f>
        <v>570</v>
      </c>
      <c r="K96" s="97">
        <f>K97</f>
        <v>600</v>
      </c>
      <c r="L96" s="63"/>
      <c r="M96" s="63"/>
    </row>
    <row r="97" spans="1:13" ht="12.75" customHeight="1">
      <c r="A97" s="94"/>
      <c r="B97" s="57" t="s">
        <v>54</v>
      </c>
      <c r="C97" s="25">
        <v>871</v>
      </c>
      <c r="D97" s="26" t="s">
        <v>17</v>
      </c>
      <c r="E97" s="26" t="s">
        <v>37</v>
      </c>
      <c r="F97" s="17" t="s">
        <v>14</v>
      </c>
      <c r="G97" s="120">
        <v>1</v>
      </c>
      <c r="H97" s="19" t="s">
        <v>131</v>
      </c>
      <c r="I97" s="18">
        <v>200</v>
      </c>
      <c r="J97" s="21">
        <f>1070-500</f>
        <v>570</v>
      </c>
      <c r="K97" s="97">
        <f>1100-500</f>
        <v>600</v>
      </c>
      <c r="L97" s="63"/>
      <c r="M97" s="63"/>
    </row>
    <row r="98" spans="1:13" ht="13.5" customHeight="1">
      <c r="A98" s="94"/>
      <c r="B98" s="23" t="s">
        <v>217</v>
      </c>
      <c r="C98" s="25">
        <v>871</v>
      </c>
      <c r="D98" s="26" t="s">
        <v>17</v>
      </c>
      <c r="E98" s="26" t="s">
        <v>37</v>
      </c>
      <c r="F98" s="17" t="s">
        <v>14</v>
      </c>
      <c r="G98" s="120">
        <v>1</v>
      </c>
      <c r="H98" s="114" t="s">
        <v>216</v>
      </c>
      <c r="I98" s="18"/>
      <c r="J98" s="21">
        <f>J99</f>
        <v>630</v>
      </c>
      <c r="K98" s="97">
        <f>K99</f>
        <v>640</v>
      </c>
      <c r="L98" s="63"/>
      <c r="M98" s="63"/>
    </row>
    <row r="99" spans="1:13" ht="13.5" customHeight="1">
      <c r="A99" s="94"/>
      <c r="B99" s="57" t="s">
        <v>54</v>
      </c>
      <c r="C99" s="25">
        <v>871</v>
      </c>
      <c r="D99" s="26" t="s">
        <v>17</v>
      </c>
      <c r="E99" s="26" t="s">
        <v>37</v>
      </c>
      <c r="F99" s="17" t="s">
        <v>14</v>
      </c>
      <c r="G99" s="120">
        <v>1</v>
      </c>
      <c r="H99" s="114" t="s">
        <v>216</v>
      </c>
      <c r="I99" s="18">
        <v>200</v>
      </c>
      <c r="J99" s="21">
        <f>130+500</f>
        <v>630</v>
      </c>
      <c r="K99" s="97">
        <f>140+500</f>
        <v>640</v>
      </c>
      <c r="L99" s="63"/>
      <c r="M99" s="63"/>
    </row>
    <row r="100" spans="1:13" ht="12.75">
      <c r="A100" s="94"/>
      <c r="B100" s="23" t="s">
        <v>132</v>
      </c>
      <c r="C100" s="25">
        <v>871</v>
      </c>
      <c r="D100" s="26" t="s">
        <v>17</v>
      </c>
      <c r="E100" s="26" t="s">
        <v>37</v>
      </c>
      <c r="F100" s="17" t="s">
        <v>14</v>
      </c>
      <c r="G100" s="120">
        <v>1</v>
      </c>
      <c r="H100" s="114" t="s">
        <v>133</v>
      </c>
      <c r="I100" s="18"/>
      <c r="J100" s="21">
        <f>J101</f>
        <v>2500</v>
      </c>
      <c r="K100" s="97">
        <f>K101</f>
        <v>2700</v>
      </c>
      <c r="L100" s="63"/>
      <c r="M100" s="63"/>
    </row>
    <row r="101" spans="1:13" ht="13.5" customHeight="1">
      <c r="A101" s="94"/>
      <c r="B101" s="57" t="s">
        <v>54</v>
      </c>
      <c r="C101" s="25">
        <v>871</v>
      </c>
      <c r="D101" s="26" t="s">
        <v>17</v>
      </c>
      <c r="E101" s="26" t="s">
        <v>37</v>
      </c>
      <c r="F101" s="17" t="s">
        <v>14</v>
      </c>
      <c r="G101" s="120">
        <v>1</v>
      </c>
      <c r="H101" s="19" t="s">
        <v>133</v>
      </c>
      <c r="I101" s="18">
        <v>200</v>
      </c>
      <c r="J101" s="21">
        <v>2500</v>
      </c>
      <c r="K101" s="97">
        <v>2700</v>
      </c>
      <c r="L101" s="63"/>
      <c r="M101" s="63"/>
    </row>
    <row r="102" spans="1:13" ht="13.5" customHeight="1">
      <c r="A102" s="94"/>
      <c r="B102" s="42" t="s">
        <v>70</v>
      </c>
      <c r="C102" s="7">
        <v>871</v>
      </c>
      <c r="D102" s="8" t="s">
        <v>17</v>
      </c>
      <c r="E102" s="8" t="s">
        <v>71</v>
      </c>
      <c r="F102" s="56"/>
      <c r="G102" s="125"/>
      <c r="H102" s="111"/>
      <c r="I102" s="7" t="s">
        <v>9</v>
      </c>
      <c r="J102" s="41">
        <f>J103+J109</f>
        <v>97.8</v>
      </c>
      <c r="K102" s="93">
        <f>K103+K109</f>
        <v>97.8</v>
      </c>
      <c r="L102" s="63"/>
      <c r="M102" s="63"/>
    </row>
    <row r="103" spans="1:13" ht="25.5">
      <c r="A103" s="94"/>
      <c r="B103" s="48" t="s">
        <v>90</v>
      </c>
      <c r="C103" s="142">
        <v>871</v>
      </c>
      <c r="D103" s="46" t="s">
        <v>17</v>
      </c>
      <c r="E103" s="46" t="s">
        <v>71</v>
      </c>
      <c r="F103" s="50">
        <v>97</v>
      </c>
      <c r="G103" s="122"/>
      <c r="H103" s="114"/>
      <c r="I103" s="25"/>
      <c r="J103" s="28">
        <f>J104</f>
        <v>64.8</v>
      </c>
      <c r="K103" s="100">
        <f>K104</f>
        <v>64.8</v>
      </c>
      <c r="L103" s="63"/>
      <c r="M103" s="63"/>
    </row>
    <row r="104" spans="1:13" ht="12.75" customHeight="1">
      <c r="A104" s="94"/>
      <c r="B104" s="48" t="s">
        <v>89</v>
      </c>
      <c r="C104" s="142">
        <v>871</v>
      </c>
      <c r="D104" s="46" t="s">
        <v>17</v>
      </c>
      <c r="E104" s="46" t="s">
        <v>71</v>
      </c>
      <c r="F104" s="50">
        <v>97</v>
      </c>
      <c r="G104" s="121">
        <v>2</v>
      </c>
      <c r="H104" s="114"/>
      <c r="I104" s="25"/>
      <c r="J104" s="28">
        <f>J105+J107</f>
        <v>64.8</v>
      </c>
      <c r="K104" s="100">
        <f>K105+K107</f>
        <v>64.8</v>
      </c>
      <c r="L104" s="63"/>
      <c r="M104" s="63"/>
    </row>
    <row r="105" spans="1:13" ht="12.75" customHeight="1">
      <c r="A105" s="94"/>
      <c r="B105" s="23" t="s">
        <v>136</v>
      </c>
      <c r="C105" s="140">
        <v>871</v>
      </c>
      <c r="D105" s="26" t="s">
        <v>17</v>
      </c>
      <c r="E105" s="26" t="s">
        <v>71</v>
      </c>
      <c r="F105" s="17" t="s">
        <v>113</v>
      </c>
      <c r="G105" s="120">
        <v>2</v>
      </c>
      <c r="H105" s="114" t="s">
        <v>137</v>
      </c>
      <c r="I105" s="25"/>
      <c r="J105" s="28">
        <f>J106</f>
        <v>40</v>
      </c>
      <c r="K105" s="100">
        <f>K106</f>
        <v>40</v>
      </c>
      <c r="L105" s="63"/>
      <c r="M105" s="63"/>
    </row>
    <row r="106" spans="1:13" ht="12.75">
      <c r="A106" s="94"/>
      <c r="B106" s="60" t="s">
        <v>55</v>
      </c>
      <c r="C106" s="140">
        <v>871</v>
      </c>
      <c r="D106" s="26" t="s">
        <v>17</v>
      </c>
      <c r="E106" s="26" t="s">
        <v>71</v>
      </c>
      <c r="F106" s="17" t="s">
        <v>113</v>
      </c>
      <c r="G106" s="120">
        <v>2</v>
      </c>
      <c r="H106" s="114" t="s">
        <v>137</v>
      </c>
      <c r="I106" s="25">
        <v>500</v>
      </c>
      <c r="J106" s="28">
        <v>40</v>
      </c>
      <c r="K106" s="100">
        <v>40</v>
      </c>
      <c r="L106" s="63"/>
      <c r="M106" s="63"/>
    </row>
    <row r="107" spans="1:13" ht="25.5">
      <c r="A107" s="94"/>
      <c r="B107" s="23" t="s">
        <v>134</v>
      </c>
      <c r="C107" s="140">
        <v>871</v>
      </c>
      <c r="D107" s="26" t="s">
        <v>17</v>
      </c>
      <c r="E107" s="26" t="s">
        <v>71</v>
      </c>
      <c r="F107" s="17" t="s">
        <v>113</v>
      </c>
      <c r="G107" s="120">
        <v>2</v>
      </c>
      <c r="H107" s="114" t="s">
        <v>135</v>
      </c>
      <c r="I107" s="18"/>
      <c r="J107" s="21">
        <f>J108</f>
        <v>24.8</v>
      </c>
      <c r="K107" s="97">
        <f>K108</f>
        <v>24.8</v>
      </c>
      <c r="L107" s="63"/>
      <c r="M107" s="63"/>
    </row>
    <row r="108" spans="1:13" ht="12.75">
      <c r="A108" s="94"/>
      <c r="B108" s="60" t="s">
        <v>55</v>
      </c>
      <c r="C108" s="140">
        <v>871</v>
      </c>
      <c r="D108" s="26" t="s">
        <v>17</v>
      </c>
      <c r="E108" s="26" t="s">
        <v>71</v>
      </c>
      <c r="F108" s="17" t="s">
        <v>113</v>
      </c>
      <c r="G108" s="120">
        <v>2</v>
      </c>
      <c r="H108" s="114" t="s">
        <v>135</v>
      </c>
      <c r="I108" s="18">
        <v>500</v>
      </c>
      <c r="J108" s="21">
        <v>24.8</v>
      </c>
      <c r="K108" s="97">
        <v>24.8</v>
      </c>
      <c r="L108" s="63"/>
      <c r="M108" s="63"/>
    </row>
    <row r="109" spans="1:13" ht="12.75" customHeight="1">
      <c r="A109" s="94"/>
      <c r="B109" s="23" t="s">
        <v>140</v>
      </c>
      <c r="C109" s="140">
        <v>871</v>
      </c>
      <c r="D109" s="26" t="s">
        <v>17</v>
      </c>
      <c r="E109" s="26" t="s">
        <v>71</v>
      </c>
      <c r="F109" s="17" t="s">
        <v>17</v>
      </c>
      <c r="G109" s="120"/>
      <c r="H109" s="19"/>
      <c r="I109" s="18"/>
      <c r="J109" s="21">
        <f>J110</f>
        <v>33</v>
      </c>
      <c r="K109" s="97">
        <f>K110</f>
        <v>33</v>
      </c>
      <c r="L109" s="63"/>
      <c r="M109" s="63"/>
    </row>
    <row r="110" spans="1:13" ht="12.75" customHeight="1">
      <c r="A110" s="94"/>
      <c r="B110" s="23" t="s">
        <v>141</v>
      </c>
      <c r="C110" s="140">
        <v>871</v>
      </c>
      <c r="D110" s="26" t="s">
        <v>17</v>
      </c>
      <c r="E110" s="26" t="s">
        <v>71</v>
      </c>
      <c r="F110" s="17" t="s">
        <v>17</v>
      </c>
      <c r="G110" s="120">
        <v>0</v>
      </c>
      <c r="H110" s="114" t="s">
        <v>218</v>
      </c>
      <c r="I110" s="18"/>
      <c r="J110" s="21">
        <f>J111</f>
        <v>33</v>
      </c>
      <c r="K110" s="97">
        <f>K111</f>
        <v>33</v>
      </c>
      <c r="L110" s="63"/>
      <c r="M110" s="63"/>
    </row>
    <row r="111" spans="1:13" ht="12" customHeight="1">
      <c r="A111" s="94"/>
      <c r="B111" s="57" t="s">
        <v>54</v>
      </c>
      <c r="C111" s="140">
        <v>871</v>
      </c>
      <c r="D111" s="26" t="s">
        <v>17</v>
      </c>
      <c r="E111" s="26" t="s">
        <v>71</v>
      </c>
      <c r="F111" s="17" t="s">
        <v>17</v>
      </c>
      <c r="G111" s="120">
        <v>0</v>
      </c>
      <c r="H111" s="114" t="s">
        <v>218</v>
      </c>
      <c r="I111" s="18">
        <v>200</v>
      </c>
      <c r="J111" s="21">
        <v>33</v>
      </c>
      <c r="K111" s="97">
        <v>33</v>
      </c>
      <c r="L111" s="63"/>
      <c r="M111" s="63"/>
    </row>
    <row r="112" spans="1:13" ht="12" customHeight="1">
      <c r="A112" s="94"/>
      <c r="B112" s="7" t="s">
        <v>20</v>
      </c>
      <c r="C112" s="7">
        <v>871</v>
      </c>
      <c r="D112" s="7" t="s">
        <v>18</v>
      </c>
      <c r="E112" s="7" t="s">
        <v>10</v>
      </c>
      <c r="F112" s="53"/>
      <c r="G112" s="124"/>
      <c r="H112" s="115"/>
      <c r="I112" s="71"/>
      <c r="J112" s="43">
        <f>J113+J140</f>
        <v>29036.1</v>
      </c>
      <c r="K112" s="98">
        <f>K113+K140</f>
        <v>29751.2</v>
      </c>
      <c r="L112" s="63"/>
      <c r="M112" s="63"/>
    </row>
    <row r="113" spans="1:13" ht="12" customHeight="1">
      <c r="A113" s="94"/>
      <c r="B113" s="42" t="s">
        <v>21</v>
      </c>
      <c r="C113" s="7">
        <v>871</v>
      </c>
      <c r="D113" s="7" t="s">
        <v>18</v>
      </c>
      <c r="E113" s="7" t="s">
        <v>13</v>
      </c>
      <c r="F113" s="53"/>
      <c r="G113" s="124"/>
      <c r="H113" s="115"/>
      <c r="I113" s="71"/>
      <c r="J113" s="43">
        <f>J114</f>
        <v>4500</v>
      </c>
      <c r="K113" s="98">
        <f>K114</f>
        <v>4600</v>
      </c>
      <c r="L113" s="63"/>
      <c r="M113" s="63"/>
    </row>
    <row r="114" spans="1:13" ht="12" customHeight="1">
      <c r="A114" s="94"/>
      <c r="B114" s="23" t="s">
        <v>168</v>
      </c>
      <c r="C114" s="140">
        <v>871</v>
      </c>
      <c r="D114" s="26" t="s">
        <v>18</v>
      </c>
      <c r="E114" s="26" t="s">
        <v>13</v>
      </c>
      <c r="F114" s="17" t="s">
        <v>18</v>
      </c>
      <c r="G114" s="120"/>
      <c r="H114" s="19"/>
      <c r="I114" s="18"/>
      <c r="J114" s="21">
        <f>J115+J120+J127+J134+J137</f>
        <v>4500</v>
      </c>
      <c r="K114" s="97">
        <f>K115+K120+K127+K134+K137</f>
        <v>4600</v>
      </c>
      <c r="L114" s="63"/>
      <c r="M114" s="63"/>
    </row>
    <row r="115" spans="1:13" ht="12" customHeight="1">
      <c r="A115" s="94"/>
      <c r="B115" s="23" t="s">
        <v>149</v>
      </c>
      <c r="C115" s="140">
        <v>871</v>
      </c>
      <c r="D115" s="26" t="s">
        <v>18</v>
      </c>
      <c r="E115" s="26" t="s">
        <v>13</v>
      </c>
      <c r="F115" s="17" t="s">
        <v>18</v>
      </c>
      <c r="G115" s="120">
        <v>1</v>
      </c>
      <c r="H115" s="19"/>
      <c r="I115" s="18"/>
      <c r="J115" s="21">
        <f>J116+J118</f>
        <v>0</v>
      </c>
      <c r="K115" s="97">
        <f>K116+K118</f>
        <v>0</v>
      </c>
      <c r="L115" s="63"/>
      <c r="M115" s="63"/>
    </row>
    <row r="116" spans="1:13" ht="12" customHeight="1">
      <c r="A116" s="94"/>
      <c r="B116" s="23" t="s">
        <v>143</v>
      </c>
      <c r="C116" s="140">
        <v>871</v>
      </c>
      <c r="D116" s="26" t="s">
        <v>18</v>
      </c>
      <c r="E116" s="26" t="s">
        <v>13</v>
      </c>
      <c r="F116" s="17" t="s">
        <v>18</v>
      </c>
      <c r="G116" s="120">
        <v>1</v>
      </c>
      <c r="H116" s="19" t="s">
        <v>142</v>
      </c>
      <c r="I116" s="18"/>
      <c r="J116" s="21">
        <f>J117</f>
        <v>0</v>
      </c>
      <c r="K116" s="97">
        <f>K117</f>
        <v>0</v>
      </c>
      <c r="L116" s="63"/>
      <c r="M116" s="63"/>
    </row>
    <row r="117" spans="1:13" ht="12" customHeight="1">
      <c r="A117" s="94"/>
      <c r="B117" s="57" t="s">
        <v>54</v>
      </c>
      <c r="C117" s="140">
        <v>871</v>
      </c>
      <c r="D117" s="26" t="s">
        <v>18</v>
      </c>
      <c r="E117" s="26" t="s">
        <v>13</v>
      </c>
      <c r="F117" s="17" t="s">
        <v>18</v>
      </c>
      <c r="G117" s="120">
        <v>1</v>
      </c>
      <c r="H117" s="19" t="s">
        <v>142</v>
      </c>
      <c r="I117" s="18">
        <v>200</v>
      </c>
      <c r="J117" s="21">
        <f>2400-2400</f>
        <v>0</v>
      </c>
      <c r="K117" s="97">
        <f>2600-2600</f>
        <v>0</v>
      </c>
      <c r="L117" s="63">
        <v>-2400</v>
      </c>
      <c r="M117" s="63">
        <v>-2600</v>
      </c>
    </row>
    <row r="118" spans="1:13" ht="12.75">
      <c r="A118" s="94"/>
      <c r="B118" s="23" t="s">
        <v>144</v>
      </c>
      <c r="C118" s="140">
        <v>871</v>
      </c>
      <c r="D118" s="26" t="s">
        <v>18</v>
      </c>
      <c r="E118" s="26" t="s">
        <v>13</v>
      </c>
      <c r="F118" s="17" t="s">
        <v>18</v>
      </c>
      <c r="G118" s="120">
        <v>1</v>
      </c>
      <c r="H118" s="19" t="s">
        <v>145</v>
      </c>
      <c r="I118" s="18"/>
      <c r="J118" s="21">
        <f>J119</f>
        <v>0</v>
      </c>
      <c r="K118" s="97">
        <f>K119</f>
        <v>0</v>
      </c>
      <c r="L118" s="63"/>
      <c r="M118" s="63"/>
    </row>
    <row r="119" spans="1:13" ht="12" customHeight="1">
      <c r="A119" s="94"/>
      <c r="B119" s="57" t="s">
        <v>54</v>
      </c>
      <c r="C119" s="140">
        <v>871</v>
      </c>
      <c r="D119" s="26" t="s">
        <v>18</v>
      </c>
      <c r="E119" s="26" t="s">
        <v>13</v>
      </c>
      <c r="F119" s="17" t="s">
        <v>18</v>
      </c>
      <c r="G119" s="120">
        <v>1</v>
      </c>
      <c r="H119" s="19" t="s">
        <v>145</v>
      </c>
      <c r="I119" s="18">
        <v>200</v>
      </c>
      <c r="J119" s="21">
        <f>350+700-1050</f>
        <v>0</v>
      </c>
      <c r="K119" s="97">
        <f>350+700-1050</f>
        <v>0</v>
      </c>
      <c r="L119" s="63">
        <v>-1050</v>
      </c>
      <c r="M119" s="63">
        <v>-1050</v>
      </c>
    </row>
    <row r="120" spans="1:13" ht="12" customHeight="1">
      <c r="A120" s="94"/>
      <c r="B120" s="23" t="s">
        <v>146</v>
      </c>
      <c r="C120" s="140">
        <v>871</v>
      </c>
      <c r="D120" s="26" t="s">
        <v>18</v>
      </c>
      <c r="E120" s="26" t="s">
        <v>13</v>
      </c>
      <c r="F120" s="17" t="s">
        <v>18</v>
      </c>
      <c r="G120" s="120">
        <v>2</v>
      </c>
      <c r="H120" s="19"/>
      <c r="I120" s="18"/>
      <c r="J120" s="21">
        <f>J121+J123+J125</f>
        <v>3020</v>
      </c>
      <c r="K120" s="97">
        <f>K121+K123+K125</f>
        <v>3120</v>
      </c>
      <c r="L120" s="63"/>
      <c r="M120" s="63"/>
    </row>
    <row r="121" spans="1:13" ht="12.75">
      <c r="A121" s="94"/>
      <c r="B121" s="23" t="s">
        <v>152</v>
      </c>
      <c r="C121" s="140">
        <v>871</v>
      </c>
      <c r="D121" s="26" t="s">
        <v>18</v>
      </c>
      <c r="E121" s="26" t="s">
        <v>13</v>
      </c>
      <c r="F121" s="17" t="s">
        <v>18</v>
      </c>
      <c r="G121" s="120">
        <v>2</v>
      </c>
      <c r="H121" s="114" t="s">
        <v>153</v>
      </c>
      <c r="I121" s="18"/>
      <c r="J121" s="21">
        <f>J122</f>
        <v>2220</v>
      </c>
      <c r="K121" s="97">
        <f>K122</f>
        <v>2320</v>
      </c>
      <c r="L121" s="63"/>
      <c r="M121" s="63"/>
    </row>
    <row r="122" spans="1:13" ht="12.75">
      <c r="A122" s="94"/>
      <c r="B122" s="57" t="s">
        <v>54</v>
      </c>
      <c r="C122" s="140">
        <v>871</v>
      </c>
      <c r="D122" s="26" t="s">
        <v>18</v>
      </c>
      <c r="E122" s="26" t="s">
        <v>13</v>
      </c>
      <c r="F122" s="17" t="s">
        <v>18</v>
      </c>
      <c r="G122" s="120">
        <v>2</v>
      </c>
      <c r="H122" s="114" t="s">
        <v>153</v>
      </c>
      <c r="I122" s="18">
        <v>200</v>
      </c>
      <c r="J122" s="21">
        <f>1400+820</f>
        <v>2220</v>
      </c>
      <c r="K122" s="97">
        <f>1500+820</f>
        <v>2320</v>
      </c>
      <c r="L122" s="63"/>
      <c r="M122" s="63"/>
    </row>
    <row r="123" spans="1:13" ht="12.75">
      <c r="A123" s="94"/>
      <c r="B123" s="23" t="s">
        <v>147</v>
      </c>
      <c r="C123" s="140">
        <v>871</v>
      </c>
      <c r="D123" s="26" t="s">
        <v>18</v>
      </c>
      <c r="E123" s="26" t="s">
        <v>13</v>
      </c>
      <c r="F123" s="17" t="s">
        <v>18</v>
      </c>
      <c r="G123" s="120">
        <v>2</v>
      </c>
      <c r="H123" s="19" t="s">
        <v>148</v>
      </c>
      <c r="I123" s="18"/>
      <c r="J123" s="21">
        <f>J124</f>
        <v>200</v>
      </c>
      <c r="K123" s="97">
        <f>K124</f>
        <v>200</v>
      </c>
      <c r="L123" s="63"/>
      <c r="M123" s="63"/>
    </row>
    <row r="124" spans="1:13" ht="12.75">
      <c r="A124" s="94"/>
      <c r="B124" s="57" t="s">
        <v>54</v>
      </c>
      <c r="C124" s="140">
        <v>871</v>
      </c>
      <c r="D124" s="26" t="s">
        <v>18</v>
      </c>
      <c r="E124" s="26" t="s">
        <v>13</v>
      </c>
      <c r="F124" s="17" t="s">
        <v>18</v>
      </c>
      <c r="G124" s="120">
        <v>2</v>
      </c>
      <c r="H124" s="19" t="s">
        <v>148</v>
      </c>
      <c r="I124" s="18">
        <v>200</v>
      </c>
      <c r="J124" s="21">
        <v>200</v>
      </c>
      <c r="K124" s="97">
        <v>200</v>
      </c>
      <c r="L124" s="63"/>
      <c r="M124" s="63"/>
    </row>
    <row r="125" spans="1:13" ht="12.75" customHeight="1">
      <c r="A125" s="94"/>
      <c r="B125" s="23" t="s">
        <v>155</v>
      </c>
      <c r="C125" s="140">
        <v>871</v>
      </c>
      <c r="D125" s="26" t="s">
        <v>18</v>
      </c>
      <c r="E125" s="26" t="s">
        <v>13</v>
      </c>
      <c r="F125" s="17" t="s">
        <v>18</v>
      </c>
      <c r="G125" s="120">
        <v>2</v>
      </c>
      <c r="H125" s="19" t="s">
        <v>156</v>
      </c>
      <c r="I125" s="18"/>
      <c r="J125" s="21">
        <f>J126</f>
        <v>600</v>
      </c>
      <c r="K125" s="97">
        <f>K126</f>
        <v>600</v>
      </c>
      <c r="L125" s="63"/>
      <c r="M125" s="63"/>
    </row>
    <row r="126" spans="1:13" ht="12.75" customHeight="1">
      <c r="A126" s="94"/>
      <c r="B126" s="57" t="s">
        <v>54</v>
      </c>
      <c r="C126" s="140">
        <v>871</v>
      </c>
      <c r="D126" s="26" t="s">
        <v>18</v>
      </c>
      <c r="E126" s="26" t="s">
        <v>13</v>
      </c>
      <c r="F126" s="17" t="s">
        <v>18</v>
      </c>
      <c r="G126" s="120">
        <v>2</v>
      </c>
      <c r="H126" s="19" t="s">
        <v>156</v>
      </c>
      <c r="I126" s="18">
        <v>200</v>
      </c>
      <c r="J126" s="21">
        <v>600</v>
      </c>
      <c r="K126" s="97">
        <v>600</v>
      </c>
      <c r="L126" s="63"/>
      <c r="M126" s="63"/>
    </row>
    <row r="127" spans="1:13" ht="12.75" customHeight="1">
      <c r="A127" s="94"/>
      <c r="B127" s="23" t="s">
        <v>150</v>
      </c>
      <c r="C127" s="140">
        <v>871</v>
      </c>
      <c r="D127" s="26" t="s">
        <v>18</v>
      </c>
      <c r="E127" s="26" t="s">
        <v>13</v>
      </c>
      <c r="F127" s="17" t="s">
        <v>18</v>
      </c>
      <c r="G127" s="120">
        <v>3</v>
      </c>
      <c r="H127" s="19"/>
      <c r="I127" s="18"/>
      <c r="J127" s="21">
        <f>J128+J130+J132</f>
        <v>200</v>
      </c>
      <c r="K127" s="97">
        <f>K128+K130+K132</f>
        <v>200</v>
      </c>
      <c r="L127" s="63"/>
      <c r="M127" s="63"/>
    </row>
    <row r="128" spans="1:13" ht="12.75">
      <c r="A128" s="94"/>
      <c r="B128" s="23" t="s">
        <v>152</v>
      </c>
      <c r="C128" s="140">
        <v>871</v>
      </c>
      <c r="D128" s="26" t="s">
        <v>18</v>
      </c>
      <c r="E128" s="26" t="s">
        <v>13</v>
      </c>
      <c r="F128" s="17" t="s">
        <v>18</v>
      </c>
      <c r="G128" s="120">
        <v>3</v>
      </c>
      <c r="H128" s="114" t="s">
        <v>153</v>
      </c>
      <c r="I128" s="18"/>
      <c r="J128" s="21">
        <f>J129</f>
        <v>0</v>
      </c>
      <c r="K128" s="97">
        <f>K129</f>
        <v>0</v>
      </c>
      <c r="L128" s="63"/>
      <c r="M128" s="63"/>
    </row>
    <row r="129" spans="1:13" ht="12.75" customHeight="1">
      <c r="A129" s="94"/>
      <c r="B129" s="57" t="s">
        <v>54</v>
      </c>
      <c r="C129" s="140">
        <v>871</v>
      </c>
      <c r="D129" s="26" t="s">
        <v>18</v>
      </c>
      <c r="E129" s="26" t="s">
        <v>13</v>
      </c>
      <c r="F129" s="17" t="s">
        <v>18</v>
      </c>
      <c r="G129" s="120">
        <v>3</v>
      </c>
      <c r="H129" s="114" t="s">
        <v>153</v>
      </c>
      <c r="I129" s="18">
        <v>200</v>
      </c>
      <c r="J129" s="21">
        <f>1700-1700</f>
        <v>0</v>
      </c>
      <c r="K129" s="97">
        <f>1700-1700</f>
        <v>0</v>
      </c>
      <c r="L129" s="63">
        <v>-1700</v>
      </c>
      <c r="M129" s="63">
        <v>-1700</v>
      </c>
    </row>
    <row r="130" spans="1:13" ht="12.75" customHeight="1">
      <c r="A130" s="94"/>
      <c r="B130" s="23" t="s">
        <v>144</v>
      </c>
      <c r="C130" s="140">
        <v>871</v>
      </c>
      <c r="D130" s="26" t="s">
        <v>18</v>
      </c>
      <c r="E130" s="26" t="s">
        <v>13</v>
      </c>
      <c r="F130" s="17" t="s">
        <v>18</v>
      </c>
      <c r="G130" s="120">
        <v>3</v>
      </c>
      <c r="H130" s="19" t="s">
        <v>145</v>
      </c>
      <c r="I130" s="18"/>
      <c r="J130" s="21">
        <f>J131</f>
        <v>0</v>
      </c>
      <c r="K130" s="97">
        <f>K131</f>
        <v>0</v>
      </c>
      <c r="L130" s="63"/>
      <c r="M130" s="63"/>
    </row>
    <row r="131" spans="1:13" ht="12.75" customHeight="1">
      <c r="A131" s="94"/>
      <c r="B131" s="57" t="s">
        <v>54</v>
      </c>
      <c r="C131" s="140">
        <v>871</v>
      </c>
      <c r="D131" s="26" t="s">
        <v>18</v>
      </c>
      <c r="E131" s="26" t="s">
        <v>13</v>
      </c>
      <c r="F131" s="17" t="s">
        <v>18</v>
      </c>
      <c r="G131" s="120">
        <v>3</v>
      </c>
      <c r="H131" s="19" t="s">
        <v>145</v>
      </c>
      <c r="I131" s="18">
        <v>200</v>
      </c>
      <c r="J131" s="21">
        <f>700-700</f>
        <v>0</v>
      </c>
      <c r="K131" s="97">
        <f>700-700</f>
        <v>0</v>
      </c>
      <c r="L131" s="63">
        <v>-700</v>
      </c>
      <c r="M131" s="63">
        <v>-700</v>
      </c>
    </row>
    <row r="132" spans="1:13" ht="12.75" customHeight="1">
      <c r="A132" s="94"/>
      <c r="B132" s="23" t="s">
        <v>166</v>
      </c>
      <c r="C132" s="140">
        <v>871</v>
      </c>
      <c r="D132" s="26" t="s">
        <v>18</v>
      </c>
      <c r="E132" s="26" t="s">
        <v>13</v>
      </c>
      <c r="F132" s="17" t="s">
        <v>18</v>
      </c>
      <c r="G132" s="120">
        <v>3</v>
      </c>
      <c r="H132" s="19" t="s">
        <v>156</v>
      </c>
      <c r="I132" s="18"/>
      <c r="J132" s="21">
        <f>J133</f>
        <v>200</v>
      </c>
      <c r="K132" s="97">
        <f>K133</f>
        <v>200</v>
      </c>
      <c r="L132" s="63"/>
      <c r="M132" s="63"/>
    </row>
    <row r="133" spans="1:13" ht="12.75" customHeight="1">
      <c r="A133" s="94"/>
      <c r="B133" s="57" t="s">
        <v>54</v>
      </c>
      <c r="C133" s="140">
        <v>871</v>
      </c>
      <c r="D133" s="26" t="s">
        <v>18</v>
      </c>
      <c r="E133" s="26" t="s">
        <v>13</v>
      </c>
      <c r="F133" s="17" t="s">
        <v>18</v>
      </c>
      <c r="G133" s="120">
        <v>3</v>
      </c>
      <c r="H133" s="19" t="s">
        <v>156</v>
      </c>
      <c r="I133" s="18">
        <v>200</v>
      </c>
      <c r="J133" s="21">
        <v>200</v>
      </c>
      <c r="K133" s="97">
        <v>200</v>
      </c>
      <c r="L133" s="63"/>
      <c r="M133" s="63"/>
    </row>
    <row r="134" spans="1:13" ht="12.75">
      <c r="A134" s="94"/>
      <c r="B134" s="23" t="s">
        <v>151</v>
      </c>
      <c r="C134" s="140">
        <v>871</v>
      </c>
      <c r="D134" s="26" t="s">
        <v>18</v>
      </c>
      <c r="E134" s="26" t="s">
        <v>13</v>
      </c>
      <c r="F134" s="17" t="s">
        <v>18</v>
      </c>
      <c r="G134" s="120">
        <v>4</v>
      </c>
      <c r="H134" s="19"/>
      <c r="I134" s="18"/>
      <c r="J134" s="21">
        <f>J135</f>
        <v>600</v>
      </c>
      <c r="K134" s="97">
        <f>K135</f>
        <v>600</v>
      </c>
      <c r="L134" s="63"/>
      <c r="M134" s="63"/>
    </row>
    <row r="135" spans="1:13" ht="12.75" customHeight="1">
      <c r="A135" s="94"/>
      <c r="B135" s="23" t="s">
        <v>152</v>
      </c>
      <c r="C135" s="140">
        <v>871</v>
      </c>
      <c r="D135" s="26" t="s">
        <v>18</v>
      </c>
      <c r="E135" s="26" t="s">
        <v>13</v>
      </c>
      <c r="F135" s="17" t="s">
        <v>18</v>
      </c>
      <c r="G135" s="120">
        <v>4</v>
      </c>
      <c r="H135" s="19" t="s">
        <v>153</v>
      </c>
      <c r="I135" s="18"/>
      <c r="J135" s="21">
        <f>J136</f>
        <v>600</v>
      </c>
      <c r="K135" s="97">
        <f>K136</f>
        <v>600</v>
      </c>
      <c r="L135" s="63"/>
      <c r="M135" s="63"/>
    </row>
    <row r="136" spans="1:13" ht="12.75" customHeight="1">
      <c r="A136" s="94"/>
      <c r="B136" s="57" t="s">
        <v>54</v>
      </c>
      <c r="C136" s="140">
        <v>871</v>
      </c>
      <c r="D136" s="26" t="s">
        <v>18</v>
      </c>
      <c r="E136" s="26" t="s">
        <v>13</v>
      </c>
      <c r="F136" s="17" t="s">
        <v>18</v>
      </c>
      <c r="G136" s="120">
        <v>4</v>
      </c>
      <c r="H136" s="19" t="s">
        <v>153</v>
      </c>
      <c r="I136" s="18">
        <v>200</v>
      </c>
      <c r="J136" s="21">
        <v>600</v>
      </c>
      <c r="K136" s="97">
        <v>600</v>
      </c>
      <c r="L136" s="63"/>
      <c r="M136" s="63"/>
    </row>
    <row r="137" spans="1:13" ht="12.75" customHeight="1">
      <c r="A137" s="94"/>
      <c r="B137" s="23" t="s">
        <v>154</v>
      </c>
      <c r="C137" s="140">
        <v>871</v>
      </c>
      <c r="D137" s="26" t="s">
        <v>18</v>
      </c>
      <c r="E137" s="26" t="s">
        <v>13</v>
      </c>
      <c r="F137" s="17" t="s">
        <v>18</v>
      </c>
      <c r="G137" s="120">
        <v>5</v>
      </c>
      <c r="H137" s="19"/>
      <c r="I137" s="18"/>
      <c r="J137" s="21">
        <f>J138</f>
        <v>680</v>
      </c>
      <c r="K137" s="97">
        <f>K138</f>
        <v>680</v>
      </c>
      <c r="L137" s="63"/>
      <c r="M137" s="63"/>
    </row>
    <row r="138" spans="1:13" ht="12.75">
      <c r="A138" s="94"/>
      <c r="B138" s="23" t="s">
        <v>167</v>
      </c>
      <c r="C138" s="140">
        <v>871</v>
      </c>
      <c r="D138" s="26" t="s">
        <v>18</v>
      </c>
      <c r="E138" s="26" t="s">
        <v>13</v>
      </c>
      <c r="F138" s="17" t="s">
        <v>18</v>
      </c>
      <c r="G138" s="120">
        <v>5</v>
      </c>
      <c r="H138" s="114" t="s">
        <v>219</v>
      </c>
      <c r="I138" s="25"/>
      <c r="J138" s="21">
        <f>J139</f>
        <v>680</v>
      </c>
      <c r="K138" s="97">
        <f>K139</f>
        <v>680</v>
      </c>
      <c r="L138" s="63"/>
      <c r="M138" s="63"/>
    </row>
    <row r="139" spans="1:13" ht="12.75">
      <c r="A139" s="94"/>
      <c r="B139" s="57" t="s">
        <v>54</v>
      </c>
      <c r="C139" s="140">
        <v>871</v>
      </c>
      <c r="D139" s="26" t="s">
        <v>18</v>
      </c>
      <c r="E139" s="26" t="s">
        <v>13</v>
      </c>
      <c r="F139" s="17" t="s">
        <v>18</v>
      </c>
      <c r="G139" s="120">
        <v>5</v>
      </c>
      <c r="H139" s="114" t="s">
        <v>219</v>
      </c>
      <c r="I139" s="25">
        <v>200</v>
      </c>
      <c r="J139" s="21">
        <v>680</v>
      </c>
      <c r="K139" s="97">
        <v>680</v>
      </c>
      <c r="L139" s="63"/>
      <c r="M139" s="63"/>
    </row>
    <row r="140" spans="1:13" ht="12.75" customHeight="1">
      <c r="A140" s="94"/>
      <c r="B140" s="42" t="s">
        <v>3</v>
      </c>
      <c r="C140" s="7">
        <v>871</v>
      </c>
      <c r="D140" s="7" t="s">
        <v>18</v>
      </c>
      <c r="E140" s="7" t="s">
        <v>14</v>
      </c>
      <c r="F140" s="56" t="s">
        <v>11</v>
      </c>
      <c r="G140" s="118"/>
      <c r="H140" s="111"/>
      <c r="I140" s="7" t="s">
        <v>9</v>
      </c>
      <c r="J140" s="41">
        <f>J141</f>
        <v>24536.1</v>
      </c>
      <c r="K140" s="93">
        <f>K141</f>
        <v>25151.2</v>
      </c>
      <c r="L140" s="63"/>
      <c r="M140" s="63"/>
    </row>
    <row r="141" spans="1:13" ht="12.75" customHeight="1">
      <c r="A141" s="94"/>
      <c r="B141" s="30" t="s">
        <v>138</v>
      </c>
      <c r="C141" s="25">
        <v>871</v>
      </c>
      <c r="D141" s="26" t="s">
        <v>18</v>
      </c>
      <c r="E141" s="26" t="s">
        <v>14</v>
      </c>
      <c r="F141" s="17" t="s">
        <v>14</v>
      </c>
      <c r="G141" s="120"/>
      <c r="H141" s="19"/>
      <c r="I141" s="18"/>
      <c r="J141" s="21">
        <f>J142+J147+J162</f>
        <v>24536.1</v>
      </c>
      <c r="K141" s="97">
        <f>K142+K147+K162</f>
        <v>25151.2</v>
      </c>
      <c r="L141" s="63"/>
      <c r="M141" s="63"/>
    </row>
    <row r="142" spans="1:13" ht="12" customHeight="1">
      <c r="A142" s="94"/>
      <c r="B142" s="23" t="s">
        <v>158</v>
      </c>
      <c r="C142" s="25">
        <v>871</v>
      </c>
      <c r="D142" s="26" t="s">
        <v>18</v>
      </c>
      <c r="E142" s="26" t="s">
        <v>14</v>
      </c>
      <c r="F142" s="17" t="s">
        <v>14</v>
      </c>
      <c r="G142" s="120">
        <v>2</v>
      </c>
      <c r="H142" s="19"/>
      <c r="I142" s="18"/>
      <c r="J142" s="21">
        <f>J143+J145</f>
        <v>4800</v>
      </c>
      <c r="K142" s="97">
        <f>K143+K145</f>
        <v>4800</v>
      </c>
      <c r="L142" s="63"/>
      <c r="M142" s="63"/>
    </row>
    <row r="143" spans="1:13" ht="12.75">
      <c r="A143" s="94"/>
      <c r="B143" s="23" t="s">
        <v>161</v>
      </c>
      <c r="C143" s="25">
        <v>871</v>
      </c>
      <c r="D143" s="26" t="s">
        <v>18</v>
      </c>
      <c r="E143" s="26" t="s">
        <v>14</v>
      </c>
      <c r="F143" s="17" t="s">
        <v>14</v>
      </c>
      <c r="G143" s="120">
        <v>2</v>
      </c>
      <c r="H143" s="19" t="s">
        <v>160</v>
      </c>
      <c r="I143" s="18"/>
      <c r="J143" s="21">
        <f>J144</f>
        <v>2800</v>
      </c>
      <c r="K143" s="97">
        <f>K144</f>
        <v>2800</v>
      </c>
      <c r="L143" s="63"/>
      <c r="M143" s="63"/>
    </row>
    <row r="144" spans="1:13" ht="12.75">
      <c r="A144" s="94"/>
      <c r="B144" s="57" t="s">
        <v>54</v>
      </c>
      <c r="C144" s="25">
        <v>871</v>
      </c>
      <c r="D144" s="26" t="s">
        <v>18</v>
      </c>
      <c r="E144" s="26" t="s">
        <v>14</v>
      </c>
      <c r="F144" s="17" t="s">
        <v>14</v>
      </c>
      <c r="G144" s="120">
        <v>2</v>
      </c>
      <c r="H144" s="19" t="s">
        <v>160</v>
      </c>
      <c r="I144" s="18">
        <v>200</v>
      </c>
      <c r="J144" s="21">
        <v>2800</v>
      </c>
      <c r="K144" s="97">
        <v>2800</v>
      </c>
      <c r="L144" s="63"/>
      <c r="M144" s="63"/>
    </row>
    <row r="145" spans="1:13" ht="12.75" customHeight="1">
      <c r="A145" s="94"/>
      <c r="B145" s="23" t="s">
        <v>165</v>
      </c>
      <c r="C145" s="25">
        <v>871</v>
      </c>
      <c r="D145" s="26" t="s">
        <v>18</v>
      </c>
      <c r="E145" s="26" t="s">
        <v>14</v>
      </c>
      <c r="F145" s="17" t="s">
        <v>14</v>
      </c>
      <c r="G145" s="120">
        <v>2</v>
      </c>
      <c r="H145" s="19" t="s">
        <v>159</v>
      </c>
      <c r="I145" s="18"/>
      <c r="J145" s="21">
        <f>J146</f>
        <v>2000</v>
      </c>
      <c r="K145" s="97">
        <f>K146</f>
        <v>2000</v>
      </c>
      <c r="L145" s="63"/>
      <c r="M145" s="63"/>
    </row>
    <row r="146" spans="1:13" ht="12" customHeight="1">
      <c r="A146" s="94"/>
      <c r="B146" s="57" t="s">
        <v>54</v>
      </c>
      <c r="C146" s="25">
        <v>871</v>
      </c>
      <c r="D146" s="26" t="s">
        <v>18</v>
      </c>
      <c r="E146" s="26" t="s">
        <v>14</v>
      </c>
      <c r="F146" s="17" t="s">
        <v>14</v>
      </c>
      <c r="G146" s="120">
        <v>2</v>
      </c>
      <c r="H146" s="19" t="s">
        <v>159</v>
      </c>
      <c r="I146" s="18">
        <v>200</v>
      </c>
      <c r="J146" s="21">
        <f>2000</f>
        <v>2000</v>
      </c>
      <c r="K146" s="97">
        <f>2000</f>
        <v>2000</v>
      </c>
      <c r="L146" s="63"/>
      <c r="M146" s="63"/>
    </row>
    <row r="147" spans="1:13" s="34" customFormat="1" ht="12.75" customHeight="1">
      <c r="A147" s="94"/>
      <c r="B147" s="23" t="s">
        <v>162</v>
      </c>
      <c r="C147" s="25">
        <v>871</v>
      </c>
      <c r="D147" s="26" t="s">
        <v>18</v>
      </c>
      <c r="E147" s="26" t="s">
        <v>14</v>
      </c>
      <c r="F147" s="17" t="s">
        <v>14</v>
      </c>
      <c r="G147" s="120">
        <v>3</v>
      </c>
      <c r="H147" s="19"/>
      <c r="I147" s="18"/>
      <c r="J147" s="21">
        <f>J148+J150+J152+J154+J156+J158+J160</f>
        <v>3785</v>
      </c>
      <c r="K147" s="97">
        <f>K148+K150+K152+K154+K156+K158+K160</f>
        <v>3785</v>
      </c>
      <c r="L147" s="63"/>
      <c r="M147" s="63"/>
    </row>
    <row r="148" spans="1:13" s="34" customFormat="1" ht="12.75">
      <c r="A148" s="94"/>
      <c r="B148" s="23" t="s">
        <v>163</v>
      </c>
      <c r="C148" s="25">
        <v>871</v>
      </c>
      <c r="D148" s="26" t="s">
        <v>18</v>
      </c>
      <c r="E148" s="26" t="s">
        <v>14</v>
      </c>
      <c r="F148" s="17" t="s">
        <v>14</v>
      </c>
      <c r="G148" s="120">
        <v>3</v>
      </c>
      <c r="H148" s="19" t="s">
        <v>164</v>
      </c>
      <c r="I148" s="18"/>
      <c r="J148" s="21">
        <f>J149</f>
        <v>600</v>
      </c>
      <c r="K148" s="97">
        <f>K149</f>
        <v>600</v>
      </c>
      <c r="L148" s="63"/>
      <c r="M148" s="63"/>
    </row>
    <row r="149" spans="1:13" s="34" customFormat="1" ht="12.75">
      <c r="A149" s="94"/>
      <c r="B149" s="57" t="s">
        <v>54</v>
      </c>
      <c r="C149" s="25">
        <v>871</v>
      </c>
      <c r="D149" s="26" t="s">
        <v>18</v>
      </c>
      <c r="E149" s="26" t="s">
        <v>14</v>
      </c>
      <c r="F149" s="17" t="s">
        <v>14</v>
      </c>
      <c r="G149" s="120">
        <v>3</v>
      </c>
      <c r="H149" s="19" t="s">
        <v>164</v>
      </c>
      <c r="I149" s="18">
        <v>200</v>
      </c>
      <c r="J149" s="21">
        <v>600</v>
      </c>
      <c r="K149" s="97">
        <v>600</v>
      </c>
      <c r="L149" s="63"/>
      <c r="M149" s="63"/>
    </row>
    <row r="150" spans="1:13" s="34" customFormat="1" ht="12.75">
      <c r="A150" s="94"/>
      <c r="B150" s="23" t="s">
        <v>221</v>
      </c>
      <c r="C150" s="25">
        <v>871</v>
      </c>
      <c r="D150" s="26" t="s">
        <v>18</v>
      </c>
      <c r="E150" s="26" t="s">
        <v>14</v>
      </c>
      <c r="F150" s="17" t="s">
        <v>14</v>
      </c>
      <c r="G150" s="120">
        <v>3</v>
      </c>
      <c r="H150" s="114" t="s">
        <v>220</v>
      </c>
      <c r="I150" s="18"/>
      <c r="J150" s="21">
        <f>J151</f>
        <v>165</v>
      </c>
      <c r="K150" s="97">
        <f>K151</f>
        <v>165</v>
      </c>
      <c r="L150" s="63"/>
      <c r="M150" s="63"/>
    </row>
    <row r="151" spans="1:13" s="34" customFormat="1" ht="12.75">
      <c r="A151" s="94"/>
      <c r="B151" s="57" t="s">
        <v>54</v>
      </c>
      <c r="C151" s="25">
        <v>871</v>
      </c>
      <c r="D151" s="26" t="s">
        <v>18</v>
      </c>
      <c r="E151" s="26" t="s">
        <v>14</v>
      </c>
      <c r="F151" s="17" t="s">
        <v>14</v>
      </c>
      <c r="G151" s="120">
        <v>3</v>
      </c>
      <c r="H151" s="114" t="s">
        <v>220</v>
      </c>
      <c r="I151" s="18">
        <v>200</v>
      </c>
      <c r="J151" s="21">
        <v>165</v>
      </c>
      <c r="K151" s="97">
        <v>165</v>
      </c>
      <c r="L151" s="63"/>
      <c r="M151" s="63"/>
    </row>
    <row r="152" spans="1:13" s="34" customFormat="1" ht="12.75">
      <c r="A152" s="94"/>
      <c r="B152" s="23" t="s">
        <v>169</v>
      </c>
      <c r="C152" s="25">
        <v>871</v>
      </c>
      <c r="D152" s="26" t="s">
        <v>18</v>
      </c>
      <c r="E152" s="26" t="s">
        <v>14</v>
      </c>
      <c r="F152" s="17" t="s">
        <v>14</v>
      </c>
      <c r="G152" s="120">
        <v>3</v>
      </c>
      <c r="H152" s="116">
        <v>2922</v>
      </c>
      <c r="I152" s="18"/>
      <c r="J152" s="21">
        <f>J153</f>
        <v>1000</v>
      </c>
      <c r="K152" s="97">
        <f>K153</f>
        <v>1000</v>
      </c>
      <c r="L152" s="63"/>
      <c r="M152" s="63"/>
    </row>
    <row r="153" spans="1:13" s="34" customFormat="1" ht="12.75">
      <c r="A153" s="94"/>
      <c r="B153" s="57" t="s">
        <v>54</v>
      </c>
      <c r="C153" s="25">
        <v>871</v>
      </c>
      <c r="D153" s="26" t="s">
        <v>18</v>
      </c>
      <c r="E153" s="26" t="s">
        <v>14</v>
      </c>
      <c r="F153" s="17" t="s">
        <v>14</v>
      </c>
      <c r="G153" s="120">
        <v>3</v>
      </c>
      <c r="H153" s="116">
        <v>2922</v>
      </c>
      <c r="I153" s="18">
        <v>200</v>
      </c>
      <c r="J153" s="21">
        <v>1000</v>
      </c>
      <c r="K153" s="97">
        <v>1000</v>
      </c>
      <c r="L153" s="63"/>
      <c r="M153" s="63"/>
    </row>
    <row r="154" spans="1:13" s="34" customFormat="1" ht="12.75" customHeight="1">
      <c r="A154" s="94"/>
      <c r="B154" s="23" t="s">
        <v>170</v>
      </c>
      <c r="C154" s="25">
        <v>871</v>
      </c>
      <c r="D154" s="26" t="s">
        <v>18</v>
      </c>
      <c r="E154" s="26" t="s">
        <v>14</v>
      </c>
      <c r="F154" s="17" t="s">
        <v>14</v>
      </c>
      <c r="G154" s="120">
        <v>3</v>
      </c>
      <c r="H154" s="116">
        <v>2947</v>
      </c>
      <c r="I154" s="18"/>
      <c r="J154" s="21">
        <f>J155</f>
        <v>200</v>
      </c>
      <c r="K154" s="97">
        <f>K155</f>
        <v>200</v>
      </c>
      <c r="L154" s="63"/>
      <c r="M154" s="63"/>
    </row>
    <row r="155" spans="1:13" s="34" customFormat="1" ht="12.75" customHeight="1">
      <c r="A155" s="94"/>
      <c r="B155" s="57" t="s">
        <v>54</v>
      </c>
      <c r="C155" s="25">
        <v>871</v>
      </c>
      <c r="D155" s="26" t="s">
        <v>18</v>
      </c>
      <c r="E155" s="26" t="s">
        <v>14</v>
      </c>
      <c r="F155" s="17" t="s">
        <v>14</v>
      </c>
      <c r="G155" s="120">
        <v>3</v>
      </c>
      <c r="H155" s="116">
        <v>2947</v>
      </c>
      <c r="I155" s="18">
        <v>200</v>
      </c>
      <c r="J155" s="21">
        <v>200</v>
      </c>
      <c r="K155" s="97">
        <v>200</v>
      </c>
      <c r="L155" s="63"/>
      <c r="M155" s="63"/>
    </row>
    <row r="156" spans="1:13" s="34" customFormat="1" ht="12" customHeight="1">
      <c r="A156" s="94"/>
      <c r="B156" s="23" t="s">
        <v>171</v>
      </c>
      <c r="C156" s="25">
        <v>871</v>
      </c>
      <c r="D156" s="26" t="s">
        <v>18</v>
      </c>
      <c r="E156" s="26" t="s">
        <v>14</v>
      </c>
      <c r="F156" s="17" t="s">
        <v>14</v>
      </c>
      <c r="G156" s="120">
        <v>3</v>
      </c>
      <c r="H156" s="116">
        <v>2949</v>
      </c>
      <c r="I156" s="18"/>
      <c r="J156" s="21">
        <f>J157</f>
        <v>800</v>
      </c>
      <c r="K156" s="97">
        <f>K157</f>
        <v>800</v>
      </c>
      <c r="L156" s="63"/>
      <c r="M156" s="63"/>
    </row>
    <row r="157" spans="1:13" ht="12.75">
      <c r="A157" s="94"/>
      <c r="B157" s="57" t="s">
        <v>54</v>
      </c>
      <c r="C157" s="25">
        <v>871</v>
      </c>
      <c r="D157" s="26" t="s">
        <v>18</v>
      </c>
      <c r="E157" s="26" t="s">
        <v>14</v>
      </c>
      <c r="F157" s="17" t="s">
        <v>14</v>
      </c>
      <c r="G157" s="120">
        <v>3</v>
      </c>
      <c r="H157" s="116">
        <v>2949</v>
      </c>
      <c r="I157" s="18">
        <v>200</v>
      </c>
      <c r="J157" s="21">
        <v>800</v>
      </c>
      <c r="K157" s="97">
        <v>800</v>
      </c>
      <c r="L157" s="63"/>
      <c r="M157" s="63"/>
    </row>
    <row r="158" spans="1:13" ht="12" customHeight="1">
      <c r="A158" s="94"/>
      <c r="B158" s="23" t="s">
        <v>222</v>
      </c>
      <c r="C158" s="25">
        <v>871</v>
      </c>
      <c r="D158" s="26" t="s">
        <v>18</v>
      </c>
      <c r="E158" s="26" t="s">
        <v>14</v>
      </c>
      <c r="F158" s="17" t="s">
        <v>14</v>
      </c>
      <c r="G158" s="120">
        <v>3</v>
      </c>
      <c r="H158" s="114" t="s">
        <v>223</v>
      </c>
      <c r="I158" s="18"/>
      <c r="J158" s="21">
        <f>J159</f>
        <v>200</v>
      </c>
      <c r="K158" s="97">
        <f>K159</f>
        <v>200</v>
      </c>
      <c r="L158" s="63"/>
      <c r="M158" s="63"/>
    </row>
    <row r="159" spans="1:13" ht="12" customHeight="1">
      <c r="A159" s="94"/>
      <c r="B159" s="57" t="s">
        <v>54</v>
      </c>
      <c r="C159" s="25">
        <v>871</v>
      </c>
      <c r="D159" s="26" t="s">
        <v>18</v>
      </c>
      <c r="E159" s="26" t="s">
        <v>14</v>
      </c>
      <c r="F159" s="17" t="s">
        <v>14</v>
      </c>
      <c r="G159" s="120">
        <v>3</v>
      </c>
      <c r="H159" s="114" t="s">
        <v>223</v>
      </c>
      <c r="I159" s="18">
        <v>200</v>
      </c>
      <c r="J159" s="21">
        <v>200</v>
      </c>
      <c r="K159" s="97">
        <v>200</v>
      </c>
      <c r="L159" s="63"/>
      <c r="M159" s="63"/>
    </row>
    <row r="160" spans="1:13" ht="12" customHeight="1">
      <c r="A160" s="94"/>
      <c r="B160" s="23" t="s">
        <v>172</v>
      </c>
      <c r="C160" s="25">
        <v>871</v>
      </c>
      <c r="D160" s="26" t="s">
        <v>18</v>
      </c>
      <c r="E160" s="26" t="s">
        <v>14</v>
      </c>
      <c r="F160" s="17" t="s">
        <v>14</v>
      </c>
      <c r="G160" s="120">
        <v>3</v>
      </c>
      <c r="H160" s="19" t="s">
        <v>173</v>
      </c>
      <c r="I160" s="18"/>
      <c r="J160" s="21">
        <f>J161</f>
        <v>820</v>
      </c>
      <c r="K160" s="97">
        <f>K161</f>
        <v>820</v>
      </c>
      <c r="L160" s="63"/>
      <c r="M160" s="63"/>
    </row>
    <row r="161" spans="1:13" ht="12" customHeight="1">
      <c r="A161" s="94"/>
      <c r="B161" s="57" t="s">
        <v>54</v>
      </c>
      <c r="C161" s="25">
        <v>871</v>
      </c>
      <c r="D161" s="26" t="s">
        <v>18</v>
      </c>
      <c r="E161" s="26" t="s">
        <v>14</v>
      </c>
      <c r="F161" s="17" t="s">
        <v>14</v>
      </c>
      <c r="G161" s="120">
        <v>3</v>
      </c>
      <c r="H161" s="19" t="s">
        <v>173</v>
      </c>
      <c r="I161" s="18">
        <v>200</v>
      </c>
      <c r="J161" s="21">
        <f>260+560</f>
        <v>820</v>
      </c>
      <c r="K161" s="97">
        <f>260+560</f>
        <v>820</v>
      </c>
      <c r="L161" s="63"/>
      <c r="M161" s="63"/>
    </row>
    <row r="162" spans="1:13" ht="12" customHeight="1">
      <c r="A162" s="94"/>
      <c r="B162" s="23" t="s">
        <v>174</v>
      </c>
      <c r="C162" s="25">
        <v>871</v>
      </c>
      <c r="D162" s="26" t="s">
        <v>18</v>
      </c>
      <c r="E162" s="26" t="s">
        <v>14</v>
      </c>
      <c r="F162" s="17" t="s">
        <v>14</v>
      </c>
      <c r="G162" s="120">
        <v>4</v>
      </c>
      <c r="H162" s="19"/>
      <c r="I162" s="18"/>
      <c r="J162" s="21">
        <f>J163</f>
        <v>15951.1</v>
      </c>
      <c r="K162" s="97">
        <f>K163</f>
        <v>16566.2</v>
      </c>
      <c r="L162" s="63"/>
      <c r="M162" s="63"/>
    </row>
    <row r="163" spans="1:13" ht="12" customHeight="1">
      <c r="A163" s="94"/>
      <c r="B163" s="23" t="s">
        <v>175</v>
      </c>
      <c r="C163" s="25">
        <v>871</v>
      </c>
      <c r="D163" s="26" t="s">
        <v>18</v>
      </c>
      <c r="E163" s="26" t="s">
        <v>14</v>
      </c>
      <c r="F163" s="17" t="s">
        <v>14</v>
      </c>
      <c r="G163" s="120">
        <v>4</v>
      </c>
      <c r="H163" s="19" t="s">
        <v>176</v>
      </c>
      <c r="I163" s="18"/>
      <c r="J163" s="21">
        <f>J164+J165+J166</f>
        <v>15951.1</v>
      </c>
      <c r="K163" s="97">
        <f>K164+K165+K166</f>
        <v>16566.2</v>
      </c>
      <c r="L163" s="63"/>
      <c r="M163" s="63"/>
    </row>
    <row r="164" spans="1:13" ht="38.25">
      <c r="A164" s="94"/>
      <c r="B164" s="58" t="s">
        <v>64</v>
      </c>
      <c r="C164" s="25">
        <v>871</v>
      </c>
      <c r="D164" s="26" t="s">
        <v>18</v>
      </c>
      <c r="E164" s="26" t="s">
        <v>14</v>
      </c>
      <c r="F164" s="17" t="s">
        <v>14</v>
      </c>
      <c r="G164" s="120">
        <v>4</v>
      </c>
      <c r="H164" s="19" t="s">
        <v>176</v>
      </c>
      <c r="I164" s="18">
        <v>100</v>
      </c>
      <c r="J164" s="21">
        <v>10445</v>
      </c>
      <c r="K164" s="97">
        <v>10967.3</v>
      </c>
      <c r="L164" s="63"/>
      <c r="M164" s="63"/>
    </row>
    <row r="165" spans="1:13" ht="12" customHeight="1">
      <c r="A165" s="94"/>
      <c r="B165" s="57" t="s">
        <v>54</v>
      </c>
      <c r="C165" s="25">
        <v>871</v>
      </c>
      <c r="D165" s="26" t="s">
        <v>18</v>
      </c>
      <c r="E165" s="26" t="s">
        <v>14</v>
      </c>
      <c r="F165" s="17" t="s">
        <v>14</v>
      </c>
      <c r="G165" s="120">
        <v>4</v>
      </c>
      <c r="H165" s="19" t="s">
        <v>176</v>
      </c>
      <c r="I165" s="18">
        <v>200</v>
      </c>
      <c r="J165" s="21">
        <f>5179.6+306</f>
        <v>5485.6</v>
      </c>
      <c r="K165" s="97">
        <f>5179.6+398.8</f>
        <v>5578.400000000001</v>
      </c>
      <c r="L165" s="63"/>
      <c r="M165" s="63"/>
    </row>
    <row r="166" spans="1:13" ht="12" customHeight="1">
      <c r="A166" s="94"/>
      <c r="B166" s="59" t="s">
        <v>56</v>
      </c>
      <c r="C166" s="25">
        <v>871</v>
      </c>
      <c r="D166" s="26" t="s">
        <v>18</v>
      </c>
      <c r="E166" s="26" t="s">
        <v>14</v>
      </c>
      <c r="F166" s="17" t="s">
        <v>14</v>
      </c>
      <c r="G166" s="120">
        <v>4</v>
      </c>
      <c r="H166" s="19" t="s">
        <v>176</v>
      </c>
      <c r="I166" s="18">
        <v>800</v>
      </c>
      <c r="J166" s="21">
        <v>20.5</v>
      </c>
      <c r="K166" s="97">
        <v>20.5</v>
      </c>
      <c r="L166" s="63"/>
      <c r="M166" s="63"/>
    </row>
    <row r="167" spans="1:13" ht="12" customHeight="1">
      <c r="A167" s="94"/>
      <c r="B167" s="7" t="s">
        <v>41</v>
      </c>
      <c r="C167" s="7">
        <v>871</v>
      </c>
      <c r="D167" s="8" t="s">
        <v>22</v>
      </c>
      <c r="E167" s="8"/>
      <c r="F167" s="56"/>
      <c r="G167" s="118"/>
      <c r="H167" s="111"/>
      <c r="I167" s="7"/>
      <c r="J167" s="41">
        <f>J168+J173</f>
        <v>1225</v>
      </c>
      <c r="K167" s="93">
        <f>K168+K173</f>
        <v>1225</v>
      </c>
      <c r="L167" s="63"/>
      <c r="M167" s="63"/>
    </row>
    <row r="168" spans="1:13" ht="12" customHeight="1">
      <c r="A168" s="94"/>
      <c r="B168" s="54" t="s">
        <v>43</v>
      </c>
      <c r="C168" s="144">
        <v>871</v>
      </c>
      <c r="D168" s="8" t="s">
        <v>22</v>
      </c>
      <c r="E168" s="8" t="s">
        <v>18</v>
      </c>
      <c r="F168" s="53"/>
      <c r="G168" s="124"/>
      <c r="H168" s="115"/>
      <c r="I168" s="71"/>
      <c r="J168" s="55">
        <f aca="true" t="shared" si="4" ref="J168:K171">J169</f>
        <v>50</v>
      </c>
      <c r="K168" s="102">
        <f t="shared" si="4"/>
        <v>50</v>
      </c>
      <c r="L168" s="63"/>
      <c r="M168" s="63"/>
    </row>
    <row r="169" spans="1:13" ht="12" customHeight="1">
      <c r="A169" s="94"/>
      <c r="B169" s="44" t="s">
        <v>76</v>
      </c>
      <c r="C169" s="45">
        <v>871</v>
      </c>
      <c r="D169" s="46" t="s">
        <v>22</v>
      </c>
      <c r="E169" s="46" t="s">
        <v>18</v>
      </c>
      <c r="F169" s="50">
        <v>92</v>
      </c>
      <c r="G169" s="122"/>
      <c r="H169" s="19"/>
      <c r="I169" s="18"/>
      <c r="J169" s="21">
        <f t="shared" si="4"/>
        <v>50</v>
      </c>
      <c r="K169" s="97">
        <f t="shared" si="4"/>
        <v>50</v>
      </c>
      <c r="L169" s="63"/>
      <c r="M169" s="63"/>
    </row>
    <row r="170" spans="1:13" ht="12.75">
      <c r="A170" s="94"/>
      <c r="B170" s="23" t="s">
        <v>78</v>
      </c>
      <c r="C170" s="140">
        <v>871</v>
      </c>
      <c r="D170" s="26" t="s">
        <v>22</v>
      </c>
      <c r="E170" s="26" t="s">
        <v>18</v>
      </c>
      <c r="F170" s="29">
        <v>92</v>
      </c>
      <c r="G170" s="120">
        <v>2</v>
      </c>
      <c r="H170" s="19"/>
      <c r="I170" s="18"/>
      <c r="J170" s="21">
        <f t="shared" si="4"/>
        <v>50</v>
      </c>
      <c r="K170" s="97">
        <f t="shared" si="4"/>
        <v>50</v>
      </c>
      <c r="L170" s="63"/>
      <c r="M170" s="63"/>
    </row>
    <row r="171" spans="1:13" ht="12.75">
      <c r="A171" s="94"/>
      <c r="B171" s="23" t="s">
        <v>177</v>
      </c>
      <c r="C171" s="140">
        <v>871</v>
      </c>
      <c r="D171" s="26" t="s">
        <v>22</v>
      </c>
      <c r="E171" s="26" t="s">
        <v>18</v>
      </c>
      <c r="F171" s="29">
        <v>92</v>
      </c>
      <c r="G171" s="120">
        <v>2</v>
      </c>
      <c r="H171" s="19" t="s">
        <v>178</v>
      </c>
      <c r="I171" s="18"/>
      <c r="J171" s="21">
        <f t="shared" si="4"/>
        <v>50</v>
      </c>
      <c r="K171" s="97">
        <f t="shared" si="4"/>
        <v>50</v>
      </c>
      <c r="L171" s="63"/>
      <c r="M171" s="63"/>
    </row>
    <row r="172" spans="1:13" ht="12.75">
      <c r="A172" s="94"/>
      <c r="B172" s="57" t="s">
        <v>54</v>
      </c>
      <c r="C172" s="145">
        <v>871</v>
      </c>
      <c r="D172" s="26" t="s">
        <v>22</v>
      </c>
      <c r="E172" s="26" t="s">
        <v>18</v>
      </c>
      <c r="F172" s="29">
        <v>92</v>
      </c>
      <c r="G172" s="120">
        <v>2</v>
      </c>
      <c r="H172" s="19" t="s">
        <v>178</v>
      </c>
      <c r="I172" s="18">
        <v>200</v>
      </c>
      <c r="J172" s="21">
        <v>50</v>
      </c>
      <c r="K172" s="97">
        <v>50</v>
      </c>
      <c r="L172" s="63"/>
      <c r="M172" s="63"/>
    </row>
    <row r="173" spans="1:13" ht="12.75">
      <c r="A173" s="94"/>
      <c r="B173" s="42" t="s">
        <v>180</v>
      </c>
      <c r="C173" s="7">
        <v>871</v>
      </c>
      <c r="D173" s="8" t="s">
        <v>22</v>
      </c>
      <c r="E173" s="8" t="s">
        <v>22</v>
      </c>
      <c r="F173" s="56"/>
      <c r="G173" s="118"/>
      <c r="H173" s="111"/>
      <c r="I173" s="7"/>
      <c r="J173" s="41">
        <f>J174</f>
        <v>1175</v>
      </c>
      <c r="K173" s="93">
        <f>K174</f>
        <v>1175</v>
      </c>
      <c r="L173" s="63"/>
      <c r="M173" s="63"/>
    </row>
    <row r="174" spans="1:13" ht="25.5">
      <c r="A174" s="94"/>
      <c r="B174" s="23" t="s">
        <v>179</v>
      </c>
      <c r="C174" s="140">
        <v>871</v>
      </c>
      <c r="D174" s="16" t="s">
        <v>22</v>
      </c>
      <c r="E174" s="16" t="s">
        <v>22</v>
      </c>
      <c r="F174" s="17" t="s">
        <v>157</v>
      </c>
      <c r="G174" s="120"/>
      <c r="H174" s="19"/>
      <c r="I174" s="18"/>
      <c r="J174" s="20">
        <f>J175</f>
        <v>1175</v>
      </c>
      <c r="K174" s="96">
        <f>K175</f>
        <v>1175</v>
      </c>
      <c r="L174" s="63"/>
      <c r="M174" s="63"/>
    </row>
    <row r="175" spans="1:13" ht="12.75">
      <c r="A175" s="94"/>
      <c r="B175" s="15" t="s">
        <v>182</v>
      </c>
      <c r="C175" s="140">
        <v>871</v>
      </c>
      <c r="D175" s="16" t="s">
        <v>22</v>
      </c>
      <c r="E175" s="16" t="s">
        <v>22</v>
      </c>
      <c r="F175" s="17" t="s">
        <v>157</v>
      </c>
      <c r="G175" s="120">
        <v>1</v>
      </c>
      <c r="H175" s="19"/>
      <c r="I175" s="18"/>
      <c r="J175" s="20">
        <f>J176+J178+J180+J182</f>
        <v>1175</v>
      </c>
      <c r="K175" s="96">
        <f>K176+K178+K180+K182</f>
        <v>1175</v>
      </c>
      <c r="L175" s="63"/>
      <c r="M175" s="63"/>
    </row>
    <row r="176" spans="1:13" ht="12.75">
      <c r="A176" s="94"/>
      <c r="B176" s="15" t="s">
        <v>181</v>
      </c>
      <c r="C176" s="140">
        <v>871</v>
      </c>
      <c r="D176" s="16" t="s">
        <v>22</v>
      </c>
      <c r="E176" s="16" t="s">
        <v>22</v>
      </c>
      <c r="F176" s="17" t="s">
        <v>157</v>
      </c>
      <c r="G176" s="120">
        <v>1</v>
      </c>
      <c r="H176" s="19" t="s">
        <v>183</v>
      </c>
      <c r="I176" s="18"/>
      <c r="J176" s="20">
        <f>J177</f>
        <v>225</v>
      </c>
      <c r="K176" s="96">
        <f>K177</f>
        <v>225</v>
      </c>
      <c r="L176" s="63"/>
      <c r="M176" s="63"/>
    </row>
    <row r="177" spans="1:13" ht="12.75">
      <c r="A177" s="94"/>
      <c r="B177" s="57" t="s">
        <v>54</v>
      </c>
      <c r="C177" s="140">
        <v>871</v>
      </c>
      <c r="D177" s="16" t="s">
        <v>22</v>
      </c>
      <c r="E177" s="16" t="s">
        <v>22</v>
      </c>
      <c r="F177" s="17" t="s">
        <v>157</v>
      </c>
      <c r="G177" s="120">
        <v>1</v>
      </c>
      <c r="H177" s="19" t="s">
        <v>183</v>
      </c>
      <c r="I177" s="18">
        <v>200</v>
      </c>
      <c r="J177" s="20">
        <v>225</v>
      </c>
      <c r="K177" s="96">
        <v>225</v>
      </c>
      <c r="L177" s="63"/>
      <c r="M177" s="63"/>
    </row>
    <row r="178" spans="1:13" ht="12.75">
      <c r="A178" s="94"/>
      <c r="B178" s="15" t="s">
        <v>184</v>
      </c>
      <c r="C178" s="140">
        <v>871</v>
      </c>
      <c r="D178" s="16" t="s">
        <v>22</v>
      </c>
      <c r="E178" s="16" t="s">
        <v>22</v>
      </c>
      <c r="F178" s="17" t="s">
        <v>157</v>
      </c>
      <c r="G178" s="120">
        <v>1</v>
      </c>
      <c r="H178" s="19" t="s">
        <v>185</v>
      </c>
      <c r="I178" s="18"/>
      <c r="J178" s="20">
        <f>J179</f>
        <v>500</v>
      </c>
      <c r="K178" s="96">
        <f>K179</f>
        <v>500</v>
      </c>
      <c r="L178" s="63"/>
      <c r="M178" s="63"/>
    </row>
    <row r="179" spans="1:13" ht="12.75">
      <c r="A179" s="94"/>
      <c r="B179" s="57" t="s">
        <v>54</v>
      </c>
      <c r="C179" s="140">
        <v>871</v>
      </c>
      <c r="D179" s="16" t="s">
        <v>22</v>
      </c>
      <c r="E179" s="16" t="s">
        <v>22</v>
      </c>
      <c r="F179" s="17" t="s">
        <v>157</v>
      </c>
      <c r="G179" s="120">
        <v>1</v>
      </c>
      <c r="H179" s="19" t="s">
        <v>185</v>
      </c>
      <c r="I179" s="18">
        <v>200</v>
      </c>
      <c r="J179" s="20">
        <v>500</v>
      </c>
      <c r="K179" s="96">
        <v>500</v>
      </c>
      <c r="L179" s="63"/>
      <c r="M179" s="63"/>
    </row>
    <row r="180" spans="1:13" ht="12.75">
      <c r="A180" s="94"/>
      <c r="B180" s="15" t="s">
        <v>186</v>
      </c>
      <c r="C180" s="140">
        <v>871</v>
      </c>
      <c r="D180" s="16" t="s">
        <v>22</v>
      </c>
      <c r="E180" s="16" t="s">
        <v>22</v>
      </c>
      <c r="F180" s="17" t="s">
        <v>157</v>
      </c>
      <c r="G180" s="120">
        <v>1</v>
      </c>
      <c r="H180" s="19" t="s">
        <v>226</v>
      </c>
      <c r="I180" s="18"/>
      <c r="J180" s="20">
        <f>J181</f>
        <v>250</v>
      </c>
      <c r="K180" s="96">
        <f>K181</f>
        <v>250</v>
      </c>
      <c r="L180" s="63"/>
      <c r="M180" s="63"/>
    </row>
    <row r="181" spans="1:13" ht="12.75">
      <c r="A181" s="94"/>
      <c r="B181" s="57" t="s">
        <v>54</v>
      </c>
      <c r="C181" s="140">
        <v>871</v>
      </c>
      <c r="D181" s="16" t="s">
        <v>22</v>
      </c>
      <c r="E181" s="16" t="s">
        <v>22</v>
      </c>
      <c r="F181" s="17" t="s">
        <v>157</v>
      </c>
      <c r="G181" s="120">
        <v>1</v>
      </c>
      <c r="H181" s="19" t="s">
        <v>226</v>
      </c>
      <c r="I181" s="18">
        <v>200</v>
      </c>
      <c r="J181" s="20">
        <v>250</v>
      </c>
      <c r="K181" s="96">
        <v>250</v>
      </c>
      <c r="L181" s="63"/>
      <c r="M181" s="63"/>
    </row>
    <row r="182" spans="1:13" ht="12.75">
      <c r="A182" s="94"/>
      <c r="B182" s="23" t="s">
        <v>263</v>
      </c>
      <c r="C182" s="140">
        <v>871</v>
      </c>
      <c r="D182" s="16" t="s">
        <v>22</v>
      </c>
      <c r="E182" s="16" t="s">
        <v>22</v>
      </c>
      <c r="F182" s="17" t="s">
        <v>157</v>
      </c>
      <c r="G182" s="120">
        <v>1</v>
      </c>
      <c r="H182" s="19" t="s">
        <v>225</v>
      </c>
      <c r="I182" s="18"/>
      <c r="J182" s="20">
        <f>J183</f>
        <v>200</v>
      </c>
      <c r="K182" s="96">
        <f>K183</f>
        <v>200</v>
      </c>
      <c r="L182" s="63"/>
      <c r="M182" s="63"/>
    </row>
    <row r="183" spans="1:13" ht="12.75">
      <c r="A183" s="94"/>
      <c r="B183" s="57" t="s">
        <v>187</v>
      </c>
      <c r="C183" s="140">
        <v>871</v>
      </c>
      <c r="D183" s="16" t="s">
        <v>22</v>
      </c>
      <c r="E183" s="16" t="s">
        <v>22</v>
      </c>
      <c r="F183" s="17" t="s">
        <v>157</v>
      </c>
      <c r="G183" s="120">
        <v>1</v>
      </c>
      <c r="H183" s="19" t="s">
        <v>225</v>
      </c>
      <c r="I183" s="18">
        <v>300</v>
      </c>
      <c r="J183" s="20">
        <v>200</v>
      </c>
      <c r="K183" s="96">
        <v>200</v>
      </c>
      <c r="L183" s="63"/>
      <c r="M183" s="63"/>
    </row>
    <row r="184" spans="1:13" ht="12.75">
      <c r="A184" s="94"/>
      <c r="B184" s="7" t="s">
        <v>58</v>
      </c>
      <c r="C184" s="7">
        <v>871</v>
      </c>
      <c r="D184" s="7" t="s">
        <v>23</v>
      </c>
      <c r="E184" s="52"/>
      <c r="F184" s="53"/>
      <c r="G184" s="124"/>
      <c r="H184" s="115"/>
      <c r="I184" s="71"/>
      <c r="J184" s="41">
        <f>J185+J198</f>
        <v>6386.7</v>
      </c>
      <c r="K184" s="93">
        <f>K185+K198</f>
        <v>6450.6</v>
      </c>
      <c r="L184" s="63"/>
      <c r="M184" s="63"/>
    </row>
    <row r="185" spans="1:13" ht="12.75">
      <c r="A185" s="94"/>
      <c r="B185" s="42" t="s">
        <v>24</v>
      </c>
      <c r="C185" s="7">
        <v>871</v>
      </c>
      <c r="D185" s="7" t="s">
        <v>23</v>
      </c>
      <c r="E185" s="7" t="s">
        <v>13</v>
      </c>
      <c r="F185" s="56" t="s">
        <v>11</v>
      </c>
      <c r="G185" s="118"/>
      <c r="H185" s="111"/>
      <c r="I185" s="7" t="s">
        <v>9</v>
      </c>
      <c r="J185" s="41">
        <f>J186+J192</f>
        <v>2706.7</v>
      </c>
      <c r="K185" s="93">
        <f>K186+K192</f>
        <v>2770.6</v>
      </c>
      <c r="L185" s="63"/>
      <c r="M185" s="63"/>
    </row>
    <row r="186" spans="1:13" ht="12.75">
      <c r="A186" s="94"/>
      <c r="B186" s="23" t="s">
        <v>108</v>
      </c>
      <c r="C186" s="140">
        <v>871</v>
      </c>
      <c r="D186" s="16" t="s">
        <v>23</v>
      </c>
      <c r="E186" s="16" t="s">
        <v>13</v>
      </c>
      <c r="F186" s="17" t="s">
        <v>72</v>
      </c>
      <c r="G186" s="120"/>
      <c r="H186" s="19"/>
      <c r="I186" s="18"/>
      <c r="J186" s="20">
        <f aca="true" t="shared" si="5" ref="J186:K188">J187</f>
        <v>671.9000000000001</v>
      </c>
      <c r="K186" s="96">
        <f t="shared" si="5"/>
        <v>671.9000000000001</v>
      </c>
      <c r="L186" s="63"/>
      <c r="M186" s="63"/>
    </row>
    <row r="187" spans="1:13" ht="12.75">
      <c r="A187" s="94"/>
      <c r="B187" s="23" t="s">
        <v>109</v>
      </c>
      <c r="C187" s="140">
        <v>871</v>
      </c>
      <c r="D187" s="16" t="s">
        <v>23</v>
      </c>
      <c r="E187" s="16" t="s">
        <v>13</v>
      </c>
      <c r="F187" s="17" t="s">
        <v>72</v>
      </c>
      <c r="G187" s="120">
        <v>9</v>
      </c>
      <c r="H187" s="19"/>
      <c r="I187" s="18"/>
      <c r="J187" s="20">
        <f>J188+J190</f>
        <v>671.9000000000001</v>
      </c>
      <c r="K187" s="96">
        <f>K188+K190</f>
        <v>671.9000000000001</v>
      </c>
      <c r="L187" s="63"/>
      <c r="M187" s="63"/>
    </row>
    <row r="188" spans="1:13" ht="38.25" customHeight="1">
      <c r="A188" s="94"/>
      <c r="B188" s="35" t="s">
        <v>63</v>
      </c>
      <c r="C188" s="140">
        <v>871</v>
      </c>
      <c r="D188" s="16" t="s">
        <v>23</v>
      </c>
      <c r="E188" s="16" t="s">
        <v>13</v>
      </c>
      <c r="F188" s="17" t="s">
        <v>72</v>
      </c>
      <c r="G188" s="120">
        <v>9</v>
      </c>
      <c r="H188" s="19" t="s">
        <v>188</v>
      </c>
      <c r="I188" s="18"/>
      <c r="J188" s="20">
        <f t="shared" si="5"/>
        <v>625.2</v>
      </c>
      <c r="K188" s="96">
        <f>K189</f>
        <v>625.2</v>
      </c>
      <c r="L188" s="63"/>
      <c r="M188" s="63"/>
    </row>
    <row r="189" spans="1:13" ht="12.75">
      <c r="A189" s="94"/>
      <c r="B189" s="57" t="s">
        <v>187</v>
      </c>
      <c r="C189" s="140">
        <v>871</v>
      </c>
      <c r="D189" s="16" t="s">
        <v>23</v>
      </c>
      <c r="E189" s="16" t="s">
        <v>13</v>
      </c>
      <c r="F189" s="17" t="s">
        <v>72</v>
      </c>
      <c r="G189" s="120">
        <v>9</v>
      </c>
      <c r="H189" s="19" t="s">
        <v>188</v>
      </c>
      <c r="I189" s="18">
        <v>300</v>
      </c>
      <c r="J189" s="20">
        <v>625.2</v>
      </c>
      <c r="K189" s="96">
        <v>625.2</v>
      </c>
      <c r="L189" s="63"/>
      <c r="M189" s="63"/>
    </row>
    <row r="190" spans="1:13" ht="15.75" customHeight="1">
      <c r="A190" s="94"/>
      <c r="B190" s="36" t="s">
        <v>62</v>
      </c>
      <c r="C190" s="140">
        <v>871</v>
      </c>
      <c r="D190" s="16" t="s">
        <v>23</v>
      </c>
      <c r="E190" s="16" t="s">
        <v>13</v>
      </c>
      <c r="F190" s="17" t="s">
        <v>72</v>
      </c>
      <c r="G190" s="120">
        <v>9</v>
      </c>
      <c r="H190" s="19" t="s">
        <v>189</v>
      </c>
      <c r="I190" s="18"/>
      <c r="J190" s="20">
        <f>J191</f>
        <v>46.7</v>
      </c>
      <c r="K190" s="96">
        <f>K191</f>
        <v>46.7</v>
      </c>
      <c r="L190" s="63"/>
      <c r="M190" s="63"/>
    </row>
    <row r="191" spans="1:13" ht="38.25">
      <c r="A191" s="94"/>
      <c r="B191" s="58" t="s">
        <v>64</v>
      </c>
      <c r="C191" s="140">
        <v>871</v>
      </c>
      <c r="D191" s="16" t="s">
        <v>23</v>
      </c>
      <c r="E191" s="16" t="s">
        <v>13</v>
      </c>
      <c r="F191" s="17" t="s">
        <v>72</v>
      </c>
      <c r="G191" s="120">
        <v>9</v>
      </c>
      <c r="H191" s="19" t="s">
        <v>189</v>
      </c>
      <c r="I191" s="18">
        <v>100</v>
      </c>
      <c r="J191" s="20">
        <v>46.7</v>
      </c>
      <c r="K191" s="96">
        <v>46.7</v>
      </c>
      <c r="L191" s="63"/>
      <c r="M191" s="63"/>
    </row>
    <row r="192" spans="1:13" ht="25.5">
      <c r="A192" s="94"/>
      <c r="B192" s="23" t="s">
        <v>179</v>
      </c>
      <c r="C192" s="140">
        <v>871</v>
      </c>
      <c r="D192" s="16" t="s">
        <v>23</v>
      </c>
      <c r="E192" s="16" t="s">
        <v>13</v>
      </c>
      <c r="F192" s="17" t="s">
        <v>157</v>
      </c>
      <c r="G192" s="120"/>
      <c r="H192" s="19"/>
      <c r="I192" s="18"/>
      <c r="J192" s="20">
        <f>J193</f>
        <v>2034.8</v>
      </c>
      <c r="K192" s="96">
        <f>K193</f>
        <v>2098.7</v>
      </c>
      <c r="L192" s="63"/>
      <c r="M192" s="63"/>
    </row>
    <row r="193" spans="1:13" ht="12.75">
      <c r="A193" s="94"/>
      <c r="B193" s="23" t="s">
        <v>190</v>
      </c>
      <c r="C193" s="140">
        <v>871</v>
      </c>
      <c r="D193" s="16" t="s">
        <v>23</v>
      </c>
      <c r="E193" s="16" t="s">
        <v>13</v>
      </c>
      <c r="F193" s="17" t="s">
        <v>157</v>
      </c>
      <c r="G193" s="120">
        <v>2</v>
      </c>
      <c r="H193" s="19"/>
      <c r="I193" s="18"/>
      <c r="J193" s="20">
        <f>J194</f>
        <v>2034.8</v>
      </c>
      <c r="K193" s="96">
        <f>K194</f>
        <v>2098.7</v>
      </c>
      <c r="L193" s="63"/>
      <c r="M193" s="63"/>
    </row>
    <row r="194" spans="1:13" ht="12" customHeight="1">
      <c r="A194" s="94"/>
      <c r="B194" s="23" t="s">
        <v>175</v>
      </c>
      <c r="C194" s="140">
        <v>871</v>
      </c>
      <c r="D194" s="16" t="s">
        <v>23</v>
      </c>
      <c r="E194" s="16" t="s">
        <v>13</v>
      </c>
      <c r="F194" s="17" t="s">
        <v>157</v>
      </c>
      <c r="G194" s="120">
        <v>2</v>
      </c>
      <c r="H194" s="19" t="s">
        <v>176</v>
      </c>
      <c r="I194" s="18"/>
      <c r="J194" s="20">
        <f>J195+J196+J197</f>
        <v>2034.8</v>
      </c>
      <c r="K194" s="96">
        <f>K195+K196+K197</f>
        <v>2098.7</v>
      </c>
      <c r="L194" s="63"/>
      <c r="M194" s="63"/>
    </row>
    <row r="195" spans="1:13" ht="12" customHeight="1">
      <c r="A195" s="94"/>
      <c r="B195" s="58" t="s">
        <v>64</v>
      </c>
      <c r="C195" s="140">
        <v>871</v>
      </c>
      <c r="D195" s="16" t="s">
        <v>23</v>
      </c>
      <c r="E195" s="16" t="s">
        <v>13</v>
      </c>
      <c r="F195" s="17" t="s">
        <v>157</v>
      </c>
      <c r="G195" s="120">
        <v>2</v>
      </c>
      <c r="H195" s="19" t="s">
        <v>176</v>
      </c>
      <c r="I195" s="18">
        <v>100</v>
      </c>
      <c r="J195" s="20">
        <v>1278.2</v>
      </c>
      <c r="K195" s="96">
        <v>1342.1</v>
      </c>
      <c r="L195" s="63"/>
      <c r="M195" s="63"/>
    </row>
    <row r="196" spans="1:13" ht="12" customHeight="1">
      <c r="A196" s="94"/>
      <c r="B196" s="57" t="s">
        <v>54</v>
      </c>
      <c r="C196" s="140">
        <v>871</v>
      </c>
      <c r="D196" s="16" t="s">
        <v>23</v>
      </c>
      <c r="E196" s="16" t="s">
        <v>13</v>
      </c>
      <c r="F196" s="17" t="s">
        <v>157</v>
      </c>
      <c r="G196" s="120">
        <v>2</v>
      </c>
      <c r="H196" s="19" t="s">
        <v>176</v>
      </c>
      <c r="I196" s="18">
        <v>200</v>
      </c>
      <c r="J196" s="20">
        <f>793.3-46.7</f>
        <v>746.5999999999999</v>
      </c>
      <c r="K196" s="96">
        <f>793.3-46.7</f>
        <v>746.5999999999999</v>
      </c>
      <c r="L196" s="63"/>
      <c r="M196" s="63"/>
    </row>
    <row r="197" spans="1:13" ht="12" customHeight="1">
      <c r="A197" s="94"/>
      <c r="B197" s="59" t="s">
        <v>56</v>
      </c>
      <c r="C197" s="140">
        <v>871</v>
      </c>
      <c r="D197" s="16" t="s">
        <v>23</v>
      </c>
      <c r="E197" s="16" t="s">
        <v>13</v>
      </c>
      <c r="F197" s="17" t="s">
        <v>157</v>
      </c>
      <c r="G197" s="120">
        <v>2</v>
      </c>
      <c r="H197" s="19" t="s">
        <v>176</v>
      </c>
      <c r="I197" s="18">
        <v>800</v>
      </c>
      <c r="J197" s="20">
        <v>10</v>
      </c>
      <c r="K197" s="96">
        <v>10</v>
      </c>
      <c r="L197" s="63"/>
      <c r="M197" s="63"/>
    </row>
    <row r="198" spans="1:13" ht="12.75">
      <c r="A198" s="94"/>
      <c r="B198" s="42" t="s">
        <v>49</v>
      </c>
      <c r="C198" s="7">
        <v>871</v>
      </c>
      <c r="D198" s="8" t="s">
        <v>23</v>
      </c>
      <c r="E198" s="8" t="s">
        <v>17</v>
      </c>
      <c r="F198" s="56"/>
      <c r="G198" s="124"/>
      <c r="H198" s="115"/>
      <c r="I198" s="71"/>
      <c r="J198" s="43">
        <f>J199</f>
        <v>3680</v>
      </c>
      <c r="K198" s="98">
        <f>K199</f>
        <v>3680</v>
      </c>
      <c r="L198" s="63"/>
      <c r="M198" s="63"/>
    </row>
    <row r="199" spans="1:13" ht="25.5">
      <c r="A199" s="94"/>
      <c r="B199" s="23" t="s">
        <v>179</v>
      </c>
      <c r="C199" s="140">
        <v>871</v>
      </c>
      <c r="D199" s="26" t="s">
        <v>23</v>
      </c>
      <c r="E199" s="26" t="s">
        <v>17</v>
      </c>
      <c r="F199" s="29" t="s">
        <v>157</v>
      </c>
      <c r="G199" s="120"/>
      <c r="H199" s="114"/>
      <c r="I199" s="18"/>
      <c r="J199" s="21">
        <f>J200</f>
        <v>3680</v>
      </c>
      <c r="K199" s="97">
        <f>K200</f>
        <v>3680</v>
      </c>
      <c r="L199" s="63"/>
      <c r="M199" s="63"/>
    </row>
    <row r="200" spans="1:13" ht="12.75">
      <c r="A200" s="94"/>
      <c r="B200" s="23" t="s">
        <v>191</v>
      </c>
      <c r="C200" s="140">
        <v>871</v>
      </c>
      <c r="D200" s="26" t="s">
        <v>23</v>
      </c>
      <c r="E200" s="26" t="s">
        <v>17</v>
      </c>
      <c r="F200" s="29" t="s">
        <v>157</v>
      </c>
      <c r="G200" s="120">
        <v>3</v>
      </c>
      <c r="H200" s="114"/>
      <c r="I200" s="18"/>
      <c r="J200" s="21">
        <f>J201+J203+J205</f>
        <v>3680</v>
      </c>
      <c r="K200" s="97">
        <f>K201+K203+K205</f>
        <v>3680</v>
      </c>
      <c r="L200" s="63"/>
      <c r="M200" s="63"/>
    </row>
    <row r="201" spans="1:13" ht="12.75">
      <c r="A201" s="94"/>
      <c r="B201" s="23" t="s">
        <v>181</v>
      </c>
      <c r="C201" s="140">
        <v>871</v>
      </c>
      <c r="D201" s="26" t="s">
        <v>23</v>
      </c>
      <c r="E201" s="26" t="s">
        <v>17</v>
      </c>
      <c r="F201" s="29" t="s">
        <v>157</v>
      </c>
      <c r="G201" s="120">
        <v>3</v>
      </c>
      <c r="H201" s="114" t="s">
        <v>183</v>
      </c>
      <c r="I201" s="18"/>
      <c r="J201" s="21">
        <f>J202</f>
        <v>1780</v>
      </c>
      <c r="K201" s="97">
        <f>K202</f>
        <v>1780</v>
      </c>
      <c r="L201" s="63"/>
      <c r="M201" s="63"/>
    </row>
    <row r="202" spans="1:13" ht="12" customHeight="1">
      <c r="A202" s="94"/>
      <c r="B202" s="57" t="s">
        <v>54</v>
      </c>
      <c r="C202" s="140">
        <v>871</v>
      </c>
      <c r="D202" s="26" t="s">
        <v>23</v>
      </c>
      <c r="E202" s="26" t="s">
        <v>17</v>
      </c>
      <c r="F202" s="29" t="s">
        <v>157</v>
      </c>
      <c r="G202" s="120">
        <v>3</v>
      </c>
      <c r="H202" s="114" t="s">
        <v>183</v>
      </c>
      <c r="I202" s="18">
        <v>200</v>
      </c>
      <c r="J202" s="21">
        <v>1780</v>
      </c>
      <c r="K202" s="97">
        <v>1780</v>
      </c>
      <c r="L202" s="63"/>
      <c r="M202" s="63"/>
    </row>
    <row r="203" spans="1:13" ht="12" customHeight="1">
      <c r="A203" s="94"/>
      <c r="B203" s="23" t="s">
        <v>192</v>
      </c>
      <c r="C203" s="140">
        <v>871</v>
      </c>
      <c r="D203" s="26" t="s">
        <v>23</v>
      </c>
      <c r="E203" s="26" t="s">
        <v>17</v>
      </c>
      <c r="F203" s="29" t="s">
        <v>157</v>
      </c>
      <c r="G203" s="120">
        <v>3</v>
      </c>
      <c r="H203" s="114" t="s">
        <v>193</v>
      </c>
      <c r="I203" s="18"/>
      <c r="J203" s="21">
        <f>J204</f>
        <v>500</v>
      </c>
      <c r="K203" s="97">
        <f>K204</f>
        <v>500</v>
      </c>
      <c r="L203" s="63"/>
      <c r="M203" s="63"/>
    </row>
    <row r="204" spans="1:13" ht="12.75">
      <c r="A204" s="94"/>
      <c r="B204" s="57" t="s">
        <v>54</v>
      </c>
      <c r="C204" s="140">
        <v>871</v>
      </c>
      <c r="D204" s="26" t="s">
        <v>23</v>
      </c>
      <c r="E204" s="26" t="s">
        <v>17</v>
      </c>
      <c r="F204" s="29" t="s">
        <v>157</v>
      </c>
      <c r="G204" s="120">
        <v>3</v>
      </c>
      <c r="H204" s="114" t="s">
        <v>193</v>
      </c>
      <c r="I204" s="18">
        <v>200</v>
      </c>
      <c r="J204" s="21">
        <f>500</f>
        <v>500</v>
      </c>
      <c r="K204" s="97">
        <f>500</f>
        <v>500</v>
      </c>
      <c r="L204" s="63"/>
      <c r="M204" s="63"/>
    </row>
    <row r="205" spans="1:13" ht="12.75">
      <c r="A205" s="94"/>
      <c r="B205" s="23" t="s">
        <v>194</v>
      </c>
      <c r="C205" s="140">
        <v>871</v>
      </c>
      <c r="D205" s="26" t="s">
        <v>23</v>
      </c>
      <c r="E205" s="26" t="s">
        <v>17</v>
      </c>
      <c r="F205" s="29" t="s">
        <v>157</v>
      </c>
      <c r="G205" s="120">
        <v>3</v>
      </c>
      <c r="H205" s="114" t="s">
        <v>195</v>
      </c>
      <c r="I205" s="18"/>
      <c r="J205" s="21">
        <f>J206</f>
        <v>1400</v>
      </c>
      <c r="K205" s="97">
        <f>K206</f>
        <v>1400</v>
      </c>
      <c r="L205" s="63"/>
      <c r="M205" s="63"/>
    </row>
    <row r="206" spans="1:13" ht="12.75">
      <c r="A206" s="94"/>
      <c r="B206" s="57" t="s">
        <v>54</v>
      </c>
      <c r="C206" s="140">
        <v>871</v>
      </c>
      <c r="D206" s="26" t="s">
        <v>23</v>
      </c>
      <c r="E206" s="26" t="s">
        <v>17</v>
      </c>
      <c r="F206" s="29" t="s">
        <v>157</v>
      </c>
      <c r="G206" s="120">
        <v>3</v>
      </c>
      <c r="H206" s="114" t="s">
        <v>195</v>
      </c>
      <c r="I206" s="18">
        <v>200</v>
      </c>
      <c r="J206" s="21">
        <v>1400</v>
      </c>
      <c r="K206" s="97">
        <v>1400</v>
      </c>
      <c r="L206" s="63"/>
      <c r="M206" s="63"/>
    </row>
    <row r="207" spans="1:13" ht="12.75">
      <c r="A207" s="94"/>
      <c r="B207" s="7" t="s">
        <v>59</v>
      </c>
      <c r="C207" s="7">
        <v>871</v>
      </c>
      <c r="D207" s="7">
        <v>10</v>
      </c>
      <c r="E207" s="52"/>
      <c r="F207" s="53"/>
      <c r="G207" s="124"/>
      <c r="H207" s="115"/>
      <c r="I207" s="71"/>
      <c r="J207" s="43">
        <f aca="true" t="shared" si="6" ref="J207:K211">J208</f>
        <v>400</v>
      </c>
      <c r="K207" s="98">
        <f t="shared" si="6"/>
        <v>400</v>
      </c>
      <c r="L207" s="63"/>
      <c r="M207" s="63"/>
    </row>
    <row r="208" spans="1:13" ht="12.75">
      <c r="A208" s="94"/>
      <c r="B208" s="42" t="s">
        <v>60</v>
      </c>
      <c r="C208" s="7">
        <v>871</v>
      </c>
      <c r="D208" s="8" t="s">
        <v>51</v>
      </c>
      <c r="E208" s="8" t="s">
        <v>14</v>
      </c>
      <c r="F208" s="56"/>
      <c r="G208" s="125"/>
      <c r="H208" s="111"/>
      <c r="I208" s="7"/>
      <c r="J208" s="43">
        <f t="shared" si="6"/>
        <v>400</v>
      </c>
      <c r="K208" s="98">
        <f t="shared" si="6"/>
        <v>400</v>
      </c>
      <c r="L208" s="63"/>
      <c r="M208" s="63"/>
    </row>
    <row r="209" spans="1:13" ht="12.75" customHeight="1">
      <c r="A209" s="94"/>
      <c r="B209" s="23" t="s">
        <v>197</v>
      </c>
      <c r="C209" s="140">
        <v>871</v>
      </c>
      <c r="D209" s="16" t="s">
        <v>51</v>
      </c>
      <c r="E209" s="16" t="s">
        <v>14</v>
      </c>
      <c r="F209" s="17" t="s">
        <v>196</v>
      </c>
      <c r="G209" s="120"/>
      <c r="H209" s="114"/>
      <c r="I209" s="18"/>
      <c r="J209" s="21">
        <f t="shared" si="6"/>
        <v>400</v>
      </c>
      <c r="K209" s="97">
        <f t="shared" si="6"/>
        <v>400</v>
      </c>
      <c r="L209" s="63"/>
      <c r="M209" s="63"/>
    </row>
    <row r="210" spans="1:13" ht="12" customHeight="1">
      <c r="A210" s="94"/>
      <c r="B210" s="23" t="s">
        <v>198</v>
      </c>
      <c r="C210" s="140">
        <v>871</v>
      </c>
      <c r="D210" s="16" t="s">
        <v>51</v>
      </c>
      <c r="E210" s="16" t="s">
        <v>14</v>
      </c>
      <c r="F210" s="17" t="s">
        <v>196</v>
      </c>
      <c r="G210" s="120">
        <v>3</v>
      </c>
      <c r="H210" s="114"/>
      <c r="I210" s="18"/>
      <c r="J210" s="21">
        <f t="shared" si="6"/>
        <v>400</v>
      </c>
      <c r="K210" s="97">
        <f t="shared" si="6"/>
        <v>400</v>
      </c>
      <c r="L210" s="63"/>
      <c r="M210" s="63"/>
    </row>
    <row r="211" spans="1:13" ht="25.5">
      <c r="A211" s="94"/>
      <c r="B211" s="23" t="s">
        <v>200</v>
      </c>
      <c r="C211" s="140">
        <v>871</v>
      </c>
      <c r="D211" s="16" t="s">
        <v>51</v>
      </c>
      <c r="E211" s="16" t="s">
        <v>14</v>
      </c>
      <c r="F211" s="17" t="s">
        <v>196</v>
      </c>
      <c r="G211" s="120">
        <v>3</v>
      </c>
      <c r="H211" s="114" t="s">
        <v>199</v>
      </c>
      <c r="I211" s="18"/>
      <c r="J211" s="21">
        <f t="shared" si="6"/>
        <v>400</v>
      </c>
      <c r="K211" s="97">
        <f t="shared" si="6"/>
        <v>400</v>
      </c>
      <c r="L211" s="63"/>
      <c r="M211" s="63"/>
    </row>
    <row r="212" spans="1:13" ht="12.75">
      <c r="A212" s="94"/>
      <c r="B212" s="57" t="s">
        <v>54</v>
      </c>
      <c r="C212" s="140">
        <v>871</v>
      </c>
      <c r="D212" s="16" t="s">
        <v>51</v>
      </c>
      <c r="E212" s="16" t="s">
        <v>14</v>
      </c>
      <c r="F212" s="17" t="s">
        <v>196</v>
      </c>
      <c r="G212" s="120">
        <v>3</v>
      </c>
      <c r="H212" s="114" t="s">
        <v>199</v>
      </c>
      <c r="I212" s="18">
        <v>200</v>
      </c>
      <c r="J212" s="21">
        <v>400</v>
      </c>
      <c r="K212" s="97">
        <v>400</v>
      </c>
      <c r="L212" s="63"/>
      <c r="M212" s="63"/>
    </row>
    <row r="213" spans="1:13" ht="12.75">
      <c r="A213" s="94"/>
      <c r="B213" s="7" t="s">
        <v>61</v>
      </c>
      <c r="C213" s="7">
        <v>871</v>
      </c>
      <c r="D213" s="8">
        <v>11</v>
      </c>
      <c r="E213" s="8"/>
      <c r="F213" s="56"/>
      <c r="G213" s="118"/>
      <c r="H213" s="111"/>
      <c r="I213" s="7"/>
      <c r="J213" s="43">
        <f aca="true" t="shared" si="7" ref="J213:K215">J214</f>
        <v>3068</v>
      </c>
      <c r="K213" s="98">
        <f t="shared" si="7"/>
        <v>3068</v>
      </c>
      <c r="L213" s="63"/>
      <c r="M213" s="63"/>
    </row>
    <row r="214" spans="1:13" ht="12.75">
      <c r="A214" s="94"/>
      <c r="B214" s="42" t="s">
        <v>50</v>
      </c>
      <c r="C214" s="7">
        <v>871</v>
      </c>
      <c r="D214" s="7">
        <v>11</v>
      </c>
      <c r="E214" s="8" t="s">
        <v>18</v>
      </c>
      <c r="F214" s="56"/>
      <c r="G214" s="118"/>
      <c r="H214" s="111"/>
      <c r="I214" s="7"/>
      <c r="J214" s="43">
        <f t="shared" si="7"/>
        <v>3068</v>
      </c>
      <c r="K214" s="98">
        <f t="shared" si="7"/>
        <v>3068</v>
      </c>
      <c r="L214" s="63"/>
      <c r="M214" s="63"/>
    </row>
    <row r="215" spans="1:13" ht="25.5">
      <c r="A215" s="94"/>
      <c r="B215" s="23" t="s">
        <v>179</v>
      </c>
      <c r="C215" s="140">
        <v>871</v>
      </c>
      <c r="D215" s="26" t="s">
        <v>52</v>
      </c>
      <c r="E215" s="26" t="s">
        <v>18</v>
      </c>
      <c r="F215" s="29" t="s">
        <v>157</v>
      </c>
      <c r="G215" s="120"/>
      <c r="H215" s="114"/>
      <c r="I215" s="18"/>
      <c r="J215" s="21">
        <f t="shared" si="7"/>
        <v>3068</v>
      </c>
      <c r="K215" s="21">
        <f t="shared" si="7"/>
        <v>3068</v>
      </c>
      <c r="L215" s="63"/>
      <c r="M215" s="63"/>
    </row>
    <row r="216" spans="1:13" ht="12.75" customHeight="1">
      <c r="A216" s="94"/>
      <c r="B216" s="23" t="s">
        <v>201</v>
      </c>
      <c r="C216" s="140">
        <v>871</v>
      </c>
      <c r="D216" s="26" t="s">
        <v>52</v>
      </c>
      <c r="E216" s="26" t="s">
        <v>18</v>
      </c>
      <c r="F216" s="29" t="s">
        <v>157</v>
      </c>
      <c r="G216" s="120">
        <v>4</v>
      </c>
      <c r="H216" s="114"/>
      <c r="I216" s="18"/>
      <c r="J216" s="21">
        <f>J217+J219+J221</f>
        <v>3068</v>
      </c>
      <c r="K216" s="21">
        <f>K217+K219+K221</f>
        <v>3068</v>
      </c>
      <c r="L216" s="63"/>
      <c r="M216" s="63"/>
    </row>
    <row r="217" spans="1:13" ht="12" customHeight="1">
      <c r="A217" s="94"/>
      <c r="B217" s="23" t="s">
        <v>203</v>
      </c>
      <c r="C217" s="140">
        <v>871</v>
      </c>
      <c r="D217" s="26" t="s">
        <v>52</v>
      </c>
      <c r="E217" s="26" t="s">
        <v>18</v>
      </c>
      <c r="F217" s="29" t="s">
        <v>157</v>
      </c>
      <c r="G217" s="120">
        <v>4</v>
      </c>
      <c r="H217" s="114" t="s">
        <v>202</v>
      </c>
      <c r="I217" s="18"/>
      <c r="J217" s="21">
        <f>J218</f>
        <v>268</v>
      </c>
      <c r="K217" s="97">
        <f>K218</f>
        <v>268</v>
      </c>
      <c r="L217" s="63"/>
      <c r="M217" s="63"/>
    </row>
    <row r="218" spans="1:13" ht="12.75" customHeight="1">
      <c r="A218" s="94"/>
      <c r="B218" s="57" t="s">
        <v>54</v>
      </c>
      <c r="C218" s="140">
        <v>871</v>
      </c>
      <c r="D218" s="26" t="s">
        <v>52</v>
      </c>
      <c r="E218" s="26" t="s">
        <v>18</v>
      </c>
      <c r="F218" s="29" t="s">
        <v>157</v>
      </c>
      <c r="G218" s="120">
        <v>4</v>
      </c>
      <c r="H218" s="114" t="s">
        <v>202</v>
      </c>
      <c r="I218" s="18">
        <v>200</v>
      </c>
      <c r="J218" s="21">
        <v>268</v>
      </c>
      <c r="K218" s="97">
        <v>268</v>
      </c>
      <c r="L218" s="63"/>
      <c r="M218" s="63"/>
    </row>
    <row r="219" spans="1:13" ht="12.75" customHeight="1">
      <c r="A219" s="94"/>
      <c r="B219" s="23" t="s">
        <v>172</v>
      </c>
      <c r="C219" s="140">
        <v>871</v>
      </c>
      <c r="D219" s="26" t="s">
        <v>52</v>
      </c>
      <c r="E219" s="26" t="s">
        <v>18</v>
      </c>
      <c r="F219" s="29" t="s">
        <v>157</v>
      </c>
      <c r="G219" s="120">
        <v>4</v>
      </c>
      <c r="H219" s="114" t="s">
        <v>173</v>
      </c>
      <c r="I219" s="18"/>
      <c r="J219" s="21">
        <f>J220</f>
        <v>1300</v>
      </c>
      <c r="K219" s="97">
        <f>K220</f>
        <v>1300</v>
      </c>
      <c r="L219" s="63"/>
      <c r="M219" s="63"/>
    </row>
    <row r="220" spans="1:13" ht="12.75" customHeight="1">
      <c r="A220" s="94"/>
      <c r="B220" s="57" t="s">
        <v>54</v>
      </c>
      <c r="C220" s="140">
        <v>871</v>
      </c>
      <c r="D220" s="26" t="s">
        <v>52</v>
      </c>
      <c r="E220" s="26" t="s">
        <v>18</v>
      </c>
      <c r="F220" s="29" t="s">
        <v>157</v>
      </c>
      <c r="G220" s="120">
        <v>4</v>
      </c>
      <c r="H220" s="114" t="s">
        <v>173</v>
      </c>
      <c r="I220" s="18">
        <v>200</v>
      </c>
      <c r="J220" s="21">
        <v>1300</v>
      </c>
      <c r="K220" s="97">
        <v>1300</v>
      </c>
      <c r="L220" s="63"/>
      <c r="M220" s="63"/>
    </row>
    <row r="221" spans="1:13" ht="12.75" customHeight="1">
      <c r="A221" s="94"/>
      <c r="B221" s="23" t="s">
        <v>204</v>
      </c>
      <c r="C221" s="140">
        <v>871</v>
      </c>
      <c r="D221" s="26" t="s">
        <v>52</v>
      </c>
      <c r="E221" s="26" t="s">
        <v>18</v>
      </c>
      <c r="F221" s="29" t="s">
        <v>157</v>
      </c>
      <c r="G221" s="120">
        <v>4</v>
      </c>
      <c r="H221" s="114" t="s">
        <v>205</v>
      </c>
      <c r="I221" s="18"/>
      <c r="J221" s="21">
        <f>J222</f>
        <v>1500</v>
      </c>
      <c r="K221" s="97">
        <f>K222</f>
        <v>1500</v>
      </c>
      <c r="L221" s="63"/>
      <c r="M221" s="63"/>
    </row>
    <row r="222" spans="1:13" ht="12.75" customHeight="1">
      <c r="A222" s="94"/>
      <c r="B222" s="57" t="s">
        <v>54</v>
      </c>
      <c r="C222" s="140">
        <v>871</v>
      </c>
      <c r="D222" s="26" t="s">
        <v>52</v>
      </c>
      <c r="E222" s="26" t="s">
        <v>18</v>
      </c>
      <c r="F222" s="29" t="s">
        <v>157</v>
      </c>
      <c r="G222" s="120">
        <v>4</v>
      </c>
      <c r="H222" s="114" t="s">
        <v>205</v>
      </c>
      <c r="I222" s="18">
        <v>200</v>
      </c>
      <c r="J222" s="21">
        <v>1500</v>
      </c>
      <c r="K222" s="97">
        <v>1500</v>
      </c>
      <c r="L222" s="63"/>
      <c r="M222" s="63"/>
    </row>
    <row r="223" spans="1:13" ht="12.75" customHeight="1">
      <c r="A223" s="94"/>
      <c r="B223" s="7" t="s">
        <v>36</v>
      </c>
      <c r="C223" s="7">
        <v>871</v>
      </c>
      <c r="D223" s="8" t="s">
        <v>72</v>
      </c>
      <c r="E223" s="8"/>
      <c r="F223" s="56"/>
      <c r="G223" s="118"/>
      <c r="H223" s="111"/>
      <c r="I223" s="7"/>
      <c r="J223" s="43">
        <f aca="true" t="shared" si="8" ref="J223:K225">J224</f>
        <v>2130</v>
      </c>
      <c r="K223" s="98">
        <f t="shared" si="8"/>
        <v>4480</v>
      </c>
      <c r="L223" s="63"/>
      <c r="M223" s="63"/>
    </row>
    <row r="224" spans="1:13" ht="12.75" customHeight="1">
      <c r="A224" s="94"/>
      <c r="B224" s="72" t="s">
        <v>210</v>
      </c>
      <c r="C224" s="7">
        <v>871</v>
      </c>
      <c r="D224" s="8" t="s">
        <v>72</v>
      </c>
      <c r="E224" s="8" t="s">
        <v>72</v>
      </c>
      <c r="F224" s="56"/>
      <c r="G224" s="118"/>
      <c r="H224" s="111"/>
      <c r="I224" s="7"/>
      <c r="J224" s="43">
        <f t="shared" si="8"/>
        <v>2130</v>
      </c>
      <c r="K224" s="98">
        <f t="shared" si="8"/>
        <v>4480</v>
      </c>
      <c r="L224" s="63"/>
      <c r="M224" s="63"/>
    </row>
    <row r="225" spans="1:13" ht="12.75" customHeight="1">
      <c r="A225" s="94"/>
      <c r="B225" s="73" t="s">
        <v>35</v>
      </c>
      <c r="C225" s="146">
        <v>871</v>
      </c>
      <c r="D225" s="18">
        <v>99</v>
      </c>
      <c r="E225" s="18">
        <v>99</v>
      </c>
      <c r="F225" s="22" t="s">
        <v>65</v>
      </c>
      <c r="G225" s="126"/>
      <c r="H225" s="114"/>
      <c r="I225" s="18"/>
      <c r="J225" s="21">
        <f t="shared" si="8"/>
        <v>2130</v>
      </c>
      <c r="K225" s="97">
        <f t="shared" si="8"/>
        <v>4480</v>
      </c>
      <c r="L225" s="63"/>
      <c r="M225" s="63"/>
    </row>
    <row r="226" spans="1:13" ht="12.75" customHeight="1" thickBot="1">
      <c r="A226" s="103"/>
      <c r="B226" s="104" t="s">
        <v>35</v>
      </c>
      <c r="C226" s="147">
        <v>871</v>
      </c>
      <c r="D226" s="105">
        <v>99</v>
      </c>
      <c r="E226" s="105">
        <v>99</v>
      </c>
      <c r="F226" s="110" t="s">
        <v>65</v>
      </c>
      <c r="G226" s="127" t="s">
        <v>66</v>
      </c>
      <c r="H226" s="117"/>
      <c r="I226" s="105"/>
      <c r="J226" s="107">
        <v>2130</v>
      </c>
      <c r="K226" s="108">
        <v>4480</v>
      </c>
      <c r="L226" s="63"/>
      <c r="M226" s="63"/>
    </row>
    <row r="227" spans="1:13" ht="12.75" customHeight="1" thickBot="1">
      <c r="A227" s="67"/>
      <c r="B227" s="68"/>
      <c r="C227" s="148"/>
      <c r="D227" s="69"/>
      <c r="E227" s="69"/>
      <c r="F227" s="69"/>
      <c r="G227" s="70"/>
      <c r="H227" s="191" t="s">
        <v>211</v>
      </c>
      <c r="I227" s="192"/>
      <c r="J227" s="84">
        <f>J13+J21+J42+J47+J64+J70+J87+J102+J113+J140+J168+J173+J185+J198+J208+J214+J224</f>
        <v>85084.09999999999</v>
      </c>
      <c r="K227" s="85">
        <f>K13+K21+K42+K47+K64+K70+K87+K102+K113+K140+K168+K173+K185+K198+K208+K214+K224</f>
        <v>89439.20000000001</v>
      </c>
      <c r="L227" s="63"/>
      <c r="M227" s="63"/>
    </row>
    <row r="228" spans="1:11" ht="12.75">
      <c r="A228" s="37"/>
      <c r="B228" s="38"/>
      <c r="F228" s="39" t="s">
        <v>29</v>
      </c>
      <c r="G228" s="2"/>
      <c r="H228" s="39"/>
      <c r="I228" s="160" t="s">
        <v>30</v>
      </c>
      <c r="J228" s="80">
        <f>J12</f>
        <v>16351.4</v>
      </c>
      <c r="K228" s="76">
        <f>K12</f>
        <v>16637.5</v>
      </c>
    </row>
    <row r="229" spans="1:11" ht="12.75">
      <c r="A229" s="37"/>
      <c r="B229" s="38"/>
      <c r="F229" s="39"/>
      <c r="G229" s="2"/>
      <c r="H229" s="39"/>
      <c r="I229" s="161" t="s">
        <v>31</v>
      </c>
      <c r="J229" s="81">
        <f>J63</f>
        <v>308.9</v>
      </c>
      <c r="K229" s="77">
        <f>K63</f>
        <v>308.9</v>
      </c>
    </row>
    <row r="230" spans="1:11" ht="12.75">
      <c r="A230" s="37"/>
      <c r="B230" s="38"/>
      <c r="F230" s="39"/>
      <c r="G230" s="2"/>
      <c r="H230" s="39"/>
      <c r="I230" s="161" t="s">
        <v>42</v>
      </c>
      <c r="J230" s="81">
        <f>J69</f>
        <v>1650.5</v>
      </c>
      <c r="K230" s="77">
        <f>K69</f>
        <v>1650.5</v>
      </c>
    </row>
    <row r="231" spans="1:11" ht="12.75">
      <c r="A231" s="37"/>
      <c r="B231" s="38"/>
      <c r="F231" s="39"/>
      <c r="G231" s="2"/>
      <c r="H231" s="39"/>
      <c r="I231" s="161" t="s">
        <v>48</v>
      </c>
      <c r="J231" s="81">
        <f>J86</f>
        <v>24527.5</v>
      </c>
      <c r="K231" s="77">
        <f>K86</f>
        <v>25467.5</v>
      </c>
    </row>
    <row r="232" spans="1:11" ht="12.75">
      <c r="A232" s="37"/>
      <c r="B232" s="38"/>
      <c r="F232" s="39"/>
      <c r="G232" s="2"/>
      <c r="H232" s="39"/>
      <c r="I232" s="161" t="s">
        <v>32</v>
      </c>
      <c r="J232" s="81">
        <f>J112</f>
        <v>29036.1</v>
      </c>
      <c r="K232" s="77">
        <f>K112</f>
        <v>29751.2</v>
      </c>
    </row>
    <row r="233" spans="1:13" ht="12.75">
      <c r="A233" s="37"/>
      <c r="B233" s="38"/>
      <c r="F233" s="39"/>
      <c r="G233" s="2"/>
      <c r="H233" s="39"/>
      <c r="I233" s="161" t="s">
        <v>34</v>
      </c>
      <c r="J233" s="81">
        <f>J167</f>
        <v>1225</v>
      </c>
      <c r="K233" s="77">
        <f>K167</f>
        <v>1225</v>
      </c>
      <c r="L233" s="65"/>
      <c r="M233" s="65"/>
    </row>
    <row r="234" spans="1:13" ht="12.75">
      <c r="A234" s="37"/>
      <c r="B234" s="38"/>
      <c r="F234" s="39"/>
      <c r="G234" s="2"/>
      <c r="H234" s="39"/>
      <c r="I234" s="161" t="s">
        <v>33</v>
      </c>
      <c r="J234" s="81">
        <f>J184</f>
        <v>6386.7</v>
      </c>
      <c r="K234" s="77">
        <f>K184</f>
        <v>6450.6</v>
      </c>
      <c r="L234" s="65"/>
      <c r="M234" s="65"/>
    </row>
    <row r="235" spans="1:11" ht="12.75">
      <c r="A235" s="37"/>
      <c r="B235" s="38"/>
      <c r="F235" s="39"/>
      <c r="G235" s="2"/>
      <c r="H235" s="39"/>
      <c r="I235" s="161">
        <v>10</v>
      </c>
      <c r="J235" s="81">
        <f>J207</f>
        <v>400</v>
      </c>
      <c r="K235" s="77">
        <f>K207</f>
        <v>400</v>
      </c>
    </row>
    <row r="236" spans="1:11" ht="12.75">
      <c r="A236" s="37"/>
      <c r="B236" s="38"/>
      <c r="F236" s="39"/>
      <c r="G236" s="2"/>
      <c r="H236" s="39"/>
      <c r="I236" s="161">
        <v>11</v>
      </c>
      <c r="J236" s="81">
        <f>J213</f>
        <v>3068</v>
      </c>
      <c r="K236" s="77">
        <f>K213</f>
        <v>3068</v>
      </c>
    </row>
    <row r="237" spans="1:11" ht="13.5" thickBot="1">
      <c r="A237" s="37"/>
      <c r="B237" s="38"/>
      <c r="F237" s="39"/>
      <c r="G237" s="2"/>
      <c r="H237" s="39"/>
      <c r="I237" s="157">
        <v>99</v>
      </c>
      <c r="J237" s="82">
        <f>J223</f>
        <v>2130</v>
      </c>
      <c r="K237" s="83">
        <f>K223</f>
        <v>4480</v>
      </c>
    </row>
    <row r="238" spans="1:11" ht="13.5" thickBot="1">
      <c r="A238" s="37"/>
      <c r="B238" s="38"/>
      <c r="F238" s="39"/>
      <c r="G238" s="2"/>
      <c r="H238" s="39"/>
      <c r="I238" s="39"/>
      <c r="J238" s="74">
        <f>SUM(J228:J237)</f>
        <v>85084.09999999999</v>
      </c>
      <c r="K238" s="75">
        <f>SUM(K228:K237)</f>
        <v>89439.20000000001</v>
      </c>
    </row>
    <row r="239" spans="2:11" ht="13.5" thickBot="1">
      <c r="B239" s="38"/>
      <c r="H239" s="196" t="s">
        <v>212</v>
      </c>
      <c r="I239" s="196"/>
      <c r="J239" s="158">
        <v>85084.1</v>
      </c>
      <c r="K239" s="159">
        <v>89439.2</v>
      </c>
    </row>
    <row r="240" spans="2:11" ht="12.75">
      <c r="B240" s="38"/>
      <c r="J240" s="63">
        <f>J239-J238</f>
        <v>0</v>
      </c>
      <c r="K240" s="129">
        <f>K239-K238</f>
        <v>0</v>
      </c>
    </row>
    <row r="241" ht="12.75">
      <c r="B241" s="38"/>
    </row>
    <row r="242" ht="12.75">
      <c r="B242" s="38"/>
    </row>
    <row r="243" ht="12.75">
      <c r="B243" s="38"/>
    </row>
    <row r="244" ht="12.75">
      <c r="B244" s="38"/>
    </row>
    <row r="245" ht="12.75">
      <c r="B245" s="38"/>
    </row>
    <row r="246" ht="12.75">
      <c r="B246" s="38"/>
    </row>
    <row r="247" ht="12.75">
      <c r="B247" s="38"/>
    </row>
    <row r="248" ht="12.75">
      <c r="B248" s="38"/>
    </row>
    <row r="249" ht="12.75">
      <c r="B249" s="38"/>
    </row>
    <row r="250" ht="12.75">
      <c r="B250" s="38"/>
    </row>
    <row r="251" spans="2:7" ht="12.75">
      <c r="B251" s="38"/>
      <c r="D251" s="1"/>
      <c r="E251" s="1"/>
      <c r="F251" s="1"/>
      <c r="G251" s="1"/>
    </row>
    <row r="252" spans="2:7" ht="12.75">
      <c r="B252" s="38"/>
      <c r="D252" s="1"/>
      <c r="E252" s="1"/>
      <c r="F252" s="1"/>
      <c r="G252" s="1"/>
    </row>
    <row r="253" spans="2:7" ht="12.75">
      <c r="B253" s="38"/>
      <c r="D253" s="1"/>
      <c r="E253" s="1"/>
      <c r="F253" s="1"/>
      <c r="G253" s="1"/>
    </row>
    <row r="254" spans="2:7" ht="12.75">
      <c r="B254" s="38"/>
      <c r="D254" s="1"/>
      <c r="E254" s="1"/>
      <c r="F254" s="1"/>
      <c r="G254" s="1"/>
    </row>
    <row r="255" spans="2:7" ht="12.75">
      <c r="B255" s="38"/>
      <c r="D255" s="1"/>
      <c r="E255" s="1"/>
      <c r="F255" s="1"/>
      <c r="G255" s="1"/>
    </row>
    <row r="256" spans="2:7" ht="12.75">
      <c r="B256" s="38"/>
      <c r="D256" s="1"/>
      <c r="E256" s="1"/>
      <c r="F256" s="1"/>
      <c r="G256" s="1"/>
    </row>
    <row r="257" spans="2:7" ht="12.75">
      <c r="B257" s="38"/>
      <c r="D257" s="1"/>
      <c r="E257" s="1"/>
      <c r="F257" s="1"/>
      <c r="G257" s="1"/>
    </row>
    <row r="258" spans="2:7" ht="12.75">
      <c r="B258" s="38"/>
      <c r="D258" s="1"/>
      <c r="E258" s="1"/>
      <c r="F258" s="1"/>
      <c r="G258" s="1"/>
    </row>
    <row r="259" spans="2:7" ht="12.75">
      <c r="B259" s="38"/>
      <c r="D259" s="1"/>
      <c r="E259" s="1"/>
      <c r="F259" s="1"/>
      <c r="G259" s="1"/>
    </row>
    <row r="260" spans="2:7" ht="12.75">
      <c r="B260" s="38"/>
      <c r="D260" s="1"/>
      <c r="E260" s="1"/>
      <c r="F260" s="1"/>
      <c r="G260" s="1"/>
    </row>
    <row r="261" spans="2:7" ht="12.75">
      <c r="B261" s="38"/>
      <c r="D261" s="1"/>
      <c r="E261" s="1"/>
      <c r="F261" s="1"/>
      <c r="G261" s="1"/>
    </row>
    <row r="262" spans="2:7" ht="12.75">
      <c r="B262" s="38"/>
      <c r="D262" s="1"/>
      <c r="E262" s="1"/>
      <c r="F262" s="1"/>
      <c r="G262" s="1"/>
    </row>
    <row r="263" spans="2:7" ht="12.75">
      <c r="B263" s="38"/>
      <c r="D263" s="1"/>
      <c r="E263" s="1"/>
      <c r="F263" s="1"/>
      <c r="G263" s="1"/>
    </row>
    <row r="264" spans="2:7" ht="12.75">
      <c r="B264" s="38"/>
      <c r="D264" s="1"/>
      <c r="E264" s="1"/>
      <c r="F264" s="1"/>
      <c r="G264" s="1"/>
    </row>
    <row r="265" spans="2:7" ht="12.75">
      <c r="B265" s="38"/>
      <c r="D265" s="1"/>
      <c r="E265" s="1"/>
      <c r="F265" s="1"/>
      <c r="G265" s="1"/>
    </row>
    <row r="266" spans="2:7" ht="12.75">
      <c r="B266" s="38"/>
      <c r="D266" s="1"/>
      <c r="E266" s="1"/>
      <c r="F266" s="1"/>
      <c r="G266" s="1"/>
    </row>
    <row r="267" spans="2:7" ht="12.75">
      <c r="B267" s="38"/>
      <c r="D267" s="1"/>
      <c r="E267" s="1"/>
      <c r="F267" s="1"/>
      <c r="G267" s="1"/>
    </row>
    <row r="268" spans="2:7" ht="12.75">
      <c r="B268" s="38"/>
      <c r="D268" s="1"/>
      <c r="E268" s="1"/>
      <c r="F268" s="1"/>
      <c r="G268" s="1"/>
    </row>
    <row r="269" spans="2:7" ht="12.75">
      <c r="B269" s="38"/>
      <c r="D269" s="1"/>
      <c r="E269" s="1"/>
      <c r="F269" s="1"/>
      <c r="G269" s="1"/>
    </row>
    <row r="270" spans="2:7" ht="12.75">
      <c r="B270" s="38"/>
      <c r="D270" s="1"/>
      <c r="E270" s="1"/>
      <c r="F270" s="1"/>
      <c r="G270" s="1"/>
    </row>
    <row r="271" spans="2:7" ht="12.75">
      <c r="B271" s="38"/>
      <c r="D271" s="1"/>
      <c r="E271" s="1"/>
      <c r="F271" s="1"/>
      <c r="G271" s="1"/>
    </row>
    <row r="272" spans="2:7" ht="12.75">
      <c r="B272" s="38"/>
      <c r="D272" s="1"/>
      <c r="E272" s="1"/>
      <c r="F272" s="1"/>
      <c r="G272" s="1"/>
    </row>
    <row r="273" spans="2:7" ht="12.75">
      <c r="B273" s="38"/>
      <c r="D273" s="1"/>
      <c r="E273" s="1"/>
      <c r="F273" s="1"/>
      <c r="G273" s="1"/>
    </row>
    <row r="274" spans="2:7" ht="12.75">
      <c r="B274" s="38"/>
      <c r="D274" s="1"/>
      <c r="E274" s="1"/>
      <c r="F274" s="1"/>
      <c r="G274" s="1"/>
    </row>
    <row r="275" spans="2:7" ht="12.75">
      <c r="B275" s="38"/>
      <c r="D275" s="1"/>
      <c r="E275" s="1"/>
      <c r="F275" s="1"/>
      <c r="G275" s="1"/>
    </row>
  </sheetData>
  <sheetProtection/>
  <mergeCells count="6">
    <mergeCell ref="A8:K8"/>
    <mergeCell ref="A9:K9"/>
    <mergeCell ref="B10:K10"/>
    <mergeCell ref="F11:H11"/>
    <mergeCell ref="H227:I227"/>
    <mergeCell ref="H239:I239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21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00390625" style="1" customWidth="1"/>
    <col min="2" max="2" width="60.8515625" style="37" customWidth="1"/>
    <col min="3" max="3" width="4.7109375" style="37" customWidth="1"/>
    <col min="4" max="4" width="4.28125" style="37" customWidth="1"/>
    <col min="5" max="5" width="3.57421875" style="37" customWidth="1"/>
    <col min="6" max="6" width="5.00390625" style="37" customWidth="1"/>
    <col min="7" max="7" width="4.8515625" style="37" customWidth="1"/>
    <col min="8" max="9" width="5.7109375" style="1" customWidth="1"/>
    <col min="10" max="16384" width="9.140625" style="1" customWidth="1"/>
  </cols>
  <sheetData>
    <row r="1" spans="1:12" ht="12.75" customHeight="1">
      <c r="A1" s="65"/>
      <c r="B1" s="188"/>
      <c r="C1" s="188"/>
      <c r="D1" s="188"/>
      <c r="E1" s="188"/>
      <c r="F1" s="188"/>
      <c r="G1" s="188"/>
      <c r="H1" s="65"/>
      <c r="I1" s="65"/>
      <c r="J1" s="65"/>
      <c r="K1" s="190" t="s">
        <v>46</v>
      </c>
      <c r="L1" s="65"/>
    </row>
    <row r="2" spans="1:12" ht="12.75" customHeight="1">
      <c r="A2" s="65"/>
      <c r="B2" s="188"/>
      <c r="C2" s="188"/>
      <c r="D2" s="188"/>
      <c r="E2" s="188"/>
      <c r="F2" s="188"/>
      <c r="G2" s="188"/>
      <c r="H2" s="65"/>
      <c r="I2" s="65"/>
      <c r="J2" s="65"/>
      <c r="K2" s="66" t="s">
        <v>45</v>
      </c>
      <c r="L2" s="65"/>
    </row>
    <row r="3" spans="1:12" ht="12.75" customHeight="1">
      <c r="A3" s="65"/>
      <c r="B3" s="188"/>
      <c r="C3" s="188"/>
      <c r="D3" s="188"/>
      <c r="E3" s="188"/>
      <c r="F3" s="188"/>
      <c r="G3" s="188"/>
      <c r="H3" s="65"/>
      <c r="I3" s="65"/>
      <c r="J3" s="65"/>
      <c r="K3" s="66" t="s">
        <v>266</v>
      </c>
      <c r="L3" s="65"/>
    </row>
    <row r="4" spans="1:12" ht="12.75" customHeight="1">
      <c r="A4" s="65"/>
      <c r="B4" s="188"/>
      <c r="C4" s="188"/>
      <c r="D4" s="188"/>
      <c r="E4" s="188"/>
      <c r="F4" s="188"/>
      <c r="G4" s="188"/>
      <c r="H4" s="65"/>
      <c r="I4" s="65"/>
      <c r="J4" s="65"/>
      <c r="K4" s="66" t="s">
        <v>267</v>
      </c>
      <c r="L4" s="65"/>
    </row>
    <row r="5" spans="1:12" ht="12.75" customHeight="1">
      <c r="A5" s="65"/>
      <c r="B5" s="188"/>
      <c r="C5" s="188"/>
      <c r="D5" s="188"/>
      <c r="E5" s="188"/>
      <c r="F5" s="188"/>
      <c r="G5" s="188"/>
      <c r="H5" s="65"/>
      <c r="I5" s="65"/>
      <c r="J5" s="65"/>
      <c r="K5" s="66" t="s">
        <v>77</v>
      </c>
      <c r="L5" s="65"/>
    </row>
    <row r="6" spans="1:12" ht="14.25" customHeight="1">
      <c r="A6" s="65"/>
      <c r="B6" s="188"/>
      <c r="C6" s="188"/>
      <c r="D6" s="188"/>
      <c r="E6" s="188"/>
      <c r="F6" s="188"/>
      <c r="G6" s="188"/>
      <c r="H6" s="65"/>
      <c r="I6" s="65"/>
      <c r="J6" s="189"/>
      <c r="K6" s="66" t="s">
        <v>270</v>
      </c>
      <c r="L6" s="65"/>
    </row>
    <row r="7" spans="1:12" ht="66.75" customHeight="1">
      <c r="A7" s="204" t="s">
        <v>265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65"/>
    </row>
    <row r="8" spans="1:12" ht="13.5" customHeight="1" thickBot="1">
      <c r="A8" s="153"/>
      <c r="B8" s="153"/>
      <c r="C8" s="153"/>
      <c r="D8" s="153"/>
      <c r="E8" s="153"/>
      <c r="F8" s="153"/>
      <c r="G8" s="153"/>
      <c r="H8" s="65"/>
      <c r="I8" s="203" t="s">
        <v>44</v>
      </c>
      <c r="J8" s="203"/>
      <c r="K8" s="203"/>
      <c r="L8" s="65"/>
    </row>
    <row r="9" spans="1:11" ht="69.75" customHeight="1">
      <c r="A9" s="162" t="s">
        <v>4</v>
      </c>
      <c r="B9" s="88" t="s">
        <v>5</v>
      </c>
      <c r="C9" s="89" t="s">
        <v>26</v>
      </c>
      <c r="D9" s="89" t="s">
        <v>6</v>
      </c>
      <c r="E9" s="89" t="s">
        <v>27</v>
      </c>
      <c r="F9" s="200" t="s">
        <v>7</v>
      </c>
      <c r="G9" s="200"/>
      <c r="H9" s="200"/>
      <c r="I9" s="89" t="s">
        <v>8</v>
      </c>
      <c r="J9" s="180" t="s">
        <v>73</v>
      </c>
      <c r="K9" s="91" t="s">
        <v>83</v>
      </c>
    </row>
    <row r="10" spans="1:11" ht="15">
      <c r="A10" s="163">
        <v>1</v>
      </c>
      <c r="B10" s="154" t="e">
        <f>#REF!</f>
        <v>#REF!</v>
      </c>
      <c r="C10" s="7">
        <v>871</v>
      </c>
      <c r="D10" s="7" t="s">
        <v>13</v>
      </c>
      <c r="E10" s="7">
        <v>13</v>
      </c>
      <c r="F10" s="8" t="s">
        <v>13</v>
      </c>
      <c r="G10" s="155"/>
      <c r="H10" s="155"/>
      <c r="I10" s="86"/>
      <c r="J10" s="181">
        <f>J11+J18</f>
        <v>3915</v>
      </c>
      <c r="K10" s="164">
        <f>K11+K18</f>
        <v>3915</v>
      </c>
    </row>
    <row r="11" spans="1:11" ht="12.75">
      <c r="A11" s="165" t="s">
        <v>241</v>
      </c>
      <c r="B11" s="44" t="s">
        <v>229</v>
      </c>
      <c r="C11" s="45">
        <v>871</v>
      </c>
      <c r="D11" s="45">
        <v>1</v>
      </c>
      <c r="E11" s="45">
        <v>13</v>
      </c>
      <c r="F11" s="46" t="s">
        <v>13</v>
      </c>
      <c r="G11" s="45">
        <v>1</v>
      </c>
      <c r="H11" s="46"/>
      <c r="I11" s="45"/>
      <c r="J11" s="182">
        <f>J12+J14+J16</f>
        <v>3860</v>
      </c>
      <c r="K11" s="99">
        <f>K12+K14+K16</f>
        <v>3860</v>
      </c>
    </row>
    <row r="12" spans="1:11" ht="12.75">
      <c r="A12" s="163"/>
      <c r="B12" s="23" t="s">
        <v>99</v>
      </c>
      <c r="C12" s="18">
        <v>871</v>
      </c>
      <c r="D12" s="18" t="s">
        <v>13</v>
      </c>
      <c r="E12" s="18">
        <v>13</v>
      </c>
      <c r="F12" s="16" t="s">
        <v>13</v>
      </c>
      <c r="G12" s="18">
        <v>1</v>
      </c>
      <c r="H12" s="16" t="s">
        <v>100</v>
      </c>
      <c r="I12" s="18"/>
      <c r="J12" s="169">
        <f>J13</f>
        <v>160</v>
      </c>
      <c r="K12" s="97">
        <f>K13</f>
        <v>160</v>
      </c>
    </row>
    <row r="13" spans="1:11" ht="12.75">
      <c r="A13" s="163"/>
      <c r="B13" s="61" t="s">
        <v>54</v>
      </c>
      <c r="C13" s="18">
        <v>871</v>
      </c>
      <c r="D13" s="18" t="s">
        <v>13</v>
      </c>
      <c r="E13" s="18">
        <v>13</v>
      </c>
      <c r="F13" s="16" t="s">
        <v>13</v>
      </c>
      <c r="G13" s="18">
        <v>1</v>
      </c>
      <c r="H13" s="16" t="s">
        <v>100</v>
      </c>
      <c r="I13" s="18">
        <v>200</v>
      </c>
      <c r="J13" s="169">
        <f>'Прил 8'!J55</f>
        <v>160</v>
      </c>
      <c r="K13" s="97">
        <f>'Прил 8'!K55</f>
        <v>160</v>
      </c>
    </row>
    <row r="14" spans="1:11" ht="12.75">
      <c r="A14" s="163"/>
      <c r="B14" s="23" t="s">
        <v>105</v>
      </c>
      <c r="C14" s="18">
        <v>871</v>
      </c>
      <c r="D14" s="18" t="s">
        <v>13</v>
      </c>
      <c r="E14" s="18">
        <v>13</v>
      </c>
      <c r="F14" s="16" t="s">
        <v>13</v>
      </c>
      <c r="G14" s="18">
        <v>1</v>
      </c>
      <c r="H14" s="16" t="s">
        <v>104</v>
      </c>
      <c r="I14" s="18"/>
      <c r="J14" s="169">
        <f>J15</f>
        <v>3500</v>
      </c>
      <c r="K14" s="97">
        <f>K15</f>
        <v>3500</v>
      </c>
    </row>
    <row r="15" spans="1:11" ht="12.75">
      <c r="A15" s="163"/>
      <c r="B15" s="61" t="s">
        <v>54</v>
      </c>
      <c r="C15" s="18">
        <v>871</v>
      </c>
      <c r="D15" s="18" t="s">
        <v>13</v>
      </c>
      <c r="E15" s="18">
        <v>13</v>
      </c>
      <c r="F15" s="16" t="s">
        <v>13</v>
      </c>
      <c r="G15" s="18">
        <v>1</v>
      </c>
      <c r="H15" s="16" t="s">
        <v>104</v>
      </c>
      <c r="I15" s="18">
        <v>200</v>
      </c>
      <c r="J15" s="169">
        <f>'Прил 8'!J57</f>
        <v>3500</v>
      </c>
      <c r="K15" s="97">
        <f>'Прил 8'!K57</f>
        <v>3500</v>
      </c>
    </row>
    <row r="16" spans="1:11" ht="12.75">
      <c r="A16" s="163"/>
      <c r="B16" s="23" t="s">
        <v>102</v>
      </c>
      <c r="C16" s="18">
        <v>871</v>
      </c>
      <c r="D16" s="18" t="s">
        <v>13</v>
      </c>
      <c r="E16" s="18">
        <v>13</v>
      </c>
      <c r="F16" s="16" t="s">
        <v>13</v>
      </c>
      <c r="G16" s="18">
        <v>1</v>
      </c>
      <c r="H16" s="16" t="s">
        <v>103</v>
      </c>
      <c r="I16" s="18"/>
      <c r="J16" s="169">
        <f>J17</f>
        <v>200</v>
      </c>
      <c r="K16" s="97">
        <f>K17</f>
        <v>200</v>
      </c>
    </row>
    <row r="17" spans="1:11" ht="12.75">
      <c r="A17" s="163"/>
      <c r="B17" s="61" t="s">
        <v>54</v>
      </c>
      <c r="C17" s="18">
        <v>871</v>
      </c>
      <c r="D17" s="18" t="s">
        <v>13</v>
      </c>
      <c r="E17" s="18">
        <v>13</v>
      </c>
      <c r="F17" s="16" t="s">
        <v>13</v>
      </c>
      <c r="G17" s="18">
        <v>1</v>
      </c>
      <c r="H17" s="16" t="s">
        <v>103</v>
      </c>
      <c r="I17" s="18">
        <v>200</v>
      </c>
      <c r="J17" s="169">
        <f>'Прил 8'!J59</f>
        <v>200</v>
      </c>
      <c r="K17" s="97">
        <f>'Прил 8'!K59</f>
        <v>200</v>
      </c>
    </row>
    <row r="18" spans="1:11" ht="27.75" customHeight="1">
      <c r="A18" s="163" t="s">
        <v>242</v>
      </c>
      <c r="B18" s="48" t="s">
        <v>230</v>
      </c>
      <c r="C18" s="45">
        <v>871</v>
      </c>
      <c r="D18" s="45">
        <v>1</v>
      </c>
      <c r="E18" s="45">
        <v>13</v>
      </c>
      <c r="F18" s="46" t="s">
        <v>13</v>
      </c>
      <c r="G18" s="45">
        <v>2</v>
      </c>
      <c r="H18" s="10"/>
      <c r="I18" s="9"/>
      <c r="J18" s="183">
        <f>J19</f>
        <v>55</v>
      </c>
      <c r="K18" s="149">
        <f>K19</f>
        <v>55</v>
      </c>
    </row>
    <row r="19" spans="1:11" ht="25.5">
      <c r="A19" s="163"/>
      <c r="B19" s="23" t="s">
        <v>106</v>
      </c>
      <c r="C19" s="18">
        <v>871</v>
      </c>
      <c r="D19" s="18" t="s">
        <v>13</v>
      </c>
      <c r="E19" s="18">
        <v>13</v>
      </c>
      <c r="F19" s="16" t="s">
        <v>13</v>
      </c>
      <c r="G19" s="18">
        <v>0</v>
      </c>
      <c r="H19" s="16" t="s">
        <v>107</v>
      </c>
      <c r="I19" s="18"/>
      <c r="J19" s="169">
        <f>J20</f>
        <v>55</v>
      </c>
      <c r="K19" s="97">
        <f>K20</f>
        <v>55</v>
      </c>
    </row>
    <row r="20" spans="1:11" ht="12.75">
      <c r="A20" s="163"/>
      <c r="B20" s="61" t="s">
        <v>54</v>
      </c>
      <c r="C20" s="18">
        <v>871</v>
      </c>
      <c r="D20" s="18" t="s">
        <v>13</v>
      </c>
      <c r="E20" s="18">
        <v>13</v>
      </c>
      <c r="F20" s="16" t="s">
        <v>13</v>
      </c>
      <c r="G20" s="18">
        <v>0</v>
      </c>
      <c r="H20" s="16" t="s">
        <v>107</v>
      </c>
      <c r="I20" s="18">
        <v>200</v>
      </c>
      <c r="J20" s="169">
        <f>'Прил 8'!J62</f>
        <v>55</v>
      </c>
      <c r="K20" s="97">
        <f>'Прил 8'!K62</f>
        <v>55</v>
      </c>
    </row>
    <row r="21" spans="1:11" ht="51.75" customHeight="1">
      <c r="A21" s="163">
        <v>2</v>
      </c>
      <c r="B21" s="42" t="s">
        <v>114</v>
      </c>
      <c r="C21" s="7">
        <v>871</v>
      </c>
      <c r="D21" s="8" t="s">
        <v>14</v>
      </c>
      <c r="E21" s="8" t="s">
        <v>37</v>
      </c>
      <c r="F21" s="8" t="s">
        <v>15</v>
      </c>
      <c r="G21" s="7"/>
      <c r="H21" s="8"/>
      <c r="I21" s="7"/>
      <c r="J21" s="184">
        <f>J22+J29</f>
        <v>1600</v>
      </c>
      <c r="K21" s="98">
        <f>K22+K29</f>
        <v>1600</v>
      </c>
    </row>
    <row r="22" spans="1:11" ht="25.5">
      <c r="A22" s="163" t="s">
        <v>253</v>
      </c>
      <c r="B22" s="150" t="s">
        <v>232</v>
      </c>
      <c r="C22" s="9">
        <v>871</v>
      </c>
      <c r="D22" s="46" t="s">
        <v>14</v>
      </c>
      <c r="E22" s="46" t="s">
        <v>37</v>
      </c>
      <c r="F22" s="10" t="s">
        <v>15</v>
      </c>
      <c r="G22" s="9">
        <v>1</v>
      </c>
      <c r="H22" s="10"/>
      <c r="I22" s="9"/>
      <c r="J22" s="183">
        <f>J23+J25+J27</f>
        <v>1400</v>
      </c>
      <c r="K22" s="149">
        <f>K23+K25+K27</f>
        <v>1400</v>
      </c>
    </row>
    <row r="23" spans="1:11" ht="12.75">
      <c r="A23" s="163"/>
      <c r="B23" s="23" t="s">
        <v>117</v>
      </c>
      <c r="C23" s="18">
        <v>871</v>
      </c>
      <c r="D23" s="26" t="s">
        <v>14</v>
      </c>
      <c r="E23" s="26" t="s">
        <v>37</v>
      </c>
      <c r="F23" s="16" t="s">
        <v>15</v>
      </c>
      <c r="G23" s="18">
        <v>1</v>
      </c>
      <c r="H23" s="16" t="s">
        <v>118</v>
      </c>
      <c r="I23" s="18"/>
      <c r="J23" s="169">
        <f>J24</f>
        <v>450</v>
      </c>
      <c r="K23" s="97">
        <f>K24</f>
        <v>450</v>
      </c>
    </row>
    <row r="24" spans="1:11" ht="12.75">
      <c r="A24" s="163"/>
      <c r="B24" s="57" t="s">
        <v>54</v>
      </c>
      <c r="C24" s="18">
        <v>871</v>
      </c>
      <c r="D24" s="26" t="s">
        <v>14</v>
      </c>
      <c r="E24" s="26" t="s">
        <v>37</v>
      </c>
      <c r="F24" s="16" t="s">
        <v>15</v>
      </c>
      <c r="G24" s="18">
        <v>1</v>
      </c>
      <c r="H24" s="16" t="s">
        <v>118</v>
      </c>
      <c r="I24" s="18">
        <v>200</v>
      </c>
      <c r="J24" s="169">
        <f>'Прил 8'!J78</f>
        <v>450</v>
      </c>
      <c r="K24" s="97">
        <f>'Прил 8'!K78</f>
        <v>450</v>
      </c>
    </row>
    <row r="25" spans="1:11" ht="12.75">
      <c r="A25" s="163"/>
      <c r="B25" s="23" t="s">
        <v>115</v>
      </c>
      <c r="C25" s="18">
        <v>871</v>
      </c>
      <c r="D25" s="26" t="s">
        <v>14</v>
      </c>
      <c r="E25" s="26" t="s">
        <v>37</v>
      </c>
      <c r="F25" s="16" t="s">
        <v>15</v>
      </c>
      <c r="G25" s="18">
        <v>1</v>
      </c>
      <c r="H25" s="16" t="s">
        <v>120</v>
      </c>
      <c r="I25" s="18"/>
      <c r="J25" s="169">
        <f>J26</f>
        <v>250</v>
      </c>
      <c r="K25" s="97">
        <f>K26</f>
        <v>250</v>
      </c>
    </row>
    <row r="26" spans="1:11" ht="12.75">
      <c r="A26" s="163"/>
      <c r="B26" s="57" t="s">
        <v>54</v>
      </c>
      <c r="C26" s="18">
        <v>871</v>
      </c>
      <c r="D26" s="26" t="s">
        <v>14</v>
      </c>
      <c r="E26" s="26" t="s">
        <v>37</v>
      </c>
      <c r="F26" s="16" t="s">
        <v>15</v>
      </c>
      <c r="G26" s="18">
        <v>1</v>
      </c>
      <c r="H26" s="16" t="s">
        <v>120</v>
      </c>
      <c r="I26" s="18">
        <v>200</v>
      </c>
      <c r="J26" s="169">
        <f>'Прил 8'!J80</f>
        <v>250</v>
      </c>
      <c r="K26" s="97">
        <f>'Прил 8'!K80</f>
        <v>250</v>
      </c>
    </row>
    <row r="27" spans="1:11" ht="12.75">
      <c r="A27" s="163"/>
      <c r="B27" s="23" t="s">
        <v>121</v>
      </c>
      <c r="C27" s="18">
        <v>871</v>
      </c>
      <c r="D27" s="26" t="s">
        <v>14</v>
      </c>
      <c r="E27" s="26" t="s">
        <v>37</v>
      </c>
      <c r="F27" s="16" t="s">
        <v>15</v>
      </c>
      <c r="G27" s="18">
        <v>1</v>
      </c>
      <c r="H27" s="26" t="s">
        <v>215</v>
      </c>
      <c r="I27" s="18"/>
      <c r="J27" s="169">
        <f>J28</f>
        <v>700</v>
      </c>
      <c r="K27" s="97">
        <f>K28</f>
        <v>700</v>
      </c>
    </row>
    <row r="28" spans="1:11" ht="12.75">
      <c r="A28" s="163"/>
      <c r="B28" s="57" t="s">
        <v>54</v>
      </c>
      <c r="C28" s="18">
        <v>871</v>
      </c>
      <c r="D28" s="26" t="s">
        <v>14</v>
      </c>
      <c r="E28" s="26" t="s">
        <v>37</v>
      </c>
      <c r="F28" s="16" t="s">
        <v>15</v>
      </c>
      <c r="G28" s="18">
        <v>1</v>
      </c>
      <c r="H28" s="26" t="s">
        <v>215</v>
      </c>
      <c r="I28" s="18">
        <v>200</v>
      </c>
      <c r="J28" s="169">
        <f>'Прил 8'!J82</f>
        <v>700</v>
      </c>
      <c r="K28" s="97">
        <f>'Прил 8'!K82</f>
        <v>700</v>
      </c>
    </row>
    <row r="29" spans="1:11" ht="51">
      <c r="A29" s="163" t="s">
        <v>254</v>
      </c>
      <c r="B29" s="150" t="s">
        <v>231</v>
      </c>
      <c r="C29" s="9">
        <v>871</v>
      </c>
      <c r="D29" s="46" t="s">
        <v>14</v>
      </c>
      <c r="E29" s="46" t="s">
        <v>37</v>
      </c>
      <c r="F29" s="10" t="s">
        <v>15</v>
      </c>
      <c r="G29" s="9">
        <v>2</v>
      </c>
      <c r="H29" s="10"/>
      <c r="I29" s="9"/>
      <c r="J29" s="183">
        <f>J30</f>
        <v>200</v>
      </c>
      <c r="K29" s="149">
        <f>K30</f>
        <v>200</v>
      </c>
    </row>
    <row r="30" spans="1:11" ht="25.5">
      <c r="A30" s="163"/>
      <c r="B30" s="23" t="s">
        <v>124</v>
      </c>
      <c r="C30" s="18">
        <v>871</v>
      </c>
      <c r="D30" s="26" t="s">
        <v>14</v>
      </c>
      <c r="E30" s="26" t="s">
        <v>37</v>
      </c>
      <c r="F30" s="16" t="s">
        <v>15</v>
      </c>
      <c r="G30" s="18">
        <v>2</v>
      </c>
      <c r="H30" s="16" t="s">
        <v>122</v>
      </c>
      <c r="I30" s="18"/>
      <c r="J30" s="169">
        <f>J31</f>
        <v>200</v>
      </c>
      <c r="K30" s="97">
        <f>K31</f>
        <v>200</v>
      </c>
    </row>
    <row r="31" spans="1:11" ht="12.75">
      <c r="A31" s="163"/>
      <c r="B31" s="57" t="s">
        <v>54</v>
      </c>
      <c r="C31" s="18">
        <v>871</v>
      </c>
      <c r="D31" s="26" t="s">
        <v>14</v>
      </c>
      <c r="E31" s="26" t="s">
        <v>37</v>
      </c>
      <c r="F31" s="16" t="s">
        <v>15</v>
      </c>
      <c r="G31" s="18">
        <v>2</v>
      </c>
      <c r="H31" s="16" t="s">
        <v>122</v>
      </c>
      <c r="I31" s="18">
        <v>200</v>
      </c>
      <c r="J31" s="169">
        <f>'Прил 8'!J85</f>
        <v>200</v>
      </c>
      <c r="K31" s="97">
        <f>'Прил 8'!K85</f>
        <v>200</v>
      </c>
    </row>
    <row r="32" spans="1:11" ht="25.5">
      <c r="A32" s="163">
        <v>3</v>
      </c>
      <c r="B32" s="42" t="s">
        <v>138</v>
      </c>
      <c r="C32" s="7">
        <v>871</v>
      </c>
      <c r="D32" s="8" t="s">
        <v>17</v>
      </c>
      <c r="E32" s="8" t="s">
        <v>37</v>
      </c>
      <c r="F32" s="8" t="s">
        <v>14</v>
      </c>
      <c r="G32" s="7"/>
      <c r="H32" s="8"/>
      <c r="I32" s="7"/>
      <c r="J32" s="184">
        <f>J33+J46+J51+J66</f>
        <v>48965.799999999996</v>
      </c>
      <c r="K32" s="98">
        <f>K33+K46+K51+K66</f>
        <v>50520.899999999994</v>
      </c>
    </row>
    <row r="33" spans="1:11" ht="51">
      <c r="A33" s="163" t="s">
        <v>237</v>
      </c>
      <c r="B33" s="150" t="s">
        <v>233</v>
      </c>
      <c r="C33" s="9">
        <v>871</v>
      </c>
      <c r="D33" s="46" t="s">
        <v>17</v>
      </c>
      <c r="E33" s="46" t="s">
        <v>37</v>
      </c>
      <c r="F33" s="10" t="s">
        <v>14</v>
      </c>
      <c r="G33" s="9">
        <v>1</v>
      </c>
      <c r="H33" s="10"/>
      <c r="I33" s="9"/>
      <c r="J33" s="183">
        <f>J34+J36+J38+J40+J42+J44</f>
        <v>24429.7</v>
      </c>
      <c r="K33" s="149">
        <f>K34+K36+K38+K40+K42+K44</f>
        <v>25369.7</v>
      </c>
    </row>
    <row r="34" spans="1:11" ht="12.75">
      <c r="A34" s="163"/>
      <c r="B34" s="23" t="s">
        <v>125</v>
      </c>
      <c r="C34" s="18">
        <v>871</v>
      </c>
      <c r="D34" s="26" t="s">
        <v>17</v>
      </c>
      <c r="E34" s="26" t="s">
        <v>37</v>
      </c>
      <c r="F34" s="16" t="s">
        <v>14</v>
      </c>
      <c r="G34" s="18">
        <v>1</v>
      </c>
      <c r="H34" s="16" t="s">
        <v>126</v>
      </c>
      <c r="I34" s="18"/>
      <c r="J34" s="169">
        <f>J35</f>
        <v>11429.7</v>
      </c>
      <c r="K34" s="97">
        <f>K35</f>
        <v>11829.7</v>
      </c>
    </row>
    <row r="35" spans="1:11" ht="12.75">
      <c r="A35" s="163"/>
      <c r="B35" s="57" t="s">
        <v>54</v>
      </c>
      <c r="C35" s="18">
        <v>871</v>
      </c>
      <c r="D35" s="26" t="s">
        <v>17</v>
      </c>
      <c r="E35" s="26" t="s">
        <v>37</v>
      </c>
      <c r="F35" s="16" t="s">
        <v>14</v>
      </c>
      <c r="G35" s="18">
        <v>1</v>
      </c>
      <c r="H35" s="16" t="s">
        <v>126</v>
      </c>
      <c r="I35" s="18">
        <v>200</v>
      </c>
      <c r="J35" s="169">
        <f>'Прил 8'!J91</f>
        <v>11429.7</v>
      </c>
      <c r="K35" s="97">
        <f>'Прил 8'!K91</f>
        <v>11829.7</v>
      </c>
    </row>
    <row r="36" spans="1:11" ht="12.75">
      <c r="A36" s="163"/>
      <c r="B36" s="23" t="s">
        <v>127</v>
      </c>
      <c r="C36" s="18">
        <v>871</v>
      </c>
      <c r="D36" s="26" t="s">
        <v>17</v>
      </c>
      <c r="E36" s="26" t="s">
        <v>37</v>
      </c>
      <c r="F36" s="16" t="s">
        <v>14</v>
      </c>
      <c r="G36" s="18">
        <v>1</v>
      </c>
      <c r="H36" s="16" t="s">
        <v>128</v>
      </c>
      <c r="I36" s="18"/>
      <c r="J36" s="169">
        <f>J37</f>
        <v>7200</v>
      </c>
      <c r="K36" s="97">
        <f>K37</f>
        <v>7350</v>
      </c>
    </row>
    <row r="37" spans="1:11" ht="12.75">
      <c r="A37" s="163"/>
      <c r="B37" s="57" t="s">
        <v>54</v>
      </c>
      <c r="C37" s="18">
        <v>871</v>
      </c>
      <c r="D37" s="26" t="s">
        <v>17</v>
      </c>
      <c r="E37" s="26" t="s">
        <v>37</v>
      </c>
      <c r="F37" s="16" t="s">
        <v>14</v>
      </c>
      <c r="G37" s="18">
        <v>1</v>
      </c>
      <c r="H37" s="16" t="s">
        <v>128</v>
      </c>
      <c r="I37" s="18">
        <v>200</v>
      </c>
      <c r="J37" s="169">
        <f>'Прил 8'!J93</f>
        <v>7200</v>
      </c>
      <c r="K37" s="97">
        <f>'Прил 8'!K93</f>
        <v>7350</v>
      </c>
    </row>
    <row r="38" spans="1:11" ht="12.75">
      <c r="A38" s="163"/>
      <c r="B38" s="23" t="s">
        <v>129</v>
      </c>
      <c r="C38" s="18">
        <v>871</v>
      </c>
      <c r="D38" s="26" t="s">
        <v>17</v>
      </c>
      <c r="E38" s="26" t="s">
        <v>37</v>
      </c>
      <c r="F38" s="16" t="s">
        <v>14</v>
      </c>
      <c r="G38" s="18">
        <v>1</v>
      </c>
      <c r="H38" s="16" t="s">
        <v>130</v>
      </c>
      <c r="I38" s="18"/>
      <c r="J38" s="169">
        <f>J39</f>
        <v>2100</v>
      </c>
      <c r="K38" s="97">
        <f>K39</f>
        <v>2250</v>
      </c>
    </row>
    <row r="39" spans="1:11" ht="12.75">
      <c r="A39" s="163"/>
      <c r="B39" s="57" t="s">
        <v>54</v>
      </c>
      <c r="C39" s="18">
        <v>871</v>
      </c>
      <c r="D39" s="26" t="s">
        <v>17</v>
      </c>
      <c r="E39" s="26" t="s">
        <v>37</v>
      </c>
      <c r="F39" s="16" t="s">
        <v>14</v>
      </c>
      <c r="G39" s="18">
        <v>1</v>
      </c>
      <c r="H39" s="16" t="s">
        <v>130</v>
      </c>
      <c r="I39" s="18">
        <v>200</v>
      </c>
      <c r="J39" s="169">
        <f>'Прил 8'!J95</f>
        <v>2100</v>
      </c>
      <c r="K39" s="97">
        <f>'Прил 8'!K95</f>
        <v>2250</v>
      </c>
    </row>
    <row r="40" spans="1:11" ht="25.5">
      <c r="A40" s="163"/>
      <c r="B40" s="23" t="s">
        <v>264</v>
      </c>
      <c r="C40" s="18">
        <v>871</v>
      </c>
      <c r="D40" s="26" t="s">
        <v>17</v>
      </c>
      <c r="E40" s="26" t="s">
        <v>37</v>
      </c>
      <c r="F40" s="16" t="s">
        <v>14</v>
      </c>
      <c r="G40" s="18">
        <v>1</v>
      </c>
      <c r="H40" s="16" t="s">
        <v>131</v>
      </c>
      <c r="I40" s="18"/>
      <c r="J40" s="169">
        <f>J41</f>
        <v>570</v>
      </c>
      <c r="K40" s="97">
        <f>K41</f>
        <v>600</v>
      </c>
    </row>
    <row r="41" spans="1:11" ht="12.75">
      <c r="A41" s="163"/>
      <c r="B41" s="57" t="s">
        <v>54</v>
      </c>
      <c r="C41" s="18">
        <v>871</v>
      </c>
      <c r="D41" s="26" t="s">
        <v>17</v>
      </c>
      <c r="E41" s="26" t="s">
        <v>37</v>
      </c>
      <c r="F41" s="16" t="s">
        <v>14</v>
      </c>
      <c r="G41" s="18">
        <v>1</v>
      </c>
      <c r="H41" s="16" t="s">
        <v>131</v>
      </c>
      <c r="I41" s="18">
        <v>200</v>
      </c>
      <c r="J41" s="169">
        <f>'Прил 8'!J97</f>
        <v>570</v>
      </c>
      <c r="K41" s="97">
        <f>'Прил 8'!K97</f>
        <v>600</v>
      </c>
    </row>
    <row r="42" spans="1:11" ht="12.75">
      <c r="A42" s="163"/>
      <c r="B42" s="23" t="s">
        <v>217</v>
      </c>
      <c r="C42" s="18">
        <v>871</v>
      </c>
      <c r="D42" s="26" t="s">
        <v>17</v>
      </c>
      <c r="E42" s="26" t="s">
        <v>37</v>
      </c>
      <c r="F42" s="16" t="s">
        <v>14</v>
      </c>
      <c r="G42" s="18">
        <v>1</v>
      </c>
      <c r="H42" s="26" t="s">
        <v>216</v>
      </c>
      <c r="I42" s="18"/>
      <c r="J42" s="169">
        <f>J43</f>
        <v>630</v>
      </c>
      <c r="K42" s="97">
        <f>K43</f>
        <v>640</v>
      </c>
    </row>
    <row r="43" spans="1:11" ht="12.75">
      <c r="A43" s="163"/>
      <c r="B43" s="57" t="s">
        <v>54</v>
      </c>
      <c r="C43" s="18">
        <v>871</v>
      </c>
      <c r="D43" s="26" t="s">
        <v>17</v>
      </c>
      <c r="E43" s="26" t="s">
        <v>37</v>
      </c>
      <c r="F43" s="16" t="s">
        <v>14</v>
      </c>
      <c r="G43" s="18">
        <v>1</v>
      </c>
      <c r="H43" s="26" t="s">
        <v>216</v>
      </c>
      <c r="I43" s="18">
        <v>200</v>
      </c>
      <c r="J43" s="169">
        <f>'Прил 8'!J99</f>
        <v>630</v>
      </c>
      <c r="K43" s="97">
        <f>'Прил 8'!K99</f>
        <v>640</v>
      </c>
    </row>
    <row r="44" spans="1:11" ht="12.75">
      <c r="A44" s="163"/>
      <c r="B44" s="23" t="s">
        <v>132</v>
      </c>
      <c r="C44" s="18">
        <v>871</v>
      </c>
      <c r="D44" s="26" t="s">
        <v>17</v>
      </c>
      <c r="E44" s="26" t="s">
        <v>37</v>
      </c>
      <c r="F44" s="16" t="s">
        <v>14</v>
      </c>
      <c r="G44" s="18">
        <v>1</v>
      </c>
      <c r="H44" s="16" t="s">
        <v>133</v>
      </c>
      <c r="I44" s="18"/>
      <c r="J44" s="169">
        <f>J45</f>
        <v>2500</v>
      </c>
      <c r="K44" s="97">
        <f>K45</f>
        <v>2700</v>
      </c>
    </row>
    <row r="45" spans="1:11" ht="12.75">
      <c r="A45" s="163"/>
      <c r="B45" s="57" t="s">
        <v>54</v>
      </c>
      <c r="C45" s="18">
        <v>871</v>
      </c>
      <c r="D45" s="26" t="s">
        <v>17</v>
      </c>
      <c r="E45" s="26" t="s">
        <v>37</v>
      </c>
      <c r="F45" s="16" t="s">
        <v>14</v>
      </c>
      <c r="G45" s="18">
        <v>1</v>
      </c>
      <c r="H45" s="16" t="s">
        <v>133</v>
      </c>
      <c r="I45" s="18">
        <v>200</v>
      </c>
      <c r="J45" s="169">
        <f>'Прил 8'!J101</f>
        <v>2500</v>
      </c>
      <c r="K45" s="97">
        <f>'Прил 8'!K101</f>
        <v>2700</v>
      </c>
    </row>
    <row r="46" spans="1:11" ht="25.5">
      <c r="A46" s="163" t="s">
        <v>238</v>
      </c>
      <c r="B46" s="150" t="s">
        <v>234</v>
      </c>
      <c r="C46" s="46" t="s">
        <v>28</v>
      </c>
      <c r="D46" s="46" t="s">
        <v>18</v>
      </c>
      <c r="E46" s="46" t="s">
        <v>14</v>
      </c>
      <c r="F46" s="10" t="s">
        <v>14</v>
      </c>
      <c r="G46" s="9">
        <v>2</v>
      </c>
      <c r="H46" s="10"/>
      <c r="I46" s="9"/>
      <c r="J46" s="183">
        <f>J47+J49</f>
        <v>4800</v>
      </c>
      <c r="K46" s="149">
        <f>K47+K49</f>
        <v>4800</v>
      </c>
    </row>
    <row r="47" spans="1:11" ht="12.75">
      <c r="A47" s="163"/>
      <c r="B47" s="23" t="s">
        <v>161</v>
      </c>
      <c r="C47" s="26" t="s">
        <v>28</v>
      </c>
      <c r="D47" s="26" t="s">
        <v>18</v>
      </c>
      <c r="E47" s="26" t="s">
        <v>14</v>
      </c>
      <c r="F47" s="16" t="s">
        <v>14</v>
      </c>
      <c r="G47" s="18">
        <v>2</v>
      </c>
      <c r="H47" s="16" t="s">
        <v>160</v>
      </c>
      <c r="I47" s="18"/>
      <c r="J47" s="169">
        <f>J48</f>
        <v>2800</v>
      </c>
      <c r="K47" s="97">
        <f>K48</f>
        <v>2800</v>
      </c>
    </row>
    <row r="48" spans="1:11" ht="12.75">
      <c r="A48" s="163"/>
      <c r="B48" s="57" t="s">
        <v>54</v>
      </c>
      <c r="C48" s="26" t="s">
        <v>28</v>
      </c>
      <c r="D48" s="26" t="s">
        <v>18</v>
      </c>
      <c r="E48" s="26" t="s">
        <v>14</v>
      </c>
      <c r="F48" s="16" t="s">
        <v>14</v>
      </c>
      <c r="G48" s="18">
        <v>2</v>
      </c>
      <c r="H48" s="16" t="s">
        <v>160</v>
      </c>
      <c r="I48" s="18">
        <v>200</v>
      </c>
      <c r="J48" s="169">
        <f>'Прил 8'!J144</f>
        <v>2800</v>
      </c>
      <c r="K48" s="97">
        <f>'Прил 8'!K144</f>
        <v>2800</v>
      </c>
    </row>
    <row r="49" spans="1:11" ht="12.75">
      <c r="A49" s="163"/>
      <c r="B49" s="23" t="s">
        <v>165</v>
      </c>
      <c r="C49" s="26" t="s">
        <v>28</v>
      </c>
      <c r="D49" s="26" t="s">
        <v>18</v>
      </c>
      <c r="E49" s="26" t="s">
        <v>14</v>
      </c>
      <c r="F49" s="16" t="s">
        <v>14</v>
      </c>
      <c r="G49" s="18">
        <v>2</v>
      </c>
      <c r="H49" s="16" t="s">
        <v>159</v>
      </c>
      <c r="I49" s="18"/>
      <c r="J49" s="169">
        <f>J50</f>
        <v>2000</v>
      </c>
      <c r="K49" s="97">
        <f>K50</f>
        <v>2000</v>
      </c>
    </row>
    <row r="50" spans="1:11" ht="12.75">
      <c r="A50" s="163"/>
      <c r="B50" s="57" t="s">
        <v>54</v>
      </c>
      <c r="C50" s="26" t="s">
        <v>28</v>
      </c>
      <c r="D50" s="26" t="s">
        <v>18</v>
      </c>
      <c r="E50" s="26" t="s">
        <v>14</v>
      </c>
      <c r="F50" s="16" t="s">
        <v>14</v>
      </c>
      <c r="G50" s="18">
        <v>2</v>
      </c>
      <c r="H50" s="16" t="s">
        <v>159</v>
      </c>
      <c r="I50" s="18">
        <v>200</v>
      </c>
      <c r="J50" s="169">
        <f>'Прил 8'!J146</f>
        <v>2000</v>
      </c>
      <c r="K50" s="97">
        <f>'Прил 8'!K146</f>
        <v>2000</v>
      </c>
    </row>
    <row r="51" spans="1:11" ht="38.25">
      <c r="A51" s="165" t="s">
        <v>240</v>
      </c>
      <c r="B51" s="150" t="s">
        <v>235</v>
      </c>
      <c r="C51" s="46" t="s">
        <v>28</v>
      </c>
      <c r="D51" s="46" t="s">
        <v>18</v>
      </c>
      <c r="E51" s="46" t="s">
        <v>14</v>
      </c>
      <c r="F51" s="10" t="s">
        <v>14</v>
      </c>
      <c r="G51" s="9">
        <v>3</v>
      </c>
      <c r="H51" s="10"/>
      <c r="I51" s="9"/>
      <c r="J51" s="183">
        <f>J52+J54+J56+J58+J60+J62+J64</f>
        <v>3785</v>
      </c>
      <c r="K51" s="149">
        <f>K52+K54+K56+K58+K60+K62+K64</f>
        <v>3785</v>
      </c>
    </row>
    <row r="52" spans="1:11" ht="12.75">
      <c r="A52" s="163"/>
      <c r="B52" s="23" t="s">
        <v>163</v>
      </c>
      <c r="C52" s="26" t="s">
        <v>28</v>
      </c>
      <c r="D52" s="26" t="s">
        <v>18</v>
      </c>
      <c r="E52" s="26" t="s">
        <v>14</v>
      </c>
      <c r="F52" s="16" t="s">
        <v>14</v>
      </c>
      <c r="G52" s="18">
        <v>3</v>
      </c>
      <c r="H52" s="16" t="s">
        <v>164</v>
      </c>
      <c r="I52" s="18"/>
      <c r="J52" s="169">
        <f>J53</f>
        <v>600</v>
      </c>
      <c r="K52" s="97">
        <f>K53</f>
        <v>600</v>
      </c>
    </row>
    <row r="53" spans="1:11" ht="12.75">
      <c r="A53" s="163"/>
      <c r="B53" s="57" t="s">
        <v>54</v>
      </c>
      <c r="C53" s="26" t="s">
        <v>28</v>
      </c>
      <c r="D53" s="26" t="s">
        <v>18</v>
      </c>
      <c r="E53" s="26" t="s">
        <v>14</v>
      </c>
      <c r="F53" s="16" t="s">
        <v>14</v>
      </c>
      <c r="G53" s="18">
        <v>3</v>
      </c>
      <c r="H53" s="16" t="s">
        <v>164</v>
      </c>
      <c r="I53" s="18">
        <v>200</v>
      </c>
      <c r="J53" s="169">
        <f>'Прил 8'!J149</f>
        <v>600</v>
      </c>
      <c r="K53" s="97">
        <f>'Прил 8'!K149</f>
        <v>600</v>
      </c>
    </row>
    <row r="54" spans="1:11" ht="12.75">
      <c r="A54" s="163"/>
      <c r="B54" s="23" t="s">
        <v>221</v>
      </c>
      <c r="C54" s="26" t="s">
        <v>28</v>
      </c>
      <c r="D54" s="26" t="s">
        <v>18</v>
      </c>
      <c r="E54" s="26" t="s">
        <v>14</v>
      </c>
      <c r="F54" s="16" t="s">
        <v>14</v>
      </c>
      <c r="G54" s="18">
        <v>3</v>
      </c>
      <c r="H54" s="26" t="s">
        <v>220</v>
      </c>
      <c r="I54" s="18"/>
      <c r="J54" s="169">
        <f>J55</f>
        <v>165</v>
      </c>
      <c r="K54" s="97">
        <f>K55</f>
        <v>165</v>
      </c>
    </row>
    <row r="55" spans="1:11" ht="12.75">
      <c r="A55" s="163"/>
      <c r="B55" s="57" t="s">
        <v>54</v>
      </c>
      <c r="C55" s="26" t="s">
        <v>28</v>
      </c>
      <c r="D55" s="26" t="s">
        <v>18</v>
      </c>
      <c r="E55" s="26" t="s">
        <v>14</v>
      </c>
      <c r="F55" s="16" t="s">
        <v>14</v>
      </c>
      <c r="G55" s="18">
        <v>3</v>
      </c>
      <c r="H55" s="26" t="s">
        <v>220</v>
      </c>
      <c r="I55" s="18">
        <v>200</v>
      </c>
      <c r="J55" s="169">
        <f>'Прил 8'!J151</f>
        <v>165</v>
      </c>
      <c r="K55" s="97">
        <f>'Прил 8'!K151</f>
        <v>165</v>
      </c>
    </row>
    <row r="56" spans="1:11" ht="12.75">
      <c r="A56" s="163"/>
      <c r="B56" s="57" t="s">
        <v>169</v>
      </c>
      <c r="C56" s="26" t="s">
        <v>28</v>
      </c>
      <c r="D56" s="26" t="s">
        <v>18</v>
      </c>
      <c r="E56" s="26" t="s">
        <v>14</v>
      </c>
      <c r="F56" s="16" t="s">
        <v>14</v>
      </c>
      <c r="G56" s="18">
        <v>3</v>
      </c>
      <c r="H56" s="25">
        <v>2922</v>
      </c>
      <c r="I56" s="18"/>
      <c r="J56" s="169">
        <f>J57</f>
        <v>1000</v>
      </c>
      <c r="K56" s="97">
        <f>K57</f>
        <v>1000</v>
      </c>
    </row>
    <row r="57" spans="1:11" ht="12.75">
      <c r="A57" s="163"/>
      <c r="B57" s="57" t="s">
        <v>54</v>
      </c>
      <c r="C57" s="26" t="s">
        <v>28</v>
      </c>
      <c r="D57" s="26" t="s">
        <v>18</v>
      </c>
      <c r="E57" s="26" t="s">
        <v>14</v>
      </c>
      <c r="F57" s="16" t="s">
        <v>14</v>
      </c>
      <c r="G57" s="18">
        <v>3</v>
      </c>
      <c r="H57" s="25">
        <v>2922</v>
      </c>
      <c r="I57" s="18">
        <v>200</v>
      </c>
      <c r="J57" s="169">
        <f>'Прил 8'!J153</f>
        <v>1000</v>
      </c>
      <c r="K57" s="97">
        <f>'Прил 8'!K153</f>
        <v>1000</v>
      </c>
    </row>
    <row r="58" spans="1:11" ht="12.75">
      <c r="A58" s="163"/>
      <c r="B58" s="23" t="s">
        <v>170</v>
      </c>
      <c r="C58" s="26" t="s">
        <v>28</v>
      </c>
      <c r="D58" s="26" t="s">
        <v>18</v>
      </c>
      <c r="E58" s="26" t="s">
        <v>14</v>
      </c>
      <c r="F58" s="16" t="s">
        <v>14</v>
      </c>
      <c r="G58" s="18">
        <v>3</v>
      </c>
      <c r="H58" s="25">
        <v>2947</v>
      </c>
      <c r="I58" s="18"/>
      <c r="J58" s="169">
        <f>J59</f>
        <v>200</v>
      </c>
      <c r="K58" s="97">
        <f>K59</f>
        <v>200</v>
      </c>
    </row>
    <row r="59" spans="1:11" ht="12.75">
      <c r="A59" s="163"/>
      <c r="B59" s="57" t="s">
        <v>54</v>
      </c>
      <c r="C59" s="26" t="s">
        <v>28</v>
      </c>
      <c r="D59" s="26" t="s">
        <v>18</v>
      </c>
      <c r="E59" s="26" t="s">
        <v>14</v>
      </c>
      <c r="F59" s="16" t="s">
        <v>14</v>
      </c>
      <c r="G59" s="18">
        <v>3</v>
      </c>
      <c r="H59" s="25">
        <v>2947</v>
      </c>
      <c r="I59" s="18">
        <v>200</v>
      </c>
      <c r="J59" s="169">
        <f>'Прил 8'!J155</f>
        <v>200</v>
      </c>
      <c r="K59" s="97">
        <f>'Прил 8'!K155</f>
        <v>200</v>
      </c>
    </row>
    <row r="60" spans="1:11" ht="12.75">
      <c r="A60" s="163"/>
      <c r="B60" s="23" t="s">
        <v>171</v>
      </c>
      <c r="C60" s="26" t="s">
        <v>28</v>
      </c>
      <c r="D60" s="26" t="s">
        <v>18</v>
      </c>
      <c r="E60" s="26" t="s">
        <v>14</v>
      </c>
      <c r="F60" s="16" t="s">
        <v>14</v>
      </c>
      <c r="G60" s="18">
        <v>3</v>
      </c>
      <c r="H60" s="25">
        <v>2949</v>
      </c>
      <c r="I60" s="18"/>
      <c r="J60" s="169">
        <f>J61</f>
        <v>800</v>
      </c>
      <c r="K60" s="97">
        <f>K61</f>
        <v>800</v>
      </c>
    </row>
    <row r="61" spans="1:11" ht="12.75">
      <c r="A61" s="163"/>
      <c r="B61" s="57" t="s">
        <v>54</v>
      </c>
      <c r="C61" s="26" t="s">
        <v>28</v>
      </c>
      <c r="D61" s="26" t="s">
        <v>18</v>
      </c>
      <c r="E61" s="26" t="s">
        <v>14</v>
      </c>
      <c r="F61" s="16" t="s">
        <v>14</v>
      </c>
      <c r="G61" s="18">
        <v>3</v>
      </c>
      <c r="H61" s="25">
        <v>2949</v>
      </c>
      <c r="I61" s="18">
        <v>200</v>
      </c>
      <c r="J61" s="169">
        <f>'Прил 8'!J157</f>
        <v>800</v>
      </c>
      <c r="K61" s="97">
        <f>'Прил 8'!K157</f>
        <v>800</v>
      </c>
    </row>
    <row r="62" spans="1:11" ht="13.5" customHeight="1">
      <c r="A62" s="163"/>
      <c r="B62" s="23" t="s">
        <v>222</v>
      </c>
      <c r="C62" s="26" t="s">
        <v>28</v>
      </c>
      <c r="D62" s="26" t="s">
        <v>18</v>
      </c>
      <c r="E62" s="26" t="s">
        <v>14</v>
      </c>
      <c r="F62" s="16" t="s">
        <v>14</v>
      </c>
      <c r="G62" s="18">
        <v>3</v>
      </c>
      <c r="H62" s="26" t="s">
        <v>223</v>
      </c>
      <c r="I62" s="18"/>
      <c r="J62" s="169">
        <f>J63</f>
        <v>200</v>
      </c>
      <c r="K62" s="97">
        <f>K63</f>
        <v>200</v>
      </c>
    </row>
    <row r="63" spans="1:11" ht="12.75">
      <c r="A63" s="163"/>
      <c r="B63" s="57" t="s">
        <v>54</v>
      </c>
      <c r="C63" s="26" t="s">
        <v>28</v>
      </c>
      <c r="D63" s="26" t="s">
        <v>18</v>
      </c>
      <c r="E63" s="26" t="s">
        <v>14</v>
      </c>
      <c r="F63" s="16" t="s">
        <v>14</v>
      </c>
      <c r="G63" s="18">
        <v>3</v>
      </c>
      <c r="H63" s="26" t="s">
        <v>223</v>
      </c>
      <c r="I63" s="18">
        <v>200</v>
      </c>
      <c r="J63" s="169">
        <f>'Прил 8'!J159</f>
        <v>200</v>
      </c>
      <c r="K63" s="97">
        <f>'Прил 8'!K159</f>
        <v>200</v>
      </c>
    </row>
    <row r="64" spans="1:11" ht="12.75">
      <c r="A64" s="163"/>
      <c r="B64" s="23" t="s">
        <v>172</v>
      </c>
      <c r="C64" s="26" t="s">
        <v>28</v>
      </c>
      <c r="D64" s="26" t="s">
        <v>18</v>
      </c>
      <c r="E64" s="26" t="s">
        <v>14</v>
      </c>
      <c r="F64" s="16" t="s">
        <v>14</v>
      </c>
      <c r="G64" s="18">
        <v>3</v>
      </c>
      <c r="H64" s="26" t="s">
        <v>173</v>
      </c>
      <c r="I64" s="18"/>
      <c r="J64" s="169">
        <f>J65</f>
        <v>820</v>
      </c>
      <c r="K64" s="97">
        <f>K65</f>
        <v>820</v>
      </c>
    </row>
    <row r="65" spans="1:11" ht="12.75">
      <c r="A65" s="163"/>
      <c r="B65" s="57" t="s">
        <v>54</v>
      </c>
      <c r="C65" s="26" t="s">
        <v>28</v>
      </c>
      <c r="D65" s="26" t="s">
        <v>18</v>
      </c>
      <c r="E65" s="26" t="s">
        <v>14</v>
      </c>
      <c r="F65" s="16" t="s">
        <v>14</v>
      </c>
      <c r="G65" s="18">
        <v>3</v>
      </c>
      <c r="H65" s="16" t="s">
        <v>173</v>
      </c>
      <c r="I65" s="18">
        <v>200</v>
      </c>
      <c r="J65" s="169">
        <f>'Прил 8'!J161</f>
        <v>820</v>
      </c>
      <c r="K65" s="97">
        <f>'Прил 8'!K161</f>
        <v>820</v>
      </c>
    </row>
    <row r="66" spans="1:11" ht="12.75">
      <c r="A66" s="163" t="s">
        <v>239</v>
      </c>
      <c r="B66" s="150" t="s">
        <v>236</v>
      </c>
      <c r="C66" s="46" t="s">
        <v>28</v>
      </c>
      <c r="D66" s="46" t="s">
        <v>18</v>
      </c>
      <c r="E66" s="46" t="s">
        <v>14</v>
      </c>
      <c r="F66" s="10" t="s">
        <v>14</v>
      </c>
      <c r="G66" s="9">
        <v>4</v>
      </c>
      <c r="H66" s="10"/>
      <c r="I66" s="9"/>
      <c r="J66" s="183">
        <f>J67</f>
        <v>15951.1</v>
      </c>
      <c r="K66" s="149">
        <f>K67</f>
        <v>16566.2</v>
      </c>
    </row>
    <row r="67" spans="1:11" ht="25.5">
      <c r="A67" s="163"/>
      <c r="B67" s="23" t="s">
        <v>175</v>
      </c>
      <c r="C67" s="26" t="s">
        <v>28</v>
      </c>
      <c r="D67" s="26" t="s">
        <v>18</v>
      </c>
      <c r="E67" s="26" t="s">
        <v>14</v>
      </c>
      <c r="F67" s="16" t="s">
        <v>14</v>
      </c>
      <c r="G67" s="18">
        <v>4</v>
      </c>
      <c r="H67" s="16" t="s">
        <v>176</v>
      </c>
      <c r="I67" s="18"/>
      <c r="J67" s="169">
        <f>J68+J69+J70</f>
        <v>15951.1</v>
      </c>
      <c r="K67" s="97">
        <f>K68+K69+K70</f>
        <v>16566.2</v>
      </c>
    </row>
    <row r="68" spans="1:11" ht="38.25">
      <c r="A68" s="163"/>
      <c r="B68" s="58" t="s">
        <v>64</v>
      </c>
      <c r="C68" s="26" t="s">
        <v>28</v>
      </c>
      <c r="D68" s="26" t="s">
        <v>18</v>
      </c>
      <c r="E68" s="26" t="s">
        <v>14</v>
      </c>
      <c r="F68" s="16" t="s">
        <v>14</v>
      </c>
      <c r="G68" s="18">
        <v>4</v>
      </c>
      <c r="H68" s="16" t="s">
        <v>176</v>
      </c>
      <c r="I68" s="18">
        <v>100</v>
      </c>
      <c r="J68" s="169">
        <f>'Прил 8'!J164</f>
        <v>10445</v>
      </c>
      <c r="K68" s="97">
        <f>'Прил 8'!K164</f>
        <v>10967.3</v>
      </c>
    </row>
    <row r="69" spans="1:11" ht="12.75">
      <c r="A69" s="163"/>
      <c r="B69" s="57" t="s">
        <v>54</v>
      </c>
      <c r="C69" s="26" t="s">
        <v>28</v>
      </c>
      <c r="D69" s="26" t="s">
        <v>18</v>
      </c>
      <c r="E69" s="26" t="s">
        <v>14</v>
      </c>
      <c r="F69" s="16" t="s">
        <v>14</v>
      </c>
      <c r="G69" s="18">
        <v>4</v>
      </c>
      <c r="H69" s="16" t="s">
        <v>176</v>
      </c>
      <c r="I69" s="18">
        <v>200</v>
      </c>
      <c r="J69" s="169">
        <f>'Прил 8'!J165</f>
        <v>5485.6</v>
      </c>
      <c r="K69" s="97">
        <f>'Прил 8'!K165</f>
        <v>5578.400000000001</v>
      </c>
    </row>
    <row r="70" spans="1:11" ht="12.75">
      <c r="A70" s="163"/>
      <c r="B70" s="59" t="s">
        <v>56</v>
      </c>
      <c r="C70" s="26" t="s">
        <v>28</v>
      </c>
      <c r="D70" s="26" t="s">
        <v>18</v>
      </c>
      <c r="E70" s="26" t="s">
        <v>14</v>
      </c>
      <c r="F70" s="16" t="s">
        <v>14</v>
      </c>
      <c r="G70" s="18">
        <v>4</v>
      </c>
      <c r="H70" s="16" t="s">
        <v>176</v>
      </c>
      <c r="I70" s="18">
        <v>800</v>
      </c>
      <c r="J70" s="169">
        <f>'Прил 8'!J166</f>
        <v>20.5</v>
      </c>
      <c r="K70" s="97">
        <f>'Прил 8'!K166</f>
        <v>20.5</v>
      </c>
    </row>
    <row r="71" spans="1:11" ht="25.5">
      <c r="A71" s="163">
        <v>4</v>
      </c>
      <c r="B71" s="51" t="s">
        <v>140</v>
      </c>
      <c r="C71" s="8" t="s">
        <v>28</v>
      </c>
      <c r="D71" s="8" t="s">
        <v>17</v>
      </c>
      <c r="E71" s="8" t="s">
        <v>71</v>
      </c>
      <c r="F71" s="8" t="s">
        <v>17</v>
      </c>
      <c r="G71" s="7"/>
      <c r="H71" s="8"/>
      <c r="I71" s="7"/>
      <c r="J71" s="184">
        <f>J72</f>
        <v>33</v>
      </c>
      <c r="K71" s="98">
        <f>K72</f>
        <v>33</v>
      </c>
    </row>
    <row r="72" spans="1:11" ht="12.75">
      <c r="A72" s="163"/>
      <c r="B72" s="23" t="s">
        <v>141</v>
      </c>
      <c r="C72" s="26" t="s">
        <v>28</v>
      </c>
      <c r="D72" s="26" t="s">
        <v>17</v>
      </c>
      <c r="E72" s="26" t="s">
        <v>71</v>
      </c>
      <c r="F72" s="16" t="s">
        <v>17</v>
      </c>
      <c r="G72" s="18">
        <v>0</v>
      </c>
      <c r="H72" s="26" t="s">
        <v>218</v>
      </c>
      <c r="I72" s="18"/>
      <c r="J72" s="169">
        <f>J73</f>
        <v>33</v>
      </c>
      <c r="K72" s="97">
        <f>K73</f>
        <v>33</v>
      </c>
    </row>
    <row r="73" spans="1:11" ht="12.75">
      <c r="A73" s="163"/>
      <c r="B73" s="57" t="s">
        <v>54</v>
      </c>
      <c r="C73" s="26" t="s">
        <v>28</v>
      </c>
      <c r="D73" s="26" t="s">
        <v>17</v>
      </c>
      <c r="E73" s="26" t="s">
        <v>71</v>
      </c>
      <c r="F73" s="16" t="s">
        <v>17</v>
      </c>
      <c r="G73" s="18">
        <v>0</v>
      </c>
      <c r="H73" s="26" t="s">
        <v>218</v>
      </c>
      <c r="I73" s="18">
        <v>200</v>
      </c>
      <c r="J73" s="169">
        <f>'Прил 8'!J111</f>
        <v>33</v>
      </c>
      <c r="K73" s="97">
        <f>'Прил 8'!K111</f>
        <v>33</v>
      </c>
    </row>
    <row r="74" spans="1:11" ht="38.25">
      <c r="A74" s="163">
        <v>5</v>
      </c>
      <c r="B74" s="51" t="s">
        <v>168</v>
      </c>
      <c r="C74" s="8" t="s">
        <v>28</v>
      </c>
      <c r="D74" s="8" t="s">
        <v>18</v>
      </c>
      <c r="E74" s="8" t="s">
        <v>13</v>
      </c>
      <c r="F74" s="8" t="s">
        <v>18</v>
      </c>
      <c r="G74" s="7"/>
      <c r="H74" s="8"/>
      <c r="I74" s="7"/>
      <c r="J74" s="184">
        <f>J75+J80+J87+J94+J97</f>
        <v>4900</v>
      </c>
      <c r="K74" s="98">
        <f>K75+K80+K87+K94+K97</f>
        <v>5000</v>
      </c>
    </row>
    <row r="75" spans="1:11" ht="25.5">
      <c r="A75" s="163" t="s">
        <v>244</v>
      </c>
      <c r="B75" s="150" t="s">
        <v>243</v>
      </c>
      <c r="C75" s="46" t="s">
        <v>28</v>
      </c>
      <c r="D75" s="46" t="s">
        <v>18</v>
      </c>
      <c r="E75" s="46" t="s">
        <v>13</v>
      </c>
      <c r="F75" s="10" t="s">
        <v>18</v>
      </c>
      <c r="G75" s="9">
        <v>1</v>
      </c>
      <c r="H75" s="10"/>
      <c r="I75" s="9"/>
      <c r="J75" s="183">
        <f>J76+J78</f>
        <v>0</v>
      </c>
      <c r="K75" s="149">
        <f>K76+K78</f>
        <v>0</v>
      </c>
    </row>
    <row r="76" spans="1:11" ht="12.75">
      <c r="A76" s="163"/>
      <c r="B76" s="23" t="s">
        <v>143</v>
      </c>
      <c r="C76" s="26" t="s">
        <v>28</v>
      </c>
      <c r="D76" s="26" t="s">
        <v>18</v>
      </c>
      <c r="E76" s="26" t="s">
        <v>13</v>
      </c>
      <c r="F76" s="16" t="s">
        <v>18</v>
      </c>
      <c r="G76" s="18">
        <v>1</v>
      </c>
      <c r="H76" s="16" t="s">
        <v>142</v>
      </c>
      <c r="I76" s="18"/>
      <c r="J76" s="169">
        <f>J77</f>
        <v>0</v>
      </c>
      <c r="K76" s="97">
        <f>K77</f>
        <v>0</v>
      </c>
    </row>
    <row r="77" spans="1:11" ht="12.75">
      <c r="A77" s="163"/>
      <c r="B77" s="57" t="s">
        <v>54</v>
      </c>
      <c r="C77" s="26" t="s">
        <v>28</v>
      </c>
      <c r="D77" s="26" t="s">
        <v>18</v>
      </c>
      <c r="E77" s="26" t="s">
        <v>13</v>
      </c>
      <c r="F77" s="16" t="s">
        <v>18</v>
      </c>
      <c r="G77" s="18">
        <v>1</v>
      </c>
      <c r="H77" s="16" t="s">
        <v>142</v>
      </c>
      <c r="I77" s="18">
        <v>200</v>
      </c>
      <c r="J77" s="169">
        <f>'Прил 8'!J117</f>
        <v>0</v>
      </c>
      <c r="K77" s="97">
        <f>'Прил 8'!K117</f>
        <v>0</v>
      </c>
    </row>
    <row r="78" spans="1:11" ht="12.75">
      <c r="A78" s="163"/>
      <c r="B78" s="23" t="s">
        <v>144</v>
      </c>
      <c r="C78" s="26" t="s">
        <v>28</v>
      </c>
      <c r="D78" s="26" t="s">
        <v>18</v>
      </c>
      <c r="E78" s="26" t="s">
        <v>13</v>
      </c>
      <c r="F78" s="16" t="s">
        <v>18</v>
      </c>
      <c r="G78" s="18">
        <v>1</v>
      </c>
      <c r="H78" s="16" t="s">
        <v>145</v>
      </c>
      <c r="I78" s="18"/>
      <c r="J78" s="169">
        <f>J79</f>
        <v>0</v>
      </c>
      <c r="K78" s="97">
        <f>K79</f>
        <v>0</v>
      </c>
    </row>
    <row r="79" spans="1:11" ht="12.75">
      <c r="A79" s="163"/>
      <c r="B79" s="57" t="s">
        <v>54</v>
      </c>
      <c r="C79" s="26" t="s">
        <v>28</v>
      </c>
      <c r="D79" s="26" t="s">
        <v>18</v>
      </c>
      <c r="E79" s="26" t="s">
        <v>13</v>
      </c>
      <c r="F79" s="16" t="s">
        <v>18</v>
      </c>
      <c r="G79" s="18">
        <v>1</v>
      </c>
      <c r="H79" s="16" t="s">
        <v>145</v>
      </c>
      <c r="I79" s="18">
        <v>200</v>
      </c>
      <c r="J79" s="169">
        <f>'Прил 8'!J119</f>
        <v>0</v>
      </c>
      <c r="K79" s="97">
        <f>'Прил 8'!K119</f>
        <v>0</v>
      </c>
    </row>
    <row r="80" spans="1:11" ht="25.5">
      <c r="A80" s="163" t="s">
        <v>246</v>
      </c>
      <c r="B80" s="150" t="s">
        <v>245</v>
      </c>
      <c r="C80" s="46" t="s">
        <v>28</v>
      </c>
      <c r="D80" s="46" t="s">
        <v>18</v>
      </c>
      <c r="E80" s="46" t="s">
        <v>13</v>
      </c>
      <c r="F80" s="10" t="s">
        <v>18</v>
      </c>
      <c r="G80" s="9">
        <v>2</v>
      </c>
      <c r="H80" s="10"/>
      <c r="I80" s="9"/>
      <c r="J80" s="183">
        <f>J81+J83+J85</f>
        <v>3020</v>
      </c>
      <c r="K80" s="149">
        <f>K81+K83+K85</f>
        <v>3120</v>
      </c>
    </row>
    <row r="81" spans="1:11" ht="12.75">
      <c r="A81" s="163"/>
      <c r="B81" s="23" t="s">
        <v>152</v>
      </c>
      <c r="C81" s="26" t="s">
        <v>28</v>
      </c>
      <c r="D81" s="26" t="s">
        <v>18</v>
      </c>
      <c r="E81" s="26" t="s">
        <v>13</v>
      </c>
      <c r="F81" s="16" t="s">
        <v>18</v>
      </c>
      <c r="G81" s="18">
        <v>2</v>
      </c>
      <c r="H81" s="26" t="s">
        <v>153</v>
      </c>
      <c r="I81" s="18"/>
      <c r="J81" s="169">
        <f>J82</f>
        <v>2220</v>
      </c>
      <c r="K81" s="97">
        <f>K82</f>
        <v>2320</v>
      </c>
    </row>
    <row r="82" spans="1:11" ht="12.75">
      <c r="A82" s="163"/>
      <c r="B82" s="57" t="s">
        <v>54</v>
      </c>
      <c r="C82" s="26" t="s">
        <v>28</v>
      </c>
      <c r="D82" s="26" t="s">
        <v>18</v>
      </c>
      <c r="E82" s="26" t="s">
        <v>13</v>
      </c>
      <c r="F82" s="16" t="s">
        <v>18</v>
      </c>
      <c r="G82" s="18">
        <v>2</v>
      </c>
      <c r="H82" s="26" t="s">
        <v>153</v>
      </c>
      <c r="I82" s="18">
        <v>200</v>
      </c>
      <c r="J82" s="169">
        <f>'Прил 8'!J122</f>
        <v>2220</v>
      </c>
      <c r="K82" s="97">
        <f>'Прил 8'!K122</f>
        <v>2320</v>
      </c>
    </row>
    <row r="83" spans="1:11" ht="12.75">
      <c r="A83" s="163"/>
      <c r="B83" s="23" t="s">
        <v>147</v>
      </c>
      <c r="C83" s="26" t="s">
        <v>28</v>
      </c>
      <c r="D83" s="26" t="s">
        <v>18</v>
      </c>
      <c r="E83" s="26" t="s">
        <v>13</v>
      </c>
      <c r="F83" s="16" t="s">
        <v>18</v>
      </c>
      <c r="G83" s="18">
        <v>2</v>
      </c>
      <c r="H83" s="26" t="s">
        <v>148</v>
      </c>
      <c r="I83" s="18"/>
      <c r="J83" s="169">
        <f>J84</f>
        <v>200</v>
      </c>
      <c r="K83" s="97">
        <f>K84</f>
        <v>200</v>
      </c>
    </row>
    <row r="84" spans="1:11" ht="12.75">
      <c r="A84" s="163"/>
      <c r="B84" s="57" t="s">
        <v>54</v>
      </c>
      <c r="C84" s="26" t="s">
        <v>28</v>
      </c>
      <c r="D84" s="26" t="s">
        <v>18</v>
      </c>
      <c r="E84" s="26" t="s">
        <v>13</v>
      </c>
      <c r="F84" s="16" t="s">
        <v>18</v>
      </c>
      <c r="G84" s="18">
        <v>2</v>
      </c>
      <c r="H84" s="16" t="s">
        <v>148</v>
      </c>
      <c r="I84" s="18">
        <v>200</v>
      </c>
      <c r="J84" s="169">
        <f>'Прил 8'!J124</f>
        <v>200</v>
      </c>
      <c r="K84" s="97">
        <f>'Прил 8'!K124</f>
        <v>200</v>
      </c>
    </row>
    <row r="85" spans="1:11" ht="12.75">
      <c r="A85" s="163"/>
      <c r="B85" s="23" t="s">
        <v>155</v>
      </c>
      <c r="C85" s="26" t="s">
        <v>28</v>
      </c>
      <c r="D85" s="26" t="s">
        <v>18</v>
      </c>
      <c r="E85" s="26" t="s">
        <v>14</v>
      </c>
      <c r="F85" s="16" t="s">
        <v>18</v>
      </c>
      <c r="G85" s="18">
        <v>2</v>
      </c>
      <c r="H85" s="16" t="s">
        <v>156</v>
      </c>
      <c r="I85" s="18"/>
      <c r="J85" s="169">
        <f>J86</f>
        <v>600</v>
      </c>
      <c r="K85" s="97">
        <f>K86</f>
        <v>600</v>
      </c>
    </row>
    <row r="86" spans="1:11" ht="12.75">
      <c r="A86" s="163"/>
      <c r="B86" s="57" t="s">
        <v>54</v>
      </c>
      <c r="C86" s="26" t="s">
        <v>28</v>
      </c>
      <c r="D86" s="26" t="s">
        <v>18</v>
      </c>
      <c r="E86" s="26" t="s">
        <v>14</v>
      </c>
      <c r="F86" s="16" t="s">
        <v>18</v>
      </c>
      <c r="G86" s="18">
        <v>2</v>
      </c>
      <c r="H86" s="16" t="s">
        <v>156</v>
      </c>
      <c r="I86" s="18">
        <v>200</v>
      </c>
      <c r="J86" s="169">
        <f>'Прил 8'!J126</f>
        <v>600</v>
      </c>
      <c r="K86" s="97">
        <f>'Прил 8'!K126</f>
        <v>600</v>
      </c>
    </row>
    <row r="87" spans="1:11" ht="38.25">
      <c r="A87" s="163" t="s">
        <v>247</v>
      </c>
      <c r="B87" s="150" t="s">
        <v>248</v>
      </c>
      <c r="C87" s="46" t="s">
        <v>28</v>
      </c>
      <c r="D87" s="46" t="s">
        <v>18</v>
      </c>
      <c r="E87" s="46" t="s">
        <v>13</v>
      </c>
      <c r="F87" s="10" t="s">
        <v>18</v>
      </c>
      <c r="G87" s="9">
        <v>3</v>
      </c>
      <c r="H87" s="10"/>
      <c r="I87" s="9"/>
      <c r="J87" s="183">
        <f>J88+J90+J92</f>
        <v>600</v>
      </c>
      <c r="K87" s="149">
        <f>K88+K90+K92</f>
        <v>600</v>
      </c>
    </row>
    <row r="88" spans="1:11" ht="12.75">
      <c r="A88" s="163"/>
      <c r="B88" s="23" t="s">
        <v>152</v>
      </c>
      <c r="C88" s="26" t="s">
        <v>28</v>
      </c>
      <c r="D88" s="26" t="s">
        <v>18</v>
      </c>
      <c r="E88" s="26" t="s">
        <v>13</v>
      </c>
      <c r="F88" s="16" t="s">
        <v>18</v>
      </c>
      <c r="G88" s="18">
        <v>3</v>
      </c>
      <c r="H88" s="26" t="s">
        <v>153</v>
      </c>
      <c r="I88" s="18"/>
      <c r="J88" s="169">
        <f>J89</f>
        <v>0</v>
      </c>
      <c r="K88" s="97">
        <f>K89</f>
        <v>0</v>
      </c>
    </row>
    <row r="89" spans="1:11" ht="12.75">
      <c r="A89" s="163"/>
      <c r="B89" s="57" t="s">
        <v>54</v>
      </c>
      <c r="C89" s="26" t="s">
        <v>28</v>
      </c>
      <c r="D89" s="26" t="s">
        <v>18</v>
      </c>
      <c r="E89" s="26" t="s">
        <v>13</v>
      </c>
      <c r="F89" s="16" t="s">
        <v>18</v>
      </c>
      <c r="G89" s="18">
        <v>3</v>
      </c>
      <c r="H89" s="26" t="s">
        <v>153</v>
      </c>
      <c r="I89" s="18">
        <v>200</v>
      </c>
      <c r="J89" s="169">
        <f>'Прил 8'!J129</f>
        <v>0</v>
      </c>
      <c r="K89" s="97">
        <f>'Прил 8'!K129</f>
        <v>0</v>
      </c>
    </row>
    <row r="90" spans="1:11" ht="12.75">
      <c r="A90" s="163"/>
      <c r="B90" s="23" t="s">
        <v>144</v>
      </c>
      <c r="C90" s="26" t="s">
        <v>28</v>
      </c>
      <c r="D90" s="26" t="s">
        <v>18</v>
      </c>
      <c r="E90" s="26" t="s">
        <v>13</v>
      </c>
      <c r="F90" s="16" t="s">
        <v>18</v>
      </c>
      <c r="G90" s="18">
        <v>3</v>
      </c>
      <c r="H90" s="26" t="s">
        <v>145</v>
      </c>
      <c r="I90" s="18"/>
      <c r="J90" s="169">
        <f>J91</f>
        <v>0</v>
      </c>
      <c r="K90" s="97">
        <f>K91</f>
        <v>0</v>
      </c>
    </row>
    <row r="91" spans="1:11" ht="12.75">
      <c r="A91" s="163"/>
      <c r="B91" s="57" t="s">
        <v>54</v>
      </c>
      <c r="C91" s="26" t="s">
        <v>28</v>
      </c>
      <c r="D91" s="26" t="s">
        <v>18</v>
      </c>
      <c r="E91" s="26" t="s">
        <v>13</v>
      </c>
      <c r="F91" s="16" t="s">
        <v>18</v>
      </c>
      <c r="G91" s="18">
        <v>3</v>
      </c>
      <c r="H91" s="26" t="s">
        <v>145</v>
      </c>
      <c r="I91" s="18">
        <v>200</v>
      </c>
      <c r="J91" s="169">
        <f>'Прил 8'!J131</f>
        <v>0</v>
      </c>
      <c r="K91" s="97">
        <f>'Прил 8'!K131</f>
        <v>0</v>
      </c>
    </row>
    <row r="92" spans="1:11" ht="12.75">
      <c r="A92" s="163"/>
      <c r="B92" s="23" t="s">
        <v>166</v>
      </c>
      <c r="C92" s="26" t="s">
        <v>28</v>
      </c>
      <c r="D92" s="26" t="s">
        <v>18</v>
      </c>
      <c r="E92" s="26" t="s">
        <v>13</v>
      </c>
      <c r="F92" s="16" t="s">
        <v>18</v>
      </c>
      <c r="G92" s="18">
        <v>3</v>
      </c>
      <c r="H92" s="16" t="s">
        <v>156</v>
      </c>
      <c r="I92" s="18"/>
      <c r="J92" s="169">
        <f>J93</f>
        <v>600</v>
      </c>
      <c r="K92" s="97">
        <f>K93</f>
        <v>600</v>
      </c>
    </row>
    <row r="93" spans="1:11" ht="12.75">
      <c r="A93" s="163"/>
      <c r="B93" s="57" t="s">
        <v>54</v>
      </c>
      <c r="C93" s="26" t="s">
        <v>28</v>
      </c>
      <c r="D93" s="26" t="s">
        <v>18</v>
      </c>
      <c r="E93" s="26" t="s">
        <v>13</v>
      </c>
      <c r="F93" s="16" t="s">
        <v>18</v>
      </c>
      <c r="G93" s="18">
        <v>3</v>
      </c>
      <c r="H93" s="16" t="s">
        <v>156</v>
      </c>
      <c r="I93" s="18">
        <v>200</v>
      </c>
      <c r="J93" s="169">
        <f>'Прил 8'!J126</f>
        <v>600</v>
      </c>
      <c r="K93" s="97">
        <f>'Прил 8'!K126</f>
        <v>600</v>
      </c>
    </row>
    <row r="94" spans="1:11" ht="25.5">
      <c r="A94" s="163" t="s">
        <v>249</v>
      </c>
      <c r="B94" s="150" t="s">
        <v>250</v>
      </c>
      <c r="C94" s="46" t="s">
        <v>28</v>
      </c>
      <c r="D94" s="46" t="s">
        <v>18</v>
      </c>
      <c r="E94" s="46" t="s">
        <v>13</v>
      </c>
      <c r="F94" s="10" t="s">
        <v>18</v>
      </c>
      <c r="G94" s="9">
        <v>4</v>
      </c>
      <c r="H94" s="10"/>
      <c r="I94" s="9"/>
      <c r="J94" s="183">
        <f>J95</f>
        <v>600</v>
      </c>
      <c r="K94" s="149">
        <f>K95</f>
        <v>600</v>
      </c>
    </row>
    <row r="95" spans="1:11" ht="12.75">
      <c r="A95" s="163"/>
      <c r="B95" s="23" t="s">
        <v>152</v>
      </c>
      <c r="C95" s="26" t="s">
        <v>28</v>
      </c>
      <c r="D95" s="26" t="s">
        <v>18</v>
      </c>
      <c r="E95" s="26" t="s">
        <v>13</v>
      </c>
      <c r="F95" s="16" t="s">
        <v>18</v>
      </c>
      <c r="G95" s="18">
        <v>4</v>
      </c>
      <c r="H95" s="16" t="s">
        <v>153</v>
      </c>
      <c r="I95" s="18"/>
      <c r="J95" s="169">
        <f>J96</f>
        <v>600</v>
      </c>
      <c r="K95" s="97">
        <f>K96</f>
        <v>600</v>
      </c>
    </row>
    <row r="96" spans="1:11" ht="12.75">
      <c r="A96" s="163"/>
      <c r="B96" s="57" t="s">
        <v>54</v>
      </c>
      <c r="C96" s="26" t="s">
        <v>28</v>
      </c>
      <c r="D96" s="26" t="s">
        <v>18</v>
      </c>
      <c r="E96" s="26" t="s">
        <v>13</v>
      </c>
      <c r="F96" s="16" t="s">
        <v>18</v>
      </c>
      <c r="G96" s="18">
        <v>4</v>
      </c>
      <c r="H96" s="16" t="s">
        <v>153</v>
      </c>
      <c r="I96" s="18">
        <v>200</v>
      </c>
      <c r="J96" s="169">
        <f>'Прил 8'!J136</f>
        <v>600</v>
      </c>
      <c r="K96" s="97">
        <f>'Прил 8'!K136</f>
        <v>600</v>
      </c>
    </row>
    <row r="97" spans="1:11" ht="38.25">
      <c r="A97" s="163" t="s">
        <v>251</v>
      </c>
      <c r="B97" s="150" t="s">
        <v>252</v>
      </c>
      <c r="C97" s="46" t="s">
        <v>28</v>
      </c>
      <c r="D97" s="46" t="s">
        <v>18</v>
      </c>
      <c r="E97" s="46" t="s">
        <v>13</v>
      </c>
      <c r="F97" s="10" t="s">
        <v>18</v>
      </c>
      <c r="G97" s="9">
        <v>5</v>
      </c>
      <c r="H97" s="10"/>
      <c r="I97" s="9"/>
      <c r="J97" s="183">
        <f>J98</f>
        <v>680</v>
      </c>
      <c r="K97" s="149">
        <f>K98</f>
        <v>680</v>
      </c>
    </row>
    <row r="98" spans="1:11" ht="12.75">
      <c r="A98" s="163"/>
      <c r="B98" s="23" t="s">
        <v>167</v>
      </c>
      <c r="C98" s="26" t="s">
        <v>28</v>
      </c>
      <c r="D98" s="26" t="s">
        <v>18</v>
      </c>
      <c r="E98" s="26" t="s">
        <v>13</v>
      </c>
      <c r="F98" s="16" t="s">
        <v>18</v>
      </c>
      <c r="G98" s="18">
        <v>5</v>
      </c>
      <c r="H98" s="26" t="s">
        <v>219</v>
      </c>
      <c r="I98" s="18"/>
      <c r="J98" s="169">
        <f>J99</f>
        <v>680</v>
      </c>
      <c r="K98" s="97">
        <f>K99</f>
        <v>680</v>
      </c>
    </row>
    <row r="99" spans="1:11" ht="12.75">
      <c r="A99" s="163"/>
      <c r="B99" s="57" t="s">
        <v>54</v>
      </c>
      <c r="C99" s="26" t="s">
        <v>28</v>
      </c>
      <c r="D99" s="26" t="s">
        <v>18</v>
      </c>
      <c r="E99" s="26" t="s">
        <v>13</v>
      </c>
      <c r="F99" s="16" t="s">
        <v>18</v>
      </c>
      <c r="G99" s="18">
        <v>5</v>
      </c>
      <c r="H99" s="26" t="s">
        <v>219</v>
      </c>
      <c r="I99" s="18">
        <v>200</v>
      </c>
      <c r="J99" s="169">
        <f>'Прил 8'!J139</f>
        <v>680</v>
      </c>
      <c r="K99" s="97">
        <f>'Прил 8'!K139</f>
        <v>680</v>
      </c>
    </row>
    <row r="100" spans="1:11" ht="25.5">
      <c r="A100" s="163">
        <v>6</v>
      </c>
      <c r="B100" s="51" t="s">
        <v>179</v>
      </c>
      <c r="C100" s="7">
        <v>871</v>
      </c>
      <c r="D100" s="8" t="s">
        <v>22</v>
      </c>
      <c r="E100" s="8" t="s">
        <v>22</v>
      </c>
      <c r="F100" s="8" t="s">
        <v>157</v>
      </c>
      <c r="G100" s="7"/>
      <c r="H100" s="8"/>
      <c r="I100" s="7"/>
      <c r="J100" s="185">
        <f>J101+J110+J115+J122</f>
        <v>9957.8</v>
      </c>
      <c r="K100" s="93">
        <f>K101+K110+K115+K122</f>
        <v>10021.7</v>
      </c>
    </row>
    <row r="101" spans="1:11" ht="12.75">
      <c r="A101" s="163" t="s">
        <v>255</v>
      </c>
      <c r="B101" s="12" t="s">
        <v>257</v>
      </c>
      <c r="C101" s="9">
        <v>871</v>
      </c>
      <c r="D101" s="10" t="s">
        <v>22</v>
      </c>
      <c r="E101" s="10" t="s">
        <v>22</v>
      </c>
      <c r="F101" s="10" t="s">
        <v>157</v>
      </c>
      <c r="G101" s="9">
        <v>1</v>
      </c>
      <c r="H101" s="10"/>
      <c r="I101" s="9"/>
      <c r="J101" s="186">
        <f>J102+J104+J106+J108</f>
        <v>1175</v>
      </c>
      <c r="K101" s="95">
        <f>K102+K104+K106+K108</f>
        <v>1175</v>
      </c>
    </row>
    <row r="102" spans="1:11" ht="12.75">
      <c r="A102" s="163"/>
      <c r="B102" s="15" t="s">
        <v>181</v>
      </c>
      <c r="C102" s="18">
        <v>871</v>
      </c>
      <c r="D102" s="16" t="s">
        <v>22</v>
      </c>
      <c r="E102" s="16" t="s">
        <v>22</v>
      </c>
      <c r="F102" s="16" t="s">
        <v>157</v>
      </c>
      <c r="G102" s="18">
        <v>1</v>
      </c>
      <c r="H102" s="16" t="s">
        <v>183</v>
      </c>
      <c r="I102" s="18"/>
      <c r="J102" s="187">
        <f>J103</f>
        <v>225</v>
      </c>
      <c r="K102" s="96">
        <f>K103</f>
        <v>225</v>
      </c>
    </row>
    <row r="103" spans="1:11" ht="12.75">
      <c r="A103" s="163"/>
      <c r="B103" s="57" t="s">
        <v>54</v>
      </c>
      <c r="C103" s="18">
        <v>871</v>
      </c>
      <c r="D103" s="16" t="s">
        <v>22</v>
      </c>
      <c r="E103" s="16" t="s">
        <v>22</v>
      </c>
      <c r="F103" s="16" t="s">
        <v>157</v>
      </c>
      <c r="G103" s="18">
        <v>1</v>
      </c>
      <c r="H103" s="16" t="s">
        <v>183</v>
      </c>
      <c r="I103" s="18">
        <v>200</v>
      </c>
      <c r="J103" s="187">
        <f>'Прил 8'!J177</f>
        <v>225</v>
      </c>
      <c r="K103" s="96">
        <f>'Прил 8'!K177</f>
        <v>225</v>
      </c>
    </row>
    <row r="104" spans="1:11" ht="25.5">
      <c r="A104" s="163"/>
      <c r="B104" s="15" t="s">
        <v>184</v>
      </c>
      <c r="C104" s="18">
        <v>871</v>
      </c>
      <c r="D104" s="16" t="s">
        <v>22</v>
      </c>
      <c r="E104" s="16" t="s">
        <v>22</v>
      </c>
      <c r="F104" s="16" t="s">
        <v>157</v>
      </c>
      <c r="G104" s="18">
        <v>1</v>
      </c>
      <c r="H104" s="16" t="s">
        <v>185</v>
      </c>
      <c r="I104" s="18"/>
      <c r="J104" s="187">
        <f>J105</f>
        <v>500</v>
      </c>
      <c r="K104" s="96">
        <f>K105</f>
        <v>500</v>
      </c>
    </row>
    <row r="105" spans="1:11" ht="12.75">
      <c r="A105" s="163"/>
      <c r="B105" s="57" t="s">
        <v>54</v>
      </c>
      <c r="C105" s="18">
        <v>871</v>
      </c>
      <c r="D105" s="16" t="s">
        <v>22</v>
      </c>
      <c r="E105" s="16" t="s">
        <v>22</v>
      </c>
      <c r="F105" s="16" t="s">
        <v>157</v>
      </c>
      <c r="G105" s="18">
        <v>1</v>
      </c>
      <c r="H105" s="16" t="s">
        <v>185</v>
      </c>
      <c r="I105" s="18">
        <v>200</v>
      </c>
      <c r="J105" s="187">
        <f>'Прил 8'!J179</f>
        <v>500</v>
      </c>
      <c r="K105" s="96">
        <f>'Прил 8'!K179</f>
        <v>500</v>
      </c>
    </row>
    <row r="106" spans="1:11" ht="12.75">
      <c r="A106" s="163"/>
      <c r="B106" s="15" t="s">
        <v>186</v>
      </c>
      <c r="C106" s="18">
        <v>871</v>
      </c>
      <c r="D106" s="16" t="s">
        <v>22</v>
      </c>
      <c r="E106" s="16" t="s">
        <v>22</v>
      </c>
      <c r="F106" s="16" t="s">
        <v>157</v>
      </c>
      <c r="G106" s="18">
        <v>1</v>
      </c>
      <c r="H106" s="26" t="s">
        <v>226</v>
      </c>
      <c r="I106" s="18"/>
      <c r="J106" s="187">
        <f>J107</f>
        <v>250</v>
      </c>
      <c r="K106" s="96">
        <f>K107</f>
        <v>250</v>
      </c>
    </row>
    <row r="107" spans="1:11" ht="12.75">
      <c r="A107" s="163"/>
      <c r="B107" s="57" t="s">
        <v>54</v>
      </c>
      <c r="C107" s="18">
        <v>871</v>
      </c>
      <c r="D107" s="16" t="s">
        <v>22</v>
      </c>
      <c r="E107" s="16" t="s">
        <v>22</v>
      </c>
      <c r="F107" s="16" t="s">
        <v>157</v>
      </c>
      <c r="G107" s="18">
        <v>1</v>
      </c>
      <c r="H107" s="26" t="s">
        <v>226</v>
      </c>
      <c r="I107" s="18">
        <v>200</v>
      </c>
      <c r="J107" s="187">
        <f>'Прил 8'!J181</f>
        <v>250</v>
      </c>
      <c r="K107" s="96">
        <f>'Прил 8'!K181</f>
        <v>250</v>
      </c>
    </row>
    <row r="108" spans="1:11" ht="12.75">
      <c r="A108" s="163"/>
      <c r="B108" s="23" t="s">
        <v>224</v>
      </c>
      <c r="C108" s="18">
        <v>871</v>
      </c>
      <c r="D108" s="16" t="s">
        <v>22</v>
      </c>
      <c r="E108" s="16" t="s">
        <v>22</v>
      </c>
      <c r="F108" s="16" t="s">
        <v>157</v>
      </c>
      <c r="G108" s="18">
        <v>1</v>
      </c>
      <c r="H108" s="26" t="s">
        <v>225</v>
      </c>
      <c r="I108" s="18"/>
      <c r="J108" s="187">
        <f>J109</f>
        <v>200</v>
      </c>
      <c r="K108" s="96">
        <f>K109</f>
        <v>200</v>
      </c>
    </row>
    <row r="109" spans="1:11" ht="12.75">
      <c r="A109" s="163"/>
      <c r="B109" s="57" t="s">
        <v>187</v>
      </c>
      <c r="C109" s="18">
        <v>871</v>
      </c>
      <c r="D109" s="16" t="s">
        <v>22</v>
      </c>
      <c r="E109" s="16" t="s">
        <v>22</v>
      </c>
      <c r="F109" s="16" t="s">
        <v>157</v>
      </c>
      <c r="G109" s="18">
        <v>1</v>
      </c>
      <c r="H109" s="26" t="s">
        <v>225</v>
      </c>
      <c r="I109" s="18">
        <v>300</v>
      </c>
      <c r="J109" s="187">
        <f>'Прил 8'!J183</f>
        <v>200</v>
      </c>
      <c r="K109" s="96">
        <f>'Прил 8'!K183</f>
        <v>200</v>
      </c>
    </row>
    <row r="110" spans="1:11" ht="12.75">
      <c r="A110" s="163" t="s">
        <v>256</v>
      </c>
      <c r="B110" s="150" t="s">
        <v>258</v>
      </c>
      <c r="C110" s="46" t="s">
        <v>28</v>
      </c>
      <c r="D110" s="10" t="s">
        <v>23</v>
      </c>
      <c r="E110" s="10" t="s">
        <v>13</v>
      </c>
      <c r="F110" s="10" t="s">
        <v>157</v>
      </c>
      <c r="G110" s="9">
        <v>2</v>
      </c>
      <c r="H110" s="10"/>
      <c r="I110" s="9"/>
      <c r="J110" s="186">
        <f>J111</f>
        <v>2034.8</v>
      </c>
      <c r="K110" s="95">
        <f>K111</f>
        <v>2098.7</v>
      </c>
    </row>
    <row r="111" spans="1:11" ht="25.5">
      <c r="A111" s="163"/>
      <c r="B111" s="23" t="s">
        <v>175</v>
      </c>
      <c r="C111" s="26" t="s">
        <v>28</v>
      </c>
      <c r="D111" s="16" t="s">
        <v>23</v>
      </c>
      <c r="E111" s="16" t="s">
        <v>13</v>
      </c>
      <c r="F111" s="16" t="s">
        <v>157</v>
      </c>
      <c r="G111" s="18">
        <v>2</v>
      </c>
      <c r="H111" s="16" t="s">
        <v>176</v>
      </c>
      <c r="I111" s="18"/>
      <c r="J111" s="187">
        <f>J112+J113+J114</f>
        <v>2034.8</v>
      </c>
      <c r="K111" s="96">
        <f>K112+K113+K114</f>
        <v>2098.7</v>
      </c>
    </row>
    <row r="112" spans="1:11" ht="38.25">
      <c r="A112" s="163"/>
      <c r="B112" s="58" t="s">
        <v>64</v>
      </c>
      <c r="C112" s="26" t="s">
        <v>28</v>
      </c>
      <c r="D112" s="16" t="s">
        <v>23</v>
      </c>
      <c r="E112" s="16" t="s">
        <v>13</v>
      </c>
      <c r="F112" s="16" t="s">
        <v>157</v>
      </c>
      <c r="G112" s="18">
        <v>2</v>
      </c>
      <c r="H112" s="16" t="s">
        <v>176</v>
      </c>
      <c r="I112" s="18">
        <v>100</v>
      </c>
      <c r="J112" s="187">
        <f>'Прил 8'!J195</f>
        <v>1278.2</v>
      </c>
      <c r="K112" s="96">
        <f>'Прил 8'!K195</f>
        <v>1342.1</v>
      </c>
    </row>
    <row r="113" spans="1:11" ht="12.75">
      <c r="A113" s="163"/>
      <c r="B113" s="57" t="s">
        <v>54</v>
      </c>
      <c r="C113" s="26" t="s">
        <v>28</v>
      </c>
      <c r="D113" s="16" t="s">
        <v>23</v>
      </c>
      <c r="E113" s="16" t="s">
        <v>13</v>
      </c>
      <c r="F113" s="16" t="s">
        <v>157</v>
      </c>
      <c r="G113" s="18">
        <v>2</v>
      </c>
      <c r="H113" s="16" t="s">
        <v>176</v>
      </c>
      <c r="I113" s="18">
        <v>200</v>
      </c>
      <c r="J113" s="187">
        <f>'Прил 8'!J196</f>
        <v>746.5999999999999</v>
      </c>
      <c r="K113" s="96">
        <f>'Прил 8'!K196</f>
        <v>746.5999999999999</v>
      </c>
    </row>
    <row r="114" spans="1:11" ht="12.75">
      <c r="A114" s="163"/>
      <c r="B114" s="59" t="s">
        <v>56</v>
      </c>
      <c r="C114" s="26" t="s">
        <v>28</v>
      </c>
      <c r="D114" s="16" t="s">
        <v>23</v>
      </c>
      <c r="E114" s="16" t="s">
        <v>13</v>
      </c>
      <c r="F114" s="16" t="s">
        <v>157</v>
      </c>
      <c r="G114" s="18">
        <v>2</v>
      </c>
      <c r="H114" s="16" t="s">
        <v>176</v>
      </c>
      <c r="I114" s="18">
        <v>800</v>
      </c>
      <c r="J114" s="187">
        <f>'Прил 8'!J197</f>
        <v>10</v>
      </c>
      <c r="K114" s="96">
        <f>'Прил 8'!K197</f>
        <v>10</v>
      </c>
    </row>
    <row r="115" spans="1:11" ht="12.75">
      <c r="A115" s="163" t="s">
        <v>261</v>
      </c>
      <c r="B115" s="150" t="s">
        <v>259</v>
      </c>
      <c r="C115" s="45">
        <v>871</v>
      </c>
      <c r="D115" s="46" t="s">
        <v>23</v>
      </c>
      <c r="E115" s="46" t="s">
        <v>17</v>
      </c>
      <c r="F115" s="46" t="s">
        <v>157</v>
      </c>
      <c r="G115" s="9">
        <v>3</v>
      </c>
      <c r="H115" s="46"/>
      <c r="I115" s="9"/>
      <c r="J115" s="183">
        <f>J116+J118+J120</f>
        <v>3680</v>
      </c>
      <c r="K115" s="149">
        <f>K116+K118+K120</f>
        <v>3680</v>
      </c>
    </row>
    <row r="116" spans="1:11" ht="12.75">
      <c r="A116" s="163"/>
      <c r="B116" s="23" t="s">
        <v>181</v>
      </c>
      <c r="C116" s="25">
        <v>871</v>
      </c>
      <c r="D116" s="26" t="s">
        <v>23</v>
      </c>
      <c r="E116" s="26" t="s">
        <v>17</v>
      </c>
      <c r="F116" s="26" t="s">
        <v>157</v>
      </c>
      <c r="G116" s="18">
        <v>3</v>
      </c>
      <c r="H116" s="26" t="s">
        <v>183</v>
      </c>
      <c r="I116" s="18"/>
      <c r="J116" s="169">
        <f>J117</f>
        <v>1780</v>
      </c>
      <c r="K116" s="97">
        <f>K117</f>
        <v>1780</v>
      </c>
    </row>
    <row r="117" spans="1:11" ht="12.75">
      <c r="A117" s="163"/>
      <c r="B117" s="57" t="s">
        <v>54</v>
      </c>
      <c r="C117" s="25">
        <v>871</v>
      </c>
      <c r="D117" s="26" t="s">
        <v>23</v>
      </c>
      <c r="E117" s="26" t="s">
        <v>17</v>
      </c>
      <c r="F117" s="26" t="s">
        <v>157</v>
      </c>
      <c r="G117" s="18">
        <v>3</v>
      </c>
      <c r="H117" s="26" t="s">
        <v>183</v>
      </c>
      <c r="I117" s="18">
        <v>200</v>
      </c>
      <c r="J117" s="169">
        <f>'Прил 8'!J202</f>
        <v>1780</v>
      </c>
      <c r="K117" s="97">
        <f>'Прил 8'!K202</f>
        <v>1780</v>
      </c>
    </row>
    <row r="118" spans="1:11" ht="12.75">
      <c r="A118" s="163"/>
      <c r="B118" s="23" t="s">
        <v>192</v>
      </c>
      <c r="C118" s="25">
        <v>871</v>
      </c>
      <c r="D118" s="26" t="s">
        <v>23</v>
      </c>
      <c r="E118" s="26" t="s">
        <v>17</v>
      </c>
      <c r="F118" s="26" t="s">
        <v>157</v>
      </c>
      <c r="G118" s="18">
        <v>3</v>
      </c>
      <c r="H118" s="26" t="s">
        <v>193</v>
      </c>
      <c r="I118" s="18"/>
      <c r="J118" s="169">
        <f>J119</f>
        <v>500</v>
      </c>
      <c r="K118" s="97">
        <f>K119</f>
        <v>500</v>
      </c>
    </row>
    <row r="119" spans="1:11" ht="12.75">
      <c r="A119" s="163"/>
      <c r="B119" s="57" t="s">
        <v>54</v>
      </c>
      <c r="C119" s="25">
        <v>871</v>
      </c>
      <c r="D119" s="26" t="s">
        <v>23</v>
      </c>
      <c r="E119" s="26" t="s">
        <v>17</v>
      </c>
      <c r="F119" s="26" t="s">
        <v>157</v>
      </c>
      <c r="G119" s="18">
        <v>3</v>
      </c>
      <c r="H119" s="26" t="s">
        <v>193</v>
      </c>
      <c r="I119" s="18">
        <v>200</v>
      </c>
      <c r="J119" s="169">
        <f>'Прил 8'!J204</f>
        <v>500</v>
      </c>
      <c r="K119" s="97">
        <f>'Прил 8'!K204</f>
        <v>500</v>
      </c>
    </row>
    <row r="120" spans="1:11" ht="12.75">
      <c r="A120" s="163"/>
      <c r="B120" s="23" t="s">
        <v>194</v>
      </c>
      <c r="C120" s="25">
        <v>871</v>
      </c>
      <c r="D120" s="26" t="s">
        <v>23</v>
      </c>
      <c r="E120" s="26" t="s">
        <v>17</v>
      </c>
      <c r="F120" s="26" t="s">
        <v>157</v>
      </c>
      <c r="G120" s="18">
        <v>3</v>
      </c>
      <c r="H120" s="26" t="s">
        <v>195</v>
      </c>
      <c r="I120" s="18"/>
      <c r="J120" s="169">
        <f>J121</f>
        <v>1400</v>
      </c>
      <c r="K120" s="97">
        <f>K121</f>
        <v>1400</v>
      </c>
    </row>
    <row r="121" spans="1:11" ht="12.75">
      <c r="A121" s="163"/>
      <c r="B121" s="57" t="s">
        <v>54</v>
      </c>
      <c r="C121" s="25">
        <v>871</v>
      </c>
      <c r="D121" s="26" t="s">
        <v>23</v>
      </c>
      <c r="E121" s="26" t="s">
        <v>17</v>
      </c>
      <c r="F121" s="26" t="s">
        <v>157</v>
      </c>
      <c r="G121" s="18">
        <v>3</v>
      </c>
      <c r="H121" s="26" t="s">
        <v>195</v>
      </c>
      <c r="I121" s="18">
        <v>200</v>
      </c>
      <c r="J121" s="169">
        <f>'Прил 8'!J206</f>
        <v>1400</v>
      </c>
      <c r="K121" s="97">
        <f>'Прил 8'!K206</f>
        <v>1400</v>
      </c>
    </row>
    <row r="122" spans="1:11" ht="36" customHeight="1">
      <c r="A122" s="163" t="s">
        <v>262</v>
      </c>
      <c r="B122" s="150" t="s">
        <v>260</v>
      </c>
      <c r="C122" s="45">
        <v>871</v>
      </c>
      <c r="D122" s="46" t="s">
        <v>52</v>
      </c>
      <c r="E122" s="46" t="s">
        <v>18</v>
      </c>
      <c r="F122" s="46" t="s">
        <v>157</v>
      </c>
      <c r="G122" s="9">
        <v>4</v>
      </c>
      <c r="H122" s="46"/>
      <c r="I122" s="9"/>
      <c r="J122" s="183">
        <f>J123+J125+J127</f>
        <v>3068</v>
      </c>
      <c r="K122" s="149">
        <f>K123+K125+K127</f>
        <v>3068</v>
      </c>
    </row>
    <row r="123" spans="1:11" ht="12.75">
      <c r="A123" s="163"/>
      <c r="B123" s="23" t="s">
        <v>203</v>
      </c>
      <c r="C123" s="25">
        <v>871</v>
      </c>
      <c r="D123" s="26" t="s">
        <v>52</v>
      </c>
      <c r="E123" s="26" t="s">
        <v>18</v>
      </c>
      <c r="F123" s="26" t="s">
        <v>157</v>
      </c>
      <c r="G123" s="18">
        <v>4</v>
      </c>
      <c r="H123" s="26" t="s">
        <v>202</v>
      </c>
      <c r="I123" s="18"/>
      <c r="J123" s="169">
        <f>J124</f>
        <v>268</v>
      </c>
      <c r="K123" s="97">
        <f>K124</f>
        <v>268</v>
      </c>
    </row>
    <row r="124" spans="1:11" ht="12.75">
      <c r="A124" s="163"/>
      <c r="B124" s="57" t="s">
        <v>54</v>
      </c>
      <c r="C124" s="25">
        <v>871</v>
      </c>
      <c r="D124" s="26" t="s">
        <v>52</v>
      </c>
      <c r="E124" s="26" t="s">
        <v>18</v>
      </c>
      <c r="F124" s="26" t="s">
        <v>157</v>
      </c>
      <c r="G124" s="18">
        <v>4</v>
      </c>
      <c r="H124" s="26" t="s">
        <v>202</v>
      </c>
      <c r="I124" s="18">
        <v>200</v>
      </c>
      <c r="J124" s="169">
        <f>'Прил 8'!J218</f>
        <v>268</v>
      </c>
      <c r="K124" s="97">
        <f>'Прил 8'!K218</f>
        <v>268</v>
      </c>
    </row>
    <row r="125" spans="1:11" ht="12.75">
      <c r="A125" s="163"/>
      <c r="B125" s="23" t="s">
        <v>172</v>
      </c>
      <c r="C125" s="25">
        <v>871</v>
      </c>
      <c r="D125" s="26" t="s">
        <v>52</v>
      </c>
      <c r="E125" s="26" t="s">
        <v>18</v>
      </c>
      <c r="F125" s="26" t="s">
        <v>157</v>
      </c>
      <c r="G125" s="18">
        <v>4</v>
      </c>
      <c r="H125" s="26" t="s">
        <v>173</v>
      </c>
      <c r="I125" s="18"/>
      <c r="J125" s="169">
        <f>J126</f>
        <v>1300</v>
      </c>
      <c r="K125" s="97">
        <f>K126</f>
        <v>1300</v>
      </c>
    </row>
    <row r="126" spans="1:11" ht="12.75">
      <c r="A126" s="163"/>
      <c r="B126" s="57" t="s">
        <v>54</v>
      </c>
      <c r="C126" s="25">
        <v>871</v>
      </c>
      <c r="D126" s="26" t="s">
        <v>52</v>
      </c>
      <c r="E126" s="26" t="s">
        <v>18</v>
      </c>
      <c r="F126" s="26" t="s">
        <v>157</v>
      </c>
      <c r="G126" s="18">
        <v>4</v>
      </c>
      <c r="H126" s="26" t="s">
        <v>173</v>
      </c>
      <c r="I126" s="18">
        <v>200</v>
      </c>
      <c r="J126" s="169">
        <f>'Прил 8'!J220</f>
        <v>1300</v>
      </c>
      <c r="K126" s="97">
        <f>'Прил 8'!K220</f>
        <v>1300</v>
      </c>
    </row>
    <row r="127" spans="1:11" ht="12.75">
      <c r="A127" s="163"/>
      <c r="B127" s="23" t="s">
        <v>204</v>
      </c>
      <c r="C127" s="25">
        <v>871</v>
      </c>
      <c r="D127" s="26" t="s">
        <v>52</v>
      </c>
      <c r="E127" s="26" t="s">
        <v>18</v>
      </c>
      <c r="F127" s="26" t="s">
        <v>157</v>
      </c>
      <c r="G127" s="18">
        <v>4</v>
      </c>
      <c r="H127" s="26" t="s">
        <v>205</v>
      </c>
      <c r="I127" s="18"/>
      <c r="J127" s="169">
        <f>J128</f>
        <v>1500</v>
      </c>
      <c r="K127" s="97">
        <f>K128</f>
        <v>1500</v>
      </c>
    </row>
    <row r="128" spans="1:11" ht="13.5" thickBot="1">
      <c r="A128" s="166"/>
      <c r="B128" s="133" t="s">
        <v>54</v>
      </c>
      <c r="C128" s="167">
        <v>871</v>
      </c>
      <c r="D128" s="106" t="s">
        <v>52</v>
      </c>
      <c r="E128" s="106" t="s">
        <v>18</v>
      </c>
      <c r="F128" s="106" t="s">
        <v>157</v>
      </c>
      <c r="G128" s="105">
        <v>4</v>
      </c>
      <c r="H128" s="106" t="s">
        <v>205</v>
      </c>
      <c r="I128" s="105">
        <v>200</v>
      </c>
      <c r="J128" s="175">
        <f>'Прил 8'!J222</f>
        <v>1500</v>
      </c>
      <c r="K128" s="108">
        <f>'Прил 8'!K222</f>
        <v>1500</v>
      </c>
    </row>
    <row r="129" spans="1:11" ht="15" customHeight="1" thickBot="1">
      <c r="A129" s="201" t="s">
        <v>211</v>
      </c>
      <c r="B129" s="202"/>
      <c r="C129" s="202"/>
      <c r="D129" s="202"/>
      <c r="E129" s="202"/>
      <c r="F129" s="202"/>
      <c r="G129" s="202"/>
      <c r="H129" s="202"/>
      <c r="I129" s="202"/>
      <c r="J129" s="159">
        <f>J100+J74+J71+J32+J21+J10</f>
        <v>69371.59999999999</v>
      </c>
      <c r="K129" s="159">
        <f>K100+K74+K71+K32+K21+K10</f>
        <v>71090.59999999999</v>
      </c>
    </row>
    <row r="130" spans="1:8" ht="15">
      <c r="A130" s="5"/>
      <c r="B130" s="152"/>
      <c r="C130" s="152"/>
      <c r="D130" s="152"/>
      <c r="E130" s="152"/>
      <c r="F130" s="152"/>
      <c r="G130" s="152"/>
      <c r="H130" s="151"/>
    </row>
    <row r="131" spans="1:8" ht="15">
      <c r="A131" s="5"/>
      <c r="B131" s="152"/>
      <c r="C131" s="152"/>
      <c r="D131" s="152"/>
      <c r="E131" s="152"/>
      <c r="F131" s="152"/>
      <c r="G131" s="152"/>
      <c r="H131" s="151"/>
    </row>
    <row r="132" spans="1:8" ht="15">
      <c r="A132" s="5"/>
      <c r="B132" s="152"/>
      <c r="C132" s="152"/>
      <c r="D132" s="152"/>
      <c r="E132" s="152"/>
      <c r="F132" s="152"/>
      <c r="G132" s="152"/>
      <c r="H132" s="151"/>
    </row>
    <row r="133" spans="1:8" ht="15">
      <c r="A133" s="5"/>
      <c r="B133" s="152"/>
      <c r="C133" s="152"/>
      <c r="D133" s="152"/>
      <c r="E133" s="152"/>
      <c r="F133" s="152"/>
      <c r="G133" s="152"/>
      <c r="H133" s="151"/>
    </row>
    <row r="134" spans="1:8" ht="15">
      <c r="A134" s="5"/>
      <c r="B134" s="152"/>
      <c r="C134" s="152"/>
      <c r="D134" s="152"/>
      <c r="E134" s="152"/>
      <c r="F134" s="152"/>
      <c r="G134" s="152"/>
      <c r="H134" s="151"/>
    </row>
    <row r="135" spans="1:8" ht="15">
      <c r="A135" s="5"/>
      <c r="B135" s="152"/>
      <c r="C135" s="152"/>
      <c r="D135" s="152"/>
      <c r="E135" s="152"/>
      <c r="F135" s="152"/>
      <c r="G135" s="152"/>
      <c r="H135" s="151"/>
    </row>
    <row r="136" spans="1:8" ht="15">
      <c r="A136" s="5"/>
      <c r="B136" s="152"/>
      <c r="C136" s="152"/>
      <c r="D136" s="152"/>
      <c r="E136" s="152"/>
      <c r="F136" s="152"/>
      <c r="G136" s="152"/>
      <c r="H136" s="151"/>
    </row>
    <row r="137" spans="1:8" ht="15">
      <c r="A137" s="5"/>
      <c r="B137" s="152"/>
      <c r="C137" s="152"/>
      <c r="D137" s="152"/>
      <c r="E137" s="152"/>
      <c r="F137" s="152"/>
      <c r="G137" s="152"/>
      <c r="H137" s="151"/>
    </row>
    <row r="138" spans="1:8" ht="15">
      <c r="A138" s="5"/>
      <c r="B138" s="152"/>
      <c r="C138" s="152"/>
      <c r="D138" s="152"/>
      <c r="E138" s="152"/>
      <c r="F138" s="152"/>
      <c r="G138" s="152"/>
      <c r="H138" s="151"/>
    </row>
    <row r="139" spans="1:8" ht="15">
      <c r="A139" s="5"/>
      <c r="B139" s="152"/>
      <c r="C139" s="152"/>
      <c r="D139" s="152"/>
      <c r="E139" s="152"/>
      <c r="F139" s="152"/>
      <c r="G139" s="152"/>
      <c r="H139" s="151"/>
    </row>
    <row r="140" spans="1:8" ht="15">
      <c r="A140" s="5"/>
      <c r="B140" s="152"/>
      <c r="C140" s="152"/>
      <c r="D140" s="152"/>
      <c r="E140" s="152"/>
      <c r="F140" s="152"/>
      <c r="G140" s="152"/>
      <c r="H140" s="151"/>
    </row>
    <row r="141" spans="1:8" ht="15">
      <c r="A141" s="5"/>
      <c r="B141" s="152"/>
      <c r="C141" s="152"/>
      <c r="D141" s="152"/>
      <c r="E141" s="152"/>
      <c r="F141" s="152"/>
      <c r="G141" s="152"/>
      <c r="H141" s="151"/>
    </row>
    <row r="142" spans="1:8" ht="15">
      <c r="A142" s="5"/>
      <c r="B142" s="152"/>
      <c r="C142" s="152"/>
      <c r="D142" s="152"/>
      <c r="E142" s="152"/>
      <c r="F142" s="152"/>
      <c r="G142" s="152"/>
      <c r="H142" s="151"/>
    </row>
    <row r="143" spans="1:8" ht="15">
      <c r="A143" s="5"/>
      <c r="B143" s="152"/>
      <c r="C143" s="152"/>
      <c r="D143" s="152"/>
      <c r="E143" s="152"/>
      <c r="F143" s="152"/>
      <c r="G143" s="152"/>
      <c r="H143" s="151"/>
    </row>
    <row r="144" spans="1:8" ht="15">
      <c r="A144" s="5"/>
      <c r="B144" s="152"/>
      <c r="C144" s="152"/>
      <c r="D144" s="152"/>
      <c r="E144" s="152"/>
      <c r="F144" s="152"/>
      <c r="G144" s="152"/>
      <c r="H144" s="151"/>
    </row>
    <row r="145" spans="1:8" ht="15">
      <c r="A145" s="5"/>
      <c r="B145" s="152"/>
      <c r="C145" s="152"/>
      <c r="D145" s="152"/>
      <c r="E145" s="152"/>
      <c r="F145" s="152"/>
      <c r="G145" s="152"/>
      <c r="H145" s="151"/>
    </row>
    <row r="146" spans="1:8" ht="15">
      <c r="A146" s="5"/>
      <c r="B146" s="152"/>
      <c r="C146" s="152"/>
      <c r="D146" s="152"/>
      <c r="E146" s="152"/>
      <c r="F146" s="152"/>
      <c r="G146" s="152"/>
      <c r="H146" s="151"/>
    </row>
    <row r="147" spans="1:8" ht="15">
      <c r="A147" s="5"/>
      <c r="B147" s="152"/>
      <c r="C147" s="152"/>
      <c r="D147" s="152"/>
      <c r="E147" s="152"/>
      <c r="F147" s="152"/>
      <c r="G147" s="152"/>
      <c r="H147" s="151"/>
    </row>
    <row r="148" spans="1:8" ht="15">
      <c r="A148" s="5"/>
      <c r="B148" s="152"/>
      <c r="C148" s="152"/>
      <c r="D148" s="152"/>
      <c r="E148" s="152"/>
      <c r="F148" s="152"/>
      <c r="G148" s="152"/>
      <c r="H148" s="151"/>
    </row>
    <row r="149" spans="1:8" ht="15">
      <c r="A149" s="5"/>
      <c r="B149" s="152"/>
      <c r="C149" s="152"/>
      <c r="D149" s="152"/>
      <c r="E149" s="152"/>
      <c r="F149" s="152"/>
      <c r="G149" s="152"/>
      <c r="H149" s="151"/>
    </row>
    <row r="150" spans="1:8" ht="15">
      <c r="A150" s="5"/>
      <c r="B150" s="152"/>
      <c r="C150" s="152"/>
      <c r="D150" s="152"/>
      <c r="E150" s="152"/>
      <c r="F150" s="152"/>
      <c r="G150" s="152"/>
      <c r="H150" s="151"/>
    </row>
    <row r="151" spans="1:8" ht="15">
      <c r="A151" s="5"/>
      <c r="B151" s="152"/>
      <c r="C151" s="152"/>
      <c r="D151" s="152"/>
      <c r="E151" s="152"/>
      <c r="F151" s="152"/>
      <c r="G151" s="152"/>
      <c r="H151" s="151"/>
    </row>
    <row r="152" spans="1:8" ht="15">
      <c r="A152" s="5"/>
      <c r="B152" s="152"/>
      <c r="C152" s="152"/>
      <c r="D152" s="152"/>
      <c r="E152" s="152"/>
      <c r="F152" s="152"/>
      <c r="G152" s="152"/>
      <c r="H152" s="151"/>
    </row>
    <row r="153" spans="1:8" ht="15">
      <c r="A153" s="5"/>
      <c r="B153" s="152"/>
      <c r="C153" s="152"/>
      <c r="D153" s="152"/>
      <c r="E153" s="152"/>
      <c r="F153" s="152"/>
      <c r="G153" s="152"/>
      <c r="H153" s="151"/>
    </row>
    <row r="154" spans="1:8" ht="15">
      <c r="A154" s="5"/>
      <c r="B154" s="152"/>
      <c r="C154" s="152"/>
      <c r="D154" s="152"/>
      <c r="E154" s="152"/>
      <c r="F154" s="152"/>
      <c r="G154" s="152"/>
      <c r="H154" s="151"/>
    </row>
    <row r="155" spans="1:8" ht="15">
      <c r="A155" s="5"/>
      <c r="B155" s="152"/>
      <c r="C155" s="152"/>
      <c r="D155" s="152"/>
      <c r="E155" s="152"/>
      <c r="F155" s="152"/>
      <c r="G155" s="152"/>
      <c r="H155" s="151"/>
    </row>
    <row r="156" spans="1:8" ht="15">
      <c r="A156" s="5"/>
      <c r="B156" s="152"/>
      <c r="C156" s="152"/>
      <c r="D156" s="152"/>
      <c r="E156" s="152"/>
      <c r="F156" s="152"/>
      <c r="G156" s="152"/>
      <c r="H156" s="151"/>
    </row>
    <row r="157" spans="1:8" ht="15">
      <c r="A157" s="5"/>
      <c r="B157" s="152"/>
      <c r="C157" s="152"/>
      <c r="D157" s="152"/>
      <c r="E157" s="152"/>
      <c r="F157" s="152"/>
      <c r="G157" s="152"/>
      <c r="H157" s="151"/>
    </row>
    <row r="158" spans="1:8" ht="15">
      <c r="A158" s="5"/>
      <c r="B158" s="152"/>
      <c r="C158" s="152"/>
      <c r="D158" s="152"/>
      <c r="E158" s="152"/>
      <c r="F158" s="152"/>
      <c r="G158" s="152"/>
      <c r="H158" s="151"/>
    </row>
    <row r="159" spans="1:8" ht="15">
      <c r="A159" s="5"/>
      <c r="B159" s="152"/>
      <c r="C159" s="152"/>
      <c r="D159" s="152"/>
      <c r="E159" s="152"/>
      <c r="F159" s="152"/>
      <c r="G159" s="152"/>
      <c r="H159" s="151"/>
    </row>
    <row r="160" spans="1:8" ht="15">
      <c r="A160" s="5"/>
      <c r="B160" s="152"/>
      <c r="C160" s="152"/>
      <c r="D160" s="152"/>
      <c r="E160" s="152"/>
      <c r="F160" s="152"/>
      <c r="G160" s="152"/>
      <c r="H160" s="151"/>
    </row>
    <row r="161" spans="1:8" ht="15">
      <c r="A161" s="5"/>
      <c r="B161" s="152"/>
      <c r="C161" s="152"/>
      <c r="D161" s="152"/>
      <c r="E161" s="152"/>
      <c r="F161" s="152"/>
      <c r="G161" s="152"/>
      <c r="H161" s="151"/>
    </row>
    <row r="162" spans="1:8" ht="15">
      <c r="A162" s="5"/>
      <c r="B162" s="152"/>
      <c r="C162" s="152"/>
      <c r="D162" s="152"/>
      <c r="E162" s="152"/>
      <c r="F162" s="152"/>
      <c r="G162" s="152"/>
      <c r="H162" s="151"/>
    </row>
    <row r="163" spans="1:8" ht="15">
      <c r="A163" s="5"/>
      <c r="B163" s="152"/>
      <c r="C163" s="152"/>
      <c r="D163" s="152"/>
      <c r="E163" s="152"/>
      <c r="F163" s="152"/>
      <c r="G163" s="152"/>
      <c r="H163" s="151"/>
    </row>
    <row r="164" spans="1:8" ht="15">
      <c r="A164" s="5"/>
      <c r="B164" s="152"/>
      <c r="C164" s="152"/>
      <c r="D164" s="152"/>
      <c r="E164" s="152"/>
      <c r="F164" s="152"/>
      <c r="G164" s="152"/>
      <c r="H164" s="151"/>
    </row>
    <row r="165" spans="1:8" ht="15">
      <c r="A165" s="5"/>
      <c r="B165" s="152"/>
      <c r="C165" s="152"/>
      <c r="D165" s="152"/>
      <c r="E165" s="152"/>
      <c r="F165" s="152"/>
      <c r="G165" s="152"/>
      <c r="H165" s="151"/>
    </row>
    <row r="166" spans="1:8" ht="15">
      <c r="A166" s="5"/>
      <c r="B166" s="152"/>
      <c r="C166" s="152"/>
      <c r="D166" s="152"/>
      <c r="E166" s="152"/>
      <c r="F166" s="152"/>
      <c r="G166" s="152"/>
      <c r="H166" s="151"/>
    </row>
    <row r="167" spans="1:8" ht="15">
      <c r="A167" s="5"/>
      <c r="B167" s="152"/>
      <c r="C167" s="152"/>
      <c r="D167" s="152"/>
      <c r="E167" s="152"/>
      <c r="F167" s="152"/>
      <c r="G167" s="152"/>
      <c r="H167" s="151"/>
    </row>
    <row r="168" spans="1:8" ht="15">
      <c r="A168" s="5"/>
      <c r="B168" s="152"/>
      <c r="C168" s="152"/>
      <c r="D168" s="152"/>
      <c r="E168" s="152"/>
      <c r="F168" s="152"/>
      <c r="G168" s="152"/>
      <c r="H168" s="151"/>
    </row>
    <row r="169" spans="1:8" ht="15">
      <c r="A169" s="5"/>
      <c r="B169" s="152"/>
      <c r="C169" s="152"/>
      <c r="D169" s="152"/>
      <c r="E169" s="152"/>
      <c r="F169" s="152"/>
      <c r="G169" s="152"/>
      <c r="H169" s="151"/>
    </row>
    <row r="170" spans="1:8" ht="15">
      <c r="A170" s="5"/>
      <c r="B170" s="152"/>
      <c r="C170" s="152"/>
      <c r="D170" s="152"/>
      <c r="E170" s="152"/>
      <c r="F170" s="152"/>
      <c r="G170" s="152"/>
      <c r="H170" s="151"/>
    </row>
    <row r="171" spans="1:8" ht="15">
      <c r="A171" s="5"/>
      <c r="B171" s="152"/>
      <c r="C171" s="152"/>
      <c r="D171" s="152"/>
      <c r="E171" s="152"/>
      <c r="F171" s="152"/>
      <c r="G171" s="152"/>
      <c r="H171" s="151"/>
    </row>
    <row r="172" spans="1:8" ht="15">
      <c r="A172" s="5"/>
      <c r="B172" s="152"/>
      <c r="C172" s="152"/>
      <c r="D172" s="152"/>
      <c r="E172" s="152"/>
      <c r="F172" s="152"/>
      <c r="G172" s="152"/>
      <c r="H172" s="151"/>
    </row>
    <row r="173" spans="1:8" ht="15">
      <c r="A173" s="5"/>
      <c r="B173" s="152"/>
      <c r="C173" s="152"/>
      <c r="D173" s="152"/>
      <c r="E173" s="152"/>
      <c r="F173" s="152"/>
      <c r="G173" s="152"/>
      <c r="H173" s="151"/>
    </row>
    <row r="174" spans="1:8" ht="15">
      <c r="A174" s="5"/>
      <c r="B174" s="152"/>
      <c r="C174" s="152"/>
      <c r="D174" s="152"/>
      <c r="E174" s="152"/>
      <c r="F174" s="152"/>
      <c r="G174" s="152"/>
      <c r="H174" s="151"/>
    </row>
    <row r="175" spans="1:8" ht="15">
      <c r="A175" s="5"/>
      <c r="B175" s="152"/>
      <c r="C175" s="152"/>
      <c r="D175" s="152"/>
      <c r="E175" s="152"/>
      <c r="F175" s="152"/>
      <c r="G175" s="152"/>
      <c r="H175" s="151"/>
    </row>
    <row r="176" spans="1:8" ht="15">
      <c r="A176" s="5"/>
      <c r="B176" s="152"/>
      <c r="C176" s="152"/>
      <c r="D176" s="152"/>
      <c r="E176" s="152"/>
      <c r="F176" s="152"/>
      <c r="G176" s="152"/>
      <c r="H176" s="151"/>
    </row>
    <row r="177" spans="1:8" ht="15">
      <c r="A177" s="5"/>
      <c r="B177" s="152"/>
      <c r="C177" s="152"/>
      <c r="D177" s="152"/>
      <c r="E177" s="152"/>
      <c r="F177" s="152"/>
      <c r="G177" s="152"/>
      <c r="H177" s="151"/>
    </row>
    <row r="178" spans="1:8" ht="15">
      <c r="A178" s="5"/>
      <c r="B178" s="152"/>
      <c r="C178" s="152"/>
      <c r="D178" s="152"/>
      <c r="E178" s="152"/>
      <c r="F178" s="152"/>
      <c r="G178" s="152"/>
      <c r="H178" s="151"/>
    </row>
    <row r="179" spans="1:8" ht="15">
      <c r="A179" s="5"/>
      <c r="B179" s="152"/>
      <c r="C179" s="152"/>
      <c r="D179" s="152"/>
      <c r="E179" s="152"/>
      <c r="F179" s="152"/>
      <c r="G179" s="152"/>
      <c r="H179" s="151"/>
    </row>
    <row r="180" spans="1:8" ht="15">
      <c r="A180" s="5"/>
      <c r="B180" s="152"/>
      <c r="C180" s="152"/>
      <c r="D180" s="152"/>
      <c r="E180" s="152"/>
      <c r="F180" s="152"/>
      <c r="G180" s="152"/>
      <c r="H180" s="151"/>
    </row>
    <row r="181" spans="1:8" ht="15">
      <c r="A181" s="5"/>
      <c r="B181" s="152"/>
      <c r="C181" s="152"/>
      <c r="D181" s="152"/>
      <c r="E181" s="152"/>
      <c r="F181" s="152"/>
      <c r="G181" s="152"/>
      <c r="H181" s="151"/>
    </row>
    <row r="182" spans="1:8" ht="15">
      <c r="A182" s="5"/>
      <c r="B182" s="152"/>
      <c r="C182" s="152"/>
      <c r="D182" s="152"/>
      <c r="E182" s="152"/>
      <c r="F182" s="152"/>
      <c r="G182" s="152"/>
      <c r="H182" s="151"/>
    </row>
    <row r="183" spans="1:8" ht="15">
      <c r="A183" s="5"/>
      <c r="B183" s="152"/>
      <c r="C183" s="152"/>
      <c r="D183" s="152"/>
      <c r="E183" s="152"/>
      <c r="F183" s="152"/>
      <c r="G183" s="152"/>
      <c r="H183" s="151"/>
    </row>
    <row r="184" spans="1:8" ht="15">
      <c r="A184" s="5"/>
      <c r="B184" s="152"/>
      <c r="C184" s="152"/>
      <c r="D184" s="152"/>
      <c r="E184" s="152"/>
      <c r="F184" s="152"/>
      <c r="G184" s="152"/>
      <c r="H184" s="151"/>
    </row>
    <row r="185" spans="1:8" ht="15">
      <c r="A185" s="5"/>
      <c r="B185" s="152"/>
      <c r="C185" s="152"/>
      <c r="D185" s="152"/>
      <c r="E185" s="152"/>
      <c r="F185" s="152"/>
      <c r="G185" s="152"/>
      <c r="H185" s="151"/>
    </row>
    <row r="186" spans="1:8" ht="15">
      <c r="A186" s="5"/>
      <c r="B186" s="152"/>
      <c r="C186" s="152"/>
      <c r="D186" s="152"/>
      <c r="E186" s="152"/>
      <c r="F186" s="152"/>
      <c r="G186" s="152"/>
      <c r="H186" s="151"/>
    </row>
    <row r="187" spans="1:8" ht="15">
      <c r="A187" s="5"/>
      <c r="B187" s="152"/>
      <c r="C187" s="152"/>
      <c r="D187" s="152"/>
      <c r="E187" s="152"/>
      <c r="F187" s="152"/>
      <c r="G187" s="152"/>
      <c r="H187" s="151"/>
    </row>
    <row r="188" spans="1:8" ht="15">
      <c r="A188" s="5"/>
      <c r="B188" s="152"/>
      <c r="C188" s="152"/>
      <c r="D188" s="152"/>
      <c r="E188" s="152"/>
      <c r="F188" s="152"/>
      <c r="G188" s="152"/>
      <c r="H188" s="151"/>
    </row>
    <row r="189" spans="1:8" ht="15">
      <c r="A189" s="5"/>
      <c r="B189" s="152"/>
      <c r="C189" s="152"/>
      <c r="D189" s="152"/>
      <c r="E189" s="152"/>
      <c r="F189" s="152"/>
      <c r="G189" s="152"/>
      <c r="H189" s="151"/>
    </row>
    <row r="190" spans="1:8" ht="15">
      <c r="A190" s="5"/>
      <c r="B190" s="152"/>
      <c r="C190" s="152"/>
      <c r="D190" s="152"/>
      <c r="E190" s="152"/>
      <c r="F190" s="152"/>
      <c r="G190" s="152"/>
      <c r="H190" s="151"/>
    </row>
    <row r="191" spans="1:8" ht="15">
      <c r="A191" s="5"/>
      <c r="B191" s="152"/>
      <c r="C191" s="152"/>
      <c r="D191" s="152"/>
      <c r="E191" s="152"/>
      <c r="F191" s="152"/>
      <c r="G191" s="152"/>
      <c r="H191" s="151"/>
    </row>
    <row r="192" spans="1:8" ht="15">
      <c r="A192" s="5"/>
      <c r="B192" s="152"/>
      <c r="C192" s="152"/>
      <c r="D192" s="152"/>
      <c r="E192" s="152"/>
      <c r="F192" s="152"/>
      <c r="G192" s="152"/>
      <c r="H192" s="151"/>
    </row>
    <row r="193" spans="1:8" ht="15">
      <c r="A193" s="5"/>
      <c r="B193" s="152"/>
      <c r="C193" s="152"/>
      <c r="D193" s="152"/>
      <c r="E193" s="152"/>
      <c r="F193" s="152"/>
      <c r="G193" s="152"/>
      <c r="H193" s="151"/>
    </row>
    <row r="194" spans="1:8" ht="15">
      <c r="A194" s="5"/>
      <c r="B194" s="152"/>
      <c r="C194" s="152"/>
      <c r="D194" s="152"/>
      <c r="E194" s="152"/>
      <c r="F194" s="152"/>
      <c r="G194" s="152"/>
      <c r="H194" s="151"/>
    </row>
    <row r="195" spans="1:8" ht="15">
      <c r="A195" s="5"/>
      <c r="B195" s="152"/>
      <c r="C195" s="152"/>
      <c r="D195" s="152"/>
      <c r="E195" s="152"/>
      <c r="F195" s="152"/>
      <c r="G195" s="152"/>
      <c r="H195" s="151"/>
    </row>
    <row r="196" spans="1:8" ht="15">
      <c r="A196" s="5"/>
      <c r="B196" s="152"/>
      <c r="C196" s="152"/>
      <c r="D196" s="152"/>
      <c r="E196" s="152"/>
      <c r="F196" s="152"/>
      <c r="G196" s="152"/>
      <c r="H196" s="151"/>
    </row>
    <row r="197" spans="1:8" ht="15">
      <c r="A197" s="5"/>
      <c r="B197" s="152"/>
      <c r="C197" s="152"/>
      <c r="D197" s="152"/>
      <c r="E197" s="152"/>
      <c r="F197" s="152"/>
      <c r="G197" s="152"/>
      <c r="H197" s="151"/>
    </row>
    <row r="198" spans="1:8" ht="15">
      <c r="A198" s="5"/>
      <c r="B198" s="152"/>
      <c r="C198" s="152"/>
      <c r="D198" s="152"/>
      <c r="E198" s="152"/>
      <c r="F198" s="152"/>
      <c r="G198" s="152"/>
      <c r="H198" s="151"/>
    </row>
    <row r="199" spans="1:8" ht="15">
      <c r="A199" s="5"/>
      <c r="B199" s="152"/>
      <c r="C199" s="152"/>
      <c r="D199" s="152"/>
      <c r="E199" s="152"/>
      <c r="F199" s="152"/>
      <c r="G199" s="152"/>
      <c r="H199" s="151"/>
    </row>
    <row r="200" spans="1:8" ht="15">
      <c r="A200" s="5"/>
      <c r="B200" s="152"/>
      <c r="C200" s="152"/>
      <c r="D200" s="152"/>
      <c r="E200" s="152"/>
      <c r="F200" s="152"/>
      <c r="G200" s="152"/>
      <c r="H200" s="151"/>
    </row>
    <row r="201" spans="1:8" ht="15">
      <c r="A201" s="5"/>
      <c r="B201" s="152"/>
      <c r="C201" s="152"/>
      <c r="D201" s="152"/>
      <c r="E201" s="152"/>
      <c r="F201" s="152"/>
      <c r="G201" s="152"/>
      <c r="H201" s="151"/>
    </row>
    <row r="202" spans="1:8" ht="15">
      <c r="A202" s="5"/>
      <c r="B202" s="152"/>
      <c r="C202" s="152"/>
      <c r="D202" s="152"/>
      <c r="E202" s="152"/>
      <c r="F202" s="152"/>
      <c r="G202" s="152"/>
      <c r="H202" s="151"/>
    </row>
    <row r="203" spans="1:8" ht="15">
      <c r="A203" s="5"/>
      <c r="B203" s="152"/>
      <c r="C203" s="152"/>
      <c r="D203" s="152"/>
      <c r="E203" s="152"/>
      <c r="F203" s="152"/>
      <c r="G203" s="152"/>
      <c r="H203" s="151"/>
    </row>
    <row r="204" spans="1:8" ht="15">
      <c r="A204" s="5"/>
      <c r="B204" s="152"/>
      <c r="C204" s="152"/>
      <c r="D204" s="152"/>
      <c r="E204" s="152"/>
      <c r="F204" s="152"/>
      <c r="G204" s="152"/>
      <c r="H204" s="151"/>
    </row>
    <row r="205" spans="1:8" ht="15">
      <c r="A205" s="5"/>
      <c r="B205" s="152"/>
      <c r="C205" s="152"/>
      <c r="D205" s="152"/>
      <c r="E205" s="152"/>
      <c r="F205" s="152"/>
      <c r="G205" s="152"/>
      <c r="H205" s="151"/>
    </row>
    <row r="206" spans="1:8" ht="15">
      <c r="A206" s="5"/>
      <c r="B206" s="152"/>
      <c r="C206" s="152"/>
      <c r="D206" s="152"/>
      <c r="E206" s="152"/>
      <c r="F206" s="152"/>
      <c r="G206" s="152"/>
      <c r="H206" s="151"/>
    </row>
    <row r="207" spans="1:8" ht="15">
      <c r="A207" s="5"/>
      <c r="B207" s="152"/>
      <c r="C207" s="152"/>
      <c r="D207" s="152"/>
      <c r="E207" s="152"/>
      <c r="F207" s="152"/>
      <c r="G207" s="152"/>
      <c r="H207" s="151"/>
    </row>
    <row r="208" spans="1:8" ht="15">
      <c r="A208" s="5"/>
      <c r="B208" s="152"/>
      <c r="C208" s="152"/>
      <c r="D208" s="152"/>
      <c r="E208" s="152"/>
      <c r="F208" s="152"/>
      <c r="G208" s="152"/>
      <c r="H208" s="151"/>
    </row>
    <row r="209" spans="1:8" ht="15">
      <c r="A209" s="5"/>
      <c r="B209" s="152"/>
      <c r="C209" s="152"/>
      <c r="D209" s="152"/>
      <c r="E209" s="152"/>
      <c r="F209" s="152"/>
      <c r="G209" s="152"/>
      <c r="H209" s="151"/>
    </row>
    <row r="210" spans="1:8" ht="15">
      <c r="A210" s="5"/>
      <c r="B210" s="152"/>
      <c r="C210" s="152"/>
      <c r="D210" s="152"/>
      <c r="E210" s="152"/>
      <c r="F210" s="152"/>
      <c r="G210" s="152"/>
      <c r="H210" s="151"/>
    </row>
    <row r="211" spans="1:8" ht="15">
      <c r="A211" s="5"/>
      <c r="B211" s="152"/>
      <c r="C211" s="152"/>
      <c r="D211" s="152"/>
      <c r="E211" s="152"/>
      <c r="F211" s="152"/>
      <c r="G211" s="152"/>
      <c r="H211" s="151"/>
    </row>
    <row r="212" spans="1:8" ht="15">
      <c r="A212" s="5"/>
      <c r="B212" s="152"/>
      <c r="C212" s="152"/>
      <c r="D212" s="152"/>
      <c r="E212" s="152"/>
      <c r="F212" s="152"/>
      <c r="G212" s="152"/>
      <c r="H212" s="151"/>
    </row>
    <row r="213" spans="1:8" ht="15">
      <c r="A213" s="5"/>
      <c r="B213" s="152"/>
      <c r="C213" s="152"/>
      <c r="D213" s="152"/>
      <c r="E213" s="152"/>
      <c r="F213" s="152"/>
      <c r="G213" s="152"/>
      <c r="H213" s="151"/>
    </row>
    <row r="214" spans="1:8" ht="15">
      <c r="A214" s="5"/>
      <c r="B214" s="152"/>
      <c r="C214" s="152"/>
      <c r="D214" s="152"/>
      <c r="E214" s="152"/>
      <c r="F214" s="152"/>
      <c r="G214" s="152"/>
      <c r="H214" s="151"/>
    </row>
    <row r="215" spans="1:8" ht="15">
      <c r="A215" s="5"/>
      <c r="B215" s="152"/>
      <c r="C215" s="152"/>
      <c r="D215" s="152"/>
      <c r="E215" s="152"/>
      <c r="F215" s="152"/>
      <c r="G215" s="152"/>
      <c r="H215" s="151"/>
    </row>
  </sheetData>
  <sheetProtection/>
  <mergeCells count="4">
    <mergeCell ref="F9:H9"/>
    <mergeCell ref="A129:I129"/>
    <mergeCell ref="I8:K8"/>
    <mergeCell ref="A7:K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Татьяна</cp:lastModifiedBy>
  <cp:lastPrinted>2014-10-21T08:17:47Z</cp:lastPrinted>
  <dcterms:created xsi:type="dcterms:W3CDTF">2002-06-04T10:05:56Z</dcterms:created>
  <dcterms:modified xsi:type="dcterms:W3CDTF">2014-10-21T10:50:28Z</dcterms:modified>
  <cp:category/>
  <cp:version/>
  <cp:contentType/>
  <cp:contentStatus/>
</cp:coreProperties>
</file>