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\3\2012 год\"/>
    </mc:Choice>
  </mc:AlternateContent>
  <bookViews>
    <workbookView xWindow="120" yWindow="120" windowWidth="11625" windowHeight="6285" tabRatio="702"/>
  </bookViews>
  <sheets>
    <sheet name="Приложение 1" sheetId="23" r:id="rId1"/>
    <sheet name="Приложение 2" sheetId="15" r:id="rId2"/>
    <sheet name="Приложение 3" sheetId="24" r:id="rId3"/>
    <sheet name="Приложение 4" sheetId="9" r:id="rId4"/>
    <sheet name="Приложение 5" sheetId="22" r:id="rId5"/>
    <sheet name="Приложение 6" sheetId="16" r:id="rId6"/>
    <sheet name="Приложение 7" sheetId="7" r:id="rId7"/>
  </sheets>
  <definedNames>
    <definedName name="_xlnm.Print_Area" localSheetId="0">'Приложение 1'!$A$1:$E$66</definedName>
    <definedName name="_xlnm.Print_Area" localSheetId="3">'Приложение 4'!$A$1:$H$256</definedName>
    <definedName name="_xlnm.Print_Area" localSheetId="4">'Приложение 5'!$A$1:$J$276</definedName>
  </definedNames>
  <calcPr calcId="162913"/>
</workbook>
</file>

<file path=xl/calcChain.xml><?xml version="1.0" encoding="utf-8"?>
<calcChain xmlns="http://schemas.openxmlformats.org/spreadsheetml/2006/main">
  <c r="H47" i="16" l="1"/>
  <c r="J26" i="16"/>
  <c r="G255" i="9"/>
  <c r="G248" i="9"/>
  <c r="G247" i="9" s="1"/>
  <c r="G241" i="9"/>
  <c r="G205" i="9"/>
  <c r="G204" i="9" s="1"/>
  <c r="F205" i="9"/>
  <c r="F204" i="9" s="1"/>
  <c r="F203" i="9"/>
  <c r="F202" i="9"/>
  <c r="G227" i="9"/>
  <c r="G230" i="9"/>
  <c r="G231" i="9"/>
  <c r="G234" i="9"/>
  <c r="G222" i="9"/>
  <c r="G218" i="9"/>
  <c r="G217" i="9"/>
  <c r="G216" i="9" s="1"/>
  <c r="G214" i="9"/>
  <c r="G213" i="9"/>
  <c r="G210" i="9"/>
  <c r="G209" i="9"/>
  <c r="G208" i="9" s="1"/>
  <c r="G199" i="9"/>
  <c r="G193" i="9"/>
  <c r="G180" i="9"/>
  <c r="G179" i="9" s="1"/>
  <c r="G178" i="9"/>
  <c r="G183" i="9"/>
  <c r="G184" i="9"/>
  <c r="G186" i="9"/>
  <c r="G185" i="9"/>
  <c r="G174" i="9"/>
  <c r="G170" i="9"/>
  <c r="H170" i="9" s="1"/>
  <c r="G169" i="9"/>
  <c r="G168" i="9" s="1"/>
  <c r="G167" i="9" s="1"/>
  <c r="G166" i="9"/>
  <c r="G165" i="9" s="1"/>
  <c r="G164" i="9"/>
  <c r="G161" i="9"/>
  <c r="G154" i="9"/>
  <c r="G153" i="9" s="1"/>
  <c r="G156" i="9"/>
  <c r="G155" i="9" s="1"/>
  <c r="F156" i="9"/>
  <c r="G148" i="9"/>
  <c r="G144" i="9"/>
  <c r="G143" i="9"/>
  <c r="G142" i="9" s="1"/>
  <c r="G141" i="9"/>
  <c r="G140" i="9"/>
  <c r="F140" i="9"/>
  <c r="G139" i="9"/>
  <c r="G135" i="9"/>
  <c r="G134" i="9" s="1"/>
  <c r="H134" i="9" s="1"/>
  <c r="G126" i="9"/>
  <c r="G125" i="9" s="1"/>
  <c r="H125" i="9" s="1"/>
  <c r="G120" i="9"/>
  <c r="G119" i="9" s="1"/>
  <c r="G118" i="9"/>
  <c r="G114" i="9"/>
  <c r="G115" i="9"/>
  <c r="G108" i="9"/>
  <c r="G107" i="9"/>
  <c r="G102" i="9"/>
  <c r="G96" i="9"/>
  <c r="G95" i="9"/>
  <c r="G94" i="9" s="1"/>
  <c r="G93" i="9" s="1"/>
  <c r="G86" i="9"/>
  <c r="G89" i="9"/>
  <c r="G88" i="9"/>
  <c r="F88" i="9"/>
  <c r="F87" i="9"/>
  <c r="G73" i="9"/>
  <c r="G77" i="9"/>
  <c r="G76" i="9" s="1"/>
  <c r="G75" i="9" s="1"/>
  <c r="G74" i="9" s="1"/>
  <c r="G63" i="9"/>
  <c r="G62" i="9" s="1"/>
  <c r="G65" i="9"/>
  <c r="G52" i="9"/>
  <c r="G43" i="9"/>
  <c r="H68" i="9"/>
  <c r="G30" i="9"/>
  <c r="G31" i="9"/>
  <c r="G34" i="9"/>
  <c r="G35" i="9"/>
  <c r="G38" i="9"/>
  <c r="G39" i="9"/>
  <c r="H39" i="9" s="1"/>
  <c r="G19" i="9"/>
  <c r="G20" i="9"/>
  <c r="G23" i="9"/>
  <c r="G24" i="9"/>
  <c r="I137" i="22"/>
  <c r="I136" i="22" s="1"/>
  <c r="J83" i="22"/>
  <c r="I82" i="22"/>
  <c r="H82" i="22"/>
  <c r="H81" i="22"/>
  <c r="C57" i="23"/>
  <c r="J243" i="22"/>
  <c r="I242" i="22"/>
  <c r="H242" i="22"/>
  <c r="H241" i="22" s="1"/>
  <c r="H240" i="22" s="1"/>
  <c r="I154" i="22"/>
  <c r="H154" i="22"/>
  <c r="J155" i="22"/>
  <c r="H137" i="22"/>
  <c r="J139" i="22"/>
  <c r="F14" i="24"/>
  <c r="F15" i="24"/>
  <c r="D15" i="24"/>
  <c r="E15" i="24"/>
  <c r="E45" i="23"/>
  <c r="E52" i="23"/>
  <c r="C28" i="23"/>
  <c r="C22" i="23"/>
  <c r="E16" i="23"/>
  <c r="E17" i="23"/>
  <c r="E18" i="23"/>
  <c r="D15" i="23"/>
  <c r="C15" i="23"/>
  <c r="C16" i="15"/>
  <c r="E16" i="15" s="1"/>
  <c r="C15" i="15"/>
  <c r="E15" i="15" s="1"/>
  <c r="C14" i="15"/>
  <c r="E14" i="15"/>
  <c r="C13" i="15"/>
  <c r="E13" i="15" s="1"/>
  <c r="I56" i="16"/>
  <c r="J56" i="16" s="1"/>
  <c r="I55" i="16"/>
  <c r="H56" i="16"/>
  <c r="H55" i="16"/>
  <c r="I54" i="16"/>
  <c r="I53" i="16" s="1"/>
  <c r="J53" i="16" s="1"/>
  <c r="H54" i="16"/>
  <c r="H53" i="16" s="1"/>
  <c r="I52" i="16"/>
  <c r="I48" i="16"/>
  <c r="J48" i="16" s="1"/>
  <c r="I49" i="16"/>
  <c r="I50" i="16"/>
  <c r="J50" i="16" s="1"/>
  <c r="H50" i="16"/>
  <c r="H49" i="16"/>
  <c r="H48" i="16"/>
  <c r="I45" i="16"/>
  <c r="I44" i="16" s="1"/>
  <c r="J45" i="16"/>
  <c r="H45" i="16"/>
  <c r="H44" i="16"/>
  <c r="I40" i="16"/>
  <c r="I41" i="16"/>
  <c r="I42" i="16"/>
  <c r="I43" i="16"/>
  <c r="I38" i="16"/>
  <c r="H38" i="16"/>
  <c r="H37" i="16" s="1"/>
  <c r="I36" i="16"/>
  <c r="I35" i="16" s="1"/>
  <c r="I34" i="16"/>
  <c r="I33" i="16" s="1"/>
  <c r="I32" i="16"/>
  <c r="H32" i="16"/>
  <c r="H31" i="16" s="1"/>
  <c r="I30" i="16"/>
  <c r="I29" i="16" s="1"/>
  <c r="H30" i="16"/>
  <c r="H29" i="16" s="1"/>
  <c r="I28" i="16"/>
  <c r="H28" i="16"/>
  <c r="J28" i="16"/>
  <c r="I25" i="16"/>
  <c r="I24" i="16"/>
  <c r="H25" i="16"/>
  <c r="I23" i="16"/>
  <c r="I20" i="16"/>
  <c r="I21" i="16"/>
  <c r="J21" i="16" s="1"/>
  <c r="I18" i="16"/>
  <c r="I17" i="16"/>
  <c r="J17" i="16" s="1"/>
  <c r="H18" i="16"/>
  <c r="H17" i="16"/>
  <c r="I16" i="16"/>
  <c r="I15" i="16"/>
  <c r="J15" i="16" s="1"/>
  <c r="H16" i="16"/>
  <c r="H15" i="16"/>
  <c r="I14" i="16"/>
  <c r="H14" i="16"/>
  <c r="H13" i="16"/>
  <c r="F23" i="9"/>
  <c r="F31" i="9"/>
  <c r="F34" i="9"/>
  <c r="F39" i="9"/>
  <c r="F48" i="9"/>
  <c r="F47" i="9" s="1"/>
  <c r="F46" i="9" s="1"/>
  <c r="F45" i="9" s="1"/>
  <c r="F52" i="9"/>
  <c r="F51" i="9"/>
  <c r="F50" i="9" s="1"/>
  <c r="F49" i="9"/>
  <c r="F73" i="9"/>
  <c r="F72" i="9"/>
  <c r="F71" i="9" s="1"/>
  <c r="F70" i="9" s="1"/>
  <c r="F77" i="9"/>
  <c r="F76" i="9" s="1"/>
  <c r="F75" i="9" s="1"/>
  <c r="G79" i="9"/>
  <c r="G78" i="9"/>
  <c r="F79" i="9"/>
  <c r="F86" i="9"/>
  <c r="F85" i="9"/>
  <c r="F84" i="9" s="1"/>
  <c r="F96" i="9"/>
  <c r="F95" i="9"/>
  <c r="F94" i="9" s="1"/>
  <c r="G101" i="9"/>
  <c r="G100" i="9" s="1"/>
  <c r="G99" i="9" s="1"/>
  <c r="G98" i="9" s="1"/>
  <c r="F102" i="9"/>
  <c r="F101" i="9"/>
  <c r="F100" i="9" s="1"/>
  <c r="F99" i="9" s="1"/>
  <c r="F106" i="9"/>
  <c r="F108" i="9"/>
  <c r="F107" i="9" s="1"/>
  <c r="F120" i="9"/>
  <c r="F119" i="9" s="1"/>
  <c r="F126" i="9"/>
  <c r="F125" i="9"/>
  <c r="F124" i="9" s="1"/>
  <c r="F123" i="9" s="1"/>
  <c r="F130" i="9"/>
  <c r="G147" i="9"/>
  <c r="G146" i="9"/>
  <c r="F139" i="9"/>
  <c r="F144" i="9"/>
  <c r="F148" i="9"/>
  <c r="H148" i="9"/>
  <c r="F154" i="9"/>
  <c r="F153" i="9" s="1"/>
  <c r="F152" i="9"/>
  <c r="F151" i="9"/>
  <c r="F161" i="9"/>
  <c r="G173" i="9"/>
  <c r="G172" i="9"/>
  <c r="G171" i="9" s="1"/>
  <c r="F174" i="9"/>
  <c r="F173" i="9"/>
  <c r="F172" i="9" s="1"/>
  <c r="H172" i="9"/>
  <c r="F193" i="9"/>
  <c r="F190" i="9" s="1"/>
  <c r="F199" i="9"/>
  <c r="F198" i="9"/>
  <c r="F210" i="9"/>
  <c r="H210" i="9"/>
  <c r="F214" i="9"/>
  <c r="F218" i="9"/>
  <c r="F217" i="9" s="1"/>
  <c r="F216" i="9" s="1"/>
  <c r="F222" i="9"/>
  <c r="F221" i="9"/>
  <c r="F220" i="9" s="1"/>
  <c r="F219" i="9" s="1"/>
  <c r="G226" i="9"/>
  <c r="G225" i="9"/>
  <c r="F230" i="9"/>
  <c r="F231" i="9"/>
  <c r="F234" i="9"/>
  <c r="F233" i="9" s="1"/>
  <c r="F232" i="9" s="1"/>
  <c r="F235" i="9"/>
  <c r="H235" i="9" s="1"/>
  <c r="G240" i="9"/>
  <c r="F248" i="9"/>
  <c r="F255" i="9"/>
  <c r="F254" i="9"/>
  <c r="F253" i="9"/>
  <c r="F252" i="9" s="1"/>
  <c r="F251" i="9"/>
  <c r="F250" i="9" s="1"/>
  <c r="F249" i="9" s="1"/>
  <c r="J28" i="22"/>
  <c r="G56" i="9"/>
  <c r="G55" i="9" s="1"/>
  <c r="G54" i="9" s="1"/>
  <c r="G67" i="9"/>
  <c r="G66" i="9"/>
  <c r="G92" i="9"/>
  <c r="G91" i="9"/>
  <c r="G129" i="9"/>
  <c r="G128" i="9"/>
  <c r="F209" i="9"/>
  <c r="F208" i="9" s="1"/>
  <c r="F207" i="9" s="1"/>
  <c r="F67" i="9"/>
  <c r="F66" i="9" s="1"/>
  <c r="J23" i="22"/>
  <c r="J26" i="22"/>
  <c r="J32" i="22"/>
  <c r="J42" i="22"/>
  <c r="J46" i="22"/>
  <c r="J62" i="22"/>
  <c r="J67" i="22"/>
  <c r="J71" i="22"/>
  <c r="J73" i="22"/>
  <c r="J80" i="22"/>
  <c r="J90" i="22"/>
  <c r="J96" i="22"/>
  <c r="J100" i="22"/>
  <c r="J102" i="22"/>
  <c r="J115" i="22"/>
  <c r="J119" i="22"/>
  <c r="J125" i="22"/>
  <c r="J129" i="22"/>
  <c r="J138" i="22"/>
  <c r="J143" i="22"/>
  <c r="J147" i="22"/>
  <c r="J153" i="22"/>
  <c r="J160" i="22"/>
  <c r="J165" i="22"/>
  <c r="J174" i="22"/>
  <c r="J193" i="22"/>
  <c r="J199" i="22"/>
  <c r="J213" i="22"/>
  <c r="J220" i="22"/>
  <c r="J231" i="22"/>
  <c r="J235" i="22"/>
  <c r="J236" i="22"/>
  <c r="J248" i="22"/>
  <c r="J252" i="22"/>
  <c r="J256" i="22"/>
  <c r="J261" i="22"/>
  <c r="J267" i="22"/>
  <c r="J270" i="22"/>
  <c r="J271" i="22"/>
  <c r="J274" i="22"/>
  <c r="J275" i="22"/>
  <c r="I21" i="22"/>
  <c r="I25" i="22"/>
  <c r="I24" i="22" s="1"/>
  <c r="I19" i="22" s="1"/>
  <c r="J19" i="22" s="1"/>
  <c r="I30" i="22"/>
  <c r="I35" i="22"/>
  <c r="I34" i="22" s="1"/>
  <c r="I41" i="22"/>
  <c r="I40" i="22" s="1"/>
  <c r="I45" i="22"/>
  <c r="I44" i="22"/>
  <c r="I50" i="22"/>
  <c r="I49" i="22"/>
  <c r="I48" i="22" s="1"/>
  <c r="I47" i="22" s="1"/>
  <c r="I56" i="22"/>
  <c r="I55" i="22" s="1"/>
  <c r="I54" i="22" s="1"/>
  <c r="I58" i="22"/>
  <c r="I61" i="22"/>
  <c r="I60" i="22"/>
  <c r="I66" i="22"/>
  <c r="I65" i="22" s="1"/>
  <c r="I64" i="22" s="1"/>
  <c r="I70" i="22"/>
  <c r="I72" i="22"/>
  <c r="I79" i="22"/>
  <c r="J79" i="22" s="1"/>
  <c r="I78" i="22"/>
  <c r="I89" i="22"/>
  <c r="I88" i="22"/>
  <c r="I95" i="22"/>
  <c r="I94" i="22"/>
  <c r="I101" i="22"/>
  <c r="I99" i="22" s="1"/>
  <c r="I114" i="22"/>
  <c r="I113" i="22"/>
  <c r="I118" i="22"/>
  <c r="I117" i="22"/>
  <c r="I116" i="22" s="1"/>
  <c r="J116" i="22" s="1"/>
  <c r="I124" i="22"/>
  <c r="I123" i="22"/>
  <c r="I128" i="22"/>
  <c r="I127" i="22" s="1"/>
  <c r="I133" i="22"/>
  <c r="I132" i="22"/>
  <c r="I142" i="22"/>
  <c r="I141" i="22" s="1"/>
  <c r="I140" i="22"/>
  <c r="I146" i="22"/>
  <c r="J146" i="22" s="1"/>
  <c r="I152" i="22"/>
  <c r="I151" i="22"/>
  <c r="I150" i="22" s="1"/>
  <c r="I159" i="22"/>
  <c r="I164" i="22"/>
  <c r="I163" i="22"/>
  <c r="I169" i="22"/>
  <c r="I168" i="22" s="1"/>
  <c r="I167" i="22"/>
  <c r="I173" i="22"/>
  <c r="I179" i="22"/>
  <c r="I178" i="22" s="1"/>
  <c r="I182" i="22"/>
  <c r="I181" i="22"/>
  <c r="J181" i="22" s="1"/>
  <c r="I185" i="22"/>
  <c r="I190" i="22"/>
  <c r="I188" i="22"/>
  <c r="I192" i="22"/>
  <c r="I191" i="22"/>
  <c r="J191" i="22" s="1"/>
  <c r="I198" i="22"/>
  <c r="I197" i="22" s="1"/>
  <c r="J197" i="22" s="1"/>
  <c r="I205" i="22"/>
  <c r="I204" i="22"/>
  <c r="I212" i="22"/>
  <c r="I211" i="22"/>
  <c r="I219" i="22"/>
  <c r="I218" i="22" s="1"/>
  <c r="I217" i="22" s="1"/>
  <c r="I216" i="22" s="1"/>
  <c r="I215" i="22" s="1"/>
  <c r="I230" i="22"/>
  <c r="I229" i="22" s="1"/>
  <c r="I234" i="22"/>
  <c r="I247" i="22"/>
  <c r="I251" i="22"/>
  <c r="I250" i="22"/>
  <c r="I255" i="22"/>
  <c r="I260" i="22"/>
  <c r="I259" i="22" s="1"/>
  <c r="I258" i="22" s="1"/>
  <c r="I257" i="22" s="1"/>
  <c r="I265" i="22"/>
  <c r="I269" i="22"/>
  <c r="I268" i="22"/>
  <c r="I273" i="22"/>
  <c r="H273" i="22"/>
  <c r="H272" i="22"/>
  <c r="H269" i="22"/>
  <c r="H265" i="22"/>
  <c r="H264" i="22" s="1"/>
  <c r="H263" i="22" s="1"/>
  <c r="H262" i="22" s="1"/>
  <c r="H260" i="22"/>
  <c r="H255" i="22"/>
  <c r="H254" i="22"/>
  <c r="H253" i="22"/>
  <c r="H251" i="22"/>
  <c r="H247" i="22"/>
  <c r="H246" i="22"/>
  <c r="H234" i="22"/>
  <c r="H233" i="22"/>
  <c r="F24" i="9"/>
  <c r="H24" i="9" s="1"/>
  <c r="F20" i="9"/>
  <c r="H226" i="22"/>
  <c r="H225" i="22"/>
  <c r="H219" i="22"/>
  <c r="H212" i="22"/>
  <c r="C63" i="23"/>
  <c r="H198" i="22"/>
  <c r="H197" i="22" s="1"/>
  <c r="H196" i="22" s="1"/>
  <c r="H195" i="22" s="1"/>
  <c r="H194" i="22"/>
  <c r="H192" i="22"/>
  <c r="H191" i="22" s="1"/>
  <c r="H190" i="22"/>
  <c r="H43" i="16"/>
  <c r="J43" i="16" s="1"/>
  <c r="H42" i="16"/>
  <c r="H179" i="22"/>
  <c r="H173" i="22"/>
  <c r="H172" i="22"/>
  <c r="H171" i="22" s="1"/>
  <c r="H36" i="16"/>
  <c r="H35" i="16" s="1"/>
  <c r="H164" i="22"/>
  <c r="H163" i="22" s="1"/>
  <c r="H162" i="22" s="1"/>
  <c r="H159" i="22"/>
  <c r="H152" i="22"/>
  <c r="H146" i="22"/>
  <c r="H145" i="22"/>
  <c r="H144" i="22" s="1"/>
  <c r="H142" i="22"/>
  <c r="J142" i="22" s="1"/>
  <c r="H141" i="22"/>
  <c r="H140" i="22" s="1"/>
  <c r="F135" i="9"/>
  <c r="F134" i="9"/>
  <c r="H128" i="22"/>
  <c r="H124" i="22"/>
  <c r="H123" i="22"/>
  <c r="J123" i="22" s="1"/>
  <c r="H122" i="22"/>
  <c r="J122" i="22" s="1"/>
  <c r="H118" i="22"/>
  <c r="H117" i="22"/>
  <c r="H116" i="22"/>
  <c r="H114" i="22"/>
  <c r="H113" i="22"/>
  <c r="H112" i="22"/>
  <c r="H111" i="22" s="1"/>
  <c r="H110" i="22" s="1"/>
  <c r="H21" i="16"/>
  <c r="J108" i="22"/>
  <c r="H101" i="22"/>
  <c r="H95" i="22"/>
  <c r="J95" i="22" s="1"/>
  <c r="H94" i="22"/>
  <c r="H93" i="22" s="1"/>
  <c r="H92" i="22" s="1"/>
  <c r="H89" i="22"/>
  <c r="H88" i="22"/>
  <c r="H87" i="22" s="1"/>
  <c r="H79" i="22"/>
  <c r="H78" i="22" s="1"/>
  <c r="H77" i="22" s="1"/>
  <c r="H76" i="22" s="1"/>
  <c r="H75" i="22" s="1"/>
  <c r="H74" i="22" s="1"/>
  <c r="H72" i="22"/>
  <c r="H70" i="22"/>
  <c r="H69" i="22"/>
  <c r="H66" i="22"/>
  <c r="H65" i="22" s="1"/>
  <c r="H61" i="22"/>
  <c r="H58" i="22"/>
  <c r="J58" i="22" s="1"/>
  <c r="F63" i="9"/>
  <c r="H63" i="9"/>
  <c r="F57" i="9"/>
  <c r="F56" i="9"/>
  <c r="F55" i="9"/>
  <c r="F54" i="9" s="1"/>
  <c r="F53" i="9"/>
  <c r="H50" i="22"/>
  <c r="H45" i="22"/>
  <c r="H44" i="22"/>
  <c r="H43" i="22" s="1"/>
  <c r="H41" i="22"/>
  <c r="F43" i="9"/>
  <c r="F42" i="9"/>
  <c r="F41" i="9" s="1"/>
  <c r="F40" i="9"/>
  <c r="F38" i="9"/>
  <c r="F37" i="9" s="1"/>
  <c r="F36" i="9" s="1"/>
  <c r="F27" i="9" s="1"/>
  <c r="F30" i="9"/>
  <c r="I27" i="16"/>
  <c r="I37" i="16"/>
  <c r="J37" i="16" s="1"/>
  <c r="D47" i="23"/>
  <c r="D46" i="23"/>
  <c r="E32" i="23"/>
  <c r="E48" i="23"/>
  <c r="E49" i="23"/>
  <c r="E50" i="23"/>
  <c r="E51" i="23"/>
  <c r="E53" i="23"/>
  <c r="C47" i="23"/>
  <c r="C46" i="23"/>
  <c r="E20" i="23"/>
  <c r="C18" i="7"/>
  <c r="C17" i="7"/>
  <c r="C20" i="7"/>
  <c r="E44" i="23"/>
  <c r="D43" i="23"/>
  <c r="E43" i="23" s="1"/>
  <c r="C43" i="23"/>
  <c r="C42" i="23"/>
  <c r="E41" i="23"/>
  <c r="D40" i="23"/>
  <c r="D39" i="23" s="1"/>
  <c r="C40" i="23"/>
  <c r="C39" i="23"/>
  <c r="E36" i="23"/>
  <c r="E35" i="23"/>
  <c r="D34" i="23"/>
  <c r="C34" i="23"/>
  <c r="C33" i="23" s="1"/>
  <c r="D31" i="23"/>
  <c r="E31" i="23"/>
  <c r="C31" i="23"/>
  <c r="C30" i="23"/>
  <c r="D28" i="23"/>
  <c r="C27" i="23"/>
  <c r="C26" i="23"/>
  <c r="E25" i="23"/>
  <c r="D24" i="23"/>
  <c r="C24" i="23"/>
  <c r="E23" i="23"/>
  <c r="D22" i="23"/>
  <c r="G246" i="9"/>
  <c r="G245" i="9" s="1"/>
  <c r="J266" i="22"/>
  <c r="J232" i="22"/>
  <c r="J228" i="22"/>
  <c r="J206" i="22"/>
  <c r="J198" i="22"/>
  <c r="J186" i="22"/>
  <c r="J184" i="22"/>
  <c r="J183" i="22"/>
  <c r="J170" i="22"/>
  <c r="J166" i="22"/>
  <c r="J134" i="22"/>
  <c r="J124" i="22"/>
  <c r="J114" i="22"/>
  <c r="J109" i="22"/>
  <c r="J59" i="22"/>
  <c r="J57" i="22"/>
  <c r="J51" i="22"/>
  <c r="J36" i="22"/>
  <c r="J31" i="22"/>
  <c r="J27" i="22"/>
  <c r="I226" i="22"/>
  <c r="I225" i="22" s="1"/>
  <c r="J225" i="22" s="1"/>
  <c r="I107" i="22"/>
  <c r="E29" i="23"/>
  <c r="E24" i="23"/>
  <c r="D17" i="15"/>
  <c r="C14" i="23"/>
  <c r="D14" i="23"/>
  <c r="E14" i="23" s="1"/>
  <c r="G198" i="9"/>
  <c r="G197" i="9" s="1"/>
  <c r="J154" i="22"/>
  <c r="I196" i="22"/>
  <c r="I195" i="22" s="1"/>
  <c r="J195" i="22" s="1"/>
  <c r="I122" i="22"/>
  <c r="F241" i="9"/>
  <c r="F240" i="9" s="1"/>
  <c r="F239" i="9" s="1"/>
  <c r="F238" i="9" s="1"/>
  <c r="F237" i="9" s="1"/>
  <c r="H205" i="22"/>
  <c r="J205" i="22"/>
  <c r="H268" i="22"/>
  <c r="J268" i="22" s="1"/>
  <c r="J269" i="22"/>
  <c r="G85" i="9"/>
  <c r="G84" i="9" s="1"/>
  <c r="F35" i="9"/>
  <c r="F33" i="9"/>
  <c r="F32" i="9" s="1"/>
  <c r="H25" i="22"/>
  <c r="J25" i="22" s="1"/>
  <c r="H41" i="16"/>
  <c r="H182" i="22"/>
  <c r="H181" i="22" s="1"/>
  <c r="G113" i="9"/>
  <c r="G112" i="9"/>
  <c r="J22" i="22"/>
  <c r="J66" i="22"/>
  <c r="J118" i="22"/>
  <c r="J180" i="22"/>
  <c r="G37" i="9"/>
  <c r="G36" i="9"/>
  <c r="G51" i="9"/>
  <c r="G50" i="9" s="1"/>
  <c r="J227" i="22"/>
  <c r="F227" i="9"/>
  <c r="H227" i="9" s="1"/>
  <c r="F184" i="9"/>
  <c r="F180" i="9"/>
  <c r="H180" i="9"/>
  <c r="F170" i="9"/>
  <c r="F166" i="9"/>
  <c r="F165" i="9"/>
  <c r="F164" i="9" s="1"/>
  <c r="F114" i="9"/>
  <c r="F113" i="9" s="1"/>
  <c r="F112" i="9" s="1"/>
  <c r="F111" i="9" s="1"/>
  <c r="F110" i="9" s="1"/>
  <c r="F65" i="9"/>
  <c r="F64" i="9"/>
  <c r="F19" i="9"/>
  <c r="H19" i="9" s="1"/>
  <c r="H20" i="16"/>
  <c r="H19" i="16"/>
  <c r="H23" i="16"/>
  <c r="H22" i="16" s="1"/>
  <c r="H34" i="16"/>
  <c r="H33" i="16"/>
  <c r="H40" i="16"/>
  <c r="J40" i="16" s="1"/>
  <c r="H52" i="16"/>
  <c r="H21" i="22"/>
  <c r="H20" i="22"/>
  <c r="H30" i="22"/>
  <c r="H29" i="22"/>
  <c r="H35" i="22"/>
  <c r="H56" i="22"/>
  <c r="J56" i="22"/>
  <c r="H107" i="22"/>
  <c r="H106" i="22"/>
  <c r="H105" i="22"/>
  <c r="H104" i="22" s="1"/>
  <c r="H133" i="22"/>
  <c r="J133" i="22"/>
  <c r="H169" i="22"/>
  <c r="J169" i="22" s="1"/>
  <c r="H185" i="22"/>
  <c r="J185" i="22"/>
  <c r="H230" i="22"/>
  <c r="H250" i="22"/>
  <c r="H249" i="22"/>
  <c r="F186" i="9"/>
  <c r="H186" i="9" s="1"/>
  <c r="F183" i="9"/>
  <c r="F115" i="9"/>
  <c r="H115" i="9" s="1"/>
  <c r="H55" i="22"/>
  <c r="H54" i="22"/>
  <c r="H229" i="22"/>
  <c r="H51" i="16"/>
  <c r="J51" i="16" s="1"/>
  <c r="F226" i="9"/>
  <c r="F225" i="9" s="1"/>
  <c r="H199" i="9"/>
  <c r="H67" i="9"/>
  <c r="H57" i="9"/>
  <c r="I135" i="22"/>
  <c r="H218" i="9"/>
  <c r="H20" i="9"/>
  <c r="F179" i="9"/>
  <c r="H179" i="9" s="1"/>
  <c r="F178" i="9"/>
  <c r="H178" i="9" s="1"/>
  <c r="J20" i="16"/>
  <c r="H24" i="16"/>
  <c r="I13" i="16"/>
  <c r="J18" i="16"/>
  <c r="I19" i="16"/>
  <c r="J55" i="16"/>
  <c r="H88" i="9"/>
  <c r="G87" i="9"/>
  <c r="F189" i="9"/>
  <c r="F188" i="9"/>
  <c r="F187" i="9" s="1"/>
  <c r="F192" i="9"/>
  <c r="F191" i="9" s="1"/>
  <c r="J32" i="16"/>
  <c r="J229" i="22"/>
  <c r="H89" i="9"/>
  <c r="H56" i="9"/>
  <c r="H52" i="9"/>
  <c r="H120" i="9"/>
  <c r="I189" i="22"/>
  <c r="J23" i="16"/>
  <c r="G29" i="9"/>
  <c r="G28" i="9"/>
  <c r="J226" i="22"/>
  <c r="H31" i="9"/>
  <c r="J72" i="22"/>
  <c r="J163" i="22"/>
  <c r="F138" i="9"/>
  <c r="F137" i="9" s="1"/>
  <c r="F136" i="9" s="1"/>
  <c r="F22" i="9"/>
  <c r="F21" i="9"/>
  <c r="J52" i="16"/>
  <c r="I29" i="22"/>
  <c r="J29" i="22" s="1"/>
  <c r="J19" i="16"/>
  <c r="J33" i="16"/>
  <c r="F236" i="9"/>
  <c r="J89" i="22"/>
  <c r="H204" i="22"/>
  <c r="H203" i="22"/>
  <c r="H202" i="22" s="1"/>
  <c r="H201" i="22" s="1"/>
  <c r="H200" i="22"/>
  <c r="H132" i="22"/>
  <c r="J192" i="22"/>
  <c r="F44" i="9"/>
  <c r="H245" i="22"/>
  <c r="G105" i="9"/>
  <c r="G104" i="9" s="1"/>
  <c r="G103" i="9" s="1"/>
  <c r="G97" i="9" s="1"/>
  <c r="H107" i="9"/>
  <c r="I249" i="22"/>
  <c r="J250" i="22"/>
  <c r="J38" i="16"/>
  <c r="H94" i="9"/>
  <c r="I162" i="22"/>
  <c r="J162" i="22"/>
  <c r="J251" i="22"/>
  <c r="J41" i="16"/>
  <c r="J182" i="22"/>
  <c r="I31" i="16"/>
  <c r="J31" i="16" s="1"/>
  <c r="J36" i="16"/>
  <c r="J34" i="16"/>
  <c r="H108" i="9"/>
  <c r="H77" i="9"/>
  <c r="H166" i="9"/>
  <c r="J164" i="22"/>
  <c r="H218" i="22"/>
  <c r="J218" i="22" s="1"/>
  <c r="H27" i="16"/>
  <c r="J27" i="16" s="1"/>
  <c r="H139" i="9"/>
  <c r="H230" i="9"/>
  <c r="H46" i="16"/>
  <c r="I22" i="16"/>
  <c r="J16" i="16"/>
  <c r="J82" i="22"/>
  <c r="H184" i="9"/>
  <c r="J44" i="16"/>
  <c r="J230" i="22"/>
  <c r="J30" i="16"/>
  <c r="J45" i="22"/>
  <c r="H158" i="22"/>
  <c r="H157" i="22"/>
  <c r="I51" i="16"/>
  <c r="J49" i="16"/>
  <c r="I241" i="22"/>
  <c r="I240" i="22" s="1"/>
  <c r="J240" i="22"/>
  <c r="J55" i="22"/>
  <c r="G18" i="9"/>
  <c r="G17" i="9" s="1"/>
  <c r="F133" i="9"/>
  <c r="G163" i="9"/>
  <c r="G162" i="9" s="1"/>
  <c r="F83" i="9"/>
  <c r="F82" i="9" s="1"/>
  <c r="F81" i="9" s="1"/>
  <c r="F80" i="9"/>
  <c r="H84" i="9"/>
  <c r="H51" i="9"/>
  <c r="H173" i="9"/>
  <c r="H135" i="9"/>
  <c r="G229" i="9"/>
  <c r="H217" i="9"/>
  <c r="F62" i="9"/>
  <c r="F147" i="9"/>
  <c r="H147" i="9" s="1"/>
  <c r="H100" i="9"/>
  <c r="H66" i="9"/>
  <c r="F160" i="9"/>
  <c r="F93" i="9"/>
  <c r="H93" i="9" s="1"/>
  <c r="H34" i="9"/>
  <c r="H205" i="9"/>
  <c r="F169" i="9"/>
  <c r="F168" i="9" s="1"/>
  <c r="F167" i="9" s="1"/>
  <c r="H167" i="9"/>
  <c r="H174" i="9"/>
  <c r="H165" i="9"/>
  <c r="H154" i="9"/>
  <c r="H86" i="9"/>
  <c r="H87" i="9"/>
  <c r="F215" i="9"/>
  <c r="H85" i="9"/>
  <c r="H76" i="9"/>
  <c r="H234" i="9"/>
  <c r="E15" i="23"/>
  <c r="D21" i="23"/>
  <c r="C21" i="23"/>
  <c r="C19" i="23" s="1"/>
  <c r="C13" i="23" s="1"/>
  <c r="D30" i="23"/>
  <c r="E30" i="23"/>
  <c r="E46" i="23"/>
  <c r="I77" i="22"/>
  <c r="I76" i="22" s="1"/>
  <c r="I210" i="22"/>
  <c r="I209" i="22" s="1"/>
  <c r="G145" i="9"/>
  <c r="H145" i="9" s="1"/>
  <c r="J54" i="22"/>
  <c r="I53" i="22"/>
  <c r="J53" i="22" s="1"/>
  <c r="J128" i="22"/>
  <c r="H127" i="22"/>
  <c r="J127" i="22" s="1"/>
  <c r="H126" i="22"/>
  <c r="I93" i="22"/>
  <c r="J94" i="22"/>
  <c r="H106" i="9"/>
  <c r="F105" i="9"/>
  <c r="H105" i="9" s="1"/>
  <c r="F104" i="9"/>
  <c r="F103" i="9" s="1"/>
  <c r="G254" i="9"/>
  <c r="H254" i="9" s="1"/>
  <c r="H255" i="9"/>
  <c r="I264" i="22"/>
  <c r="J265" i="22"/>
  <c r="I47" i="16"/>
  <c r="J47" i="16" s="1"/>
  <c r="I106" i="22"/>
  <c r="J107" i="22"/>
  <c r="J141" i="22"/>
  <c r="J140" i="22"/>
  <c r="J44" i="22"/>
  <c r="I43" i="22"/>
  <c r="F229" i="9"/>
  <c r="F228" i="9" s="1"/>
  <c r="H231" i="9"/>
  <c r="F185" i="9"/>
  <c r="H185" i="9" s="1"/>
  <c r="H24" i="22"/>
  <c r="H19" i="22"/>
  <c r="C58" i="23"/>
  <c r="E58" i="23" s="1"/>
  <c r="J179" i="22"/>
  <c r="H178" i="22"/>
  <c r="H177" i="22"/>
  <c r="H176" i="22" s="1"/>
  <c r="H175" i="22" s="1"/>
  <c r="H217" i="22"/>
  <c r="J217" i="22" s="1"/>
  <c r="H216" i="22"/>
  <c r="H215" i="22" s="1"/>
  <c r="J215" i="22" s="1"/>
  <c r="C64" i="23"/>
  <c r="J255" i="22"/>
  <c r="I254" i="22"/>
  <c r="I253" i="22" s="1"/>
  <c r="I126" i="22"/>
  <c r="G48" i="9"/>
  <c r="G47" i="9" s="1"/>
  <c r="H47" i="9" s="1"/>
  <c r="I39" i="22"/>
  <c r="J54" i="16"/>
  <c r="H75" i="9"/>
  <c r="E40" i="23"/>
  <c r="H259" i="22"/>
  <c r="J259" i="22" s="1"/>
  <c r="J70" i="22"/>
  <c r="I69" i="22"/>
  <c r="J69" i="22" s="1"/>
  <c r="G212" i="9"/>
  <c r="G124" i="9"/>
  <c r="H124" i="9" s="1"/>
  <c r="H55" i="9"/>
  <c r="F29" i="9"/>
  <c r="F28" i="9" s="1"/>
  <c r="H30" i="9"/>
  <c r="J61" i="22"/>
  <c r="H60" i="22"/>
  <c r="J60" i="22"/>
  <c r="H224" i="22"/>
  <c r="H223" i="22" s="1"/>
  <c r="H222" i="22" s="1"/>
  <c r="H221" i="22" s="1"/>
  <c r="H130" i="9"/>
  <c r="F129" i="9"/>
  <c r="H103" i="22"/>
  <c r="C59" i="23"/>
  <c r="J196" i="22"/>
  <c r="H64" i="22"/>
  <c r="J65" i="22"/>
  <c r="H153" i="9"/>
  <c r="G152" i="9"/>
  <c r="G203" i="9"/>
  <c r="G202" i="9" s="1"/>
  <c r="H202" i="9" s="1"/>
  <c r="H204" i="9"/>
  <c r="G72" i="9"/>
  <c r="G71" i="9" s="1"/>
  <c r="H71" i="9" s="1"/>
  <c r="H73" i="9"/>
  <c r="G83" i="9"/>
  <c r="H168" i="22"/>
  <c r="J117" i="22"/>
  <c r="H68" i="22"/>
  <c r="H189" i="22"/>
  <c r="J189" i="22"/>
  <c r="H188" i="22"/>
  <c r="J188" i="22" s="1"/>
  <c r="J190" i="22"/>
  <c r="J234" i="22"/>
  <c r="I233" i="22"/>
  <c r="I224" i="22" s="1"/>
  <c r="I149" i="22"/>
  <c r="H198" i="9"/>
  <c r="F197" i="9"/>
  <c r="F196" i="9" s="1"/>
  <c r="F195" i="9"/>
  <c r="F194" i="9"/>
  <c r="C17" i="15"/>
  <c r="E17" i="15" s="1"/>
  <c r="C38" i="23"/>
  <c r="C37" i="23" s="1"/>
  <c r="C54" i="23" s="1"/>
  <c r="C26" i="7" s="1"/>
  <c r="H95" i="9"/>
  <c r="H193" i="9"/>
  <c r="G190" i="9"/>
  <c r="G192" i="9"/>
  <c r="G191" i="9" s="1"/>
  <c r="J88" i="22"/>
  <c r="I87" i="22"/>
  <c r="G233" i="9"/>
  <c r="G232" i="9" s="1"/>
  <c r="H232" i="9" s="1"/>
  <c r="I112" i="22"/>
  <c r="J112" i="22" s="1"/>
  <c r="J113" i="22"/>
  <c r="G117" i="9"/>
  <c r="G22" i="9"/>
  <c r="G21" i="9" s="1"/>
  <c r="H23" i="9"/>
  <c r="H43" i="9"/>
  <c r="G42" i="9"/>
  <c r="G41" i="9" s="1"/>
  <c r="H102" i="9"/>
  <c r="H35" i="9"/>
  <c r="G33" i="9"/>
  <c r="G32" i="9" s="1"/>
  <c r="F171" i="9"/>
  <c r="H171" i="9"/>
  <c r="G196" i="9"/>
  <c r="G195" i="9" s="1"/>
  <c r="I98" i="22"/>
  <c r="J21" i="22"/>
  <c r="I20" i="22"/>
  <c r="F159" i="9"/>
  <c r="F158" i="9" s="1"/>
  <c r="G127" i="9"/>
  <c r="I203" i="22"/>
  <c r="H126" i="9"/>
  <c r="H50" i="9"/>
  <c r="G49" i="9"/>
  <c r="H40" i="22"/>
  <c r="H39" i="22" s="1"/>
  <c r="J41" i="22"/>
  <c r="H240" i="9"/>
  <c r="G239" i="9"/>
  <c r="H239" i="9" s="1"/>
  <c r="H131" i="22"/>
  <c r="E47" i="23"/>
  <c r="J25" i="16"/>
  <c r="I81" i="22"/>
  <c r="J81" i="22"/>
  <c r="F182" i="9"/>
  <c r="E22" i="23"/>
  <c r="J204" i="22"/>
  <c r="J126" i="22"/>
  <c r="J241" i="22"/>
  <c r="H168" i="9"/>
  <c r="H169" i="9"/>
  <c r="J24" i="22"/>
  <c r="F132" i="9"/>
  <c r="F92" i="9"/>
  <c r="H92" i="9" s="1"/>
  <c r="F146" i="9"/>
  <c r="H146" i="9" s="1"/>
  <c r="F60" i="9"/>
  <c r="F59" i="9" s="1"/>
  <c r="F61" i="9"/>
  <c r="H190" i="9"/>
  <c r="G189" i="9"/>
  <c r="H189" i="9" s="1"/>
  <c r="G188" i="9"/>
  <c r="I202" i="22"/>
  <c r="J203" i="22"/>
  <c r="H187" i="22"/>
  <c r="C61" i="23"/>
  <c r="G211" i="9"/>
  <c r="H49" i="9"/>
  <c r="I111" i="22"/>
  <c r="H192" i="9"/>
  <c r="H191" i="9"/>
  <c r="J233" i="22"/>
  <c r="H63" i="22"/>
  <c r="H52" i="22" s="1"/>
  <c r="J64" i="22"/>
  <c r="J254" i="22"/>
  <c r="J77" i="22"/>
  <c r="H203" i="9"/>
  <c r="H72" i="9"/>
  <c r="G244" i="9"/>
  <c r="G243" i="9" s="1"/>
  <c r="F128" i="9"/>
  <c r="H129" i="9"/>
  <c r="G151" i="9"/>
  <c r="H152" i="9"/>
  <c r="J20" i="22"/>
  <c r="G123" i="9"/>
  <c r="H123" i="9" s="1"/>
  <c r="I68" i="22"/>
  <c r="J68" i="22" s="1"/>
  <c r="I92" i="22"/>
  <c r="J92" i="22" s="1"/>
  <c r="J93" i="22"/>
  <c r="H42" i="9"/>
  <c r="I38" i="22"/>
  <c r="J178" i="22"/>
  <c r="J264" i="22"/>
  <c r="F181" i="9"/>
  <c r="H196" i="9"/>
  <c r="G116" i="9"/>
  <c r="I97" i="22"/>
  <c r="H22" i="9"/>
  <c r="H197" i="9"/>
  <c r="I86" i="22"/>
  <c r="J168" i="22"/>
  <c r="H167" i="22"/>
  <c r="H161" i="22" s="1"/>
  <c r="H156" i="22" s="1"/>
  <c r="I105" i="22"/>
  <c r="J106" i="22"/>
  <c r="H29" i="9"/>
  <c r="J40" i="22"/>
  <c r="H53" i="22"/>
  <c r="I148" i="22"/>
  <c r="G82" i="9"/>
  <c r="G81" i="9" s="1"/>
  <c r="H83" i="9"/>
  <c r="H104" i="9"/>
  <c r="I37" i="22"/>
  <c r="F145" i="9"/>
  <c r="J253" i="22"/>
  <c r="H82" i="9"/>
  <c r="I85" i="22"/>
  <c r="I201" i="22"/>
  <c r="J201" i="22" s="1"/>
  <c r="J202" i="22"/>
  <c r="G194" i="9"/>
  <c r="H194" i="9"/>
  <c r="H195" i="9"/>
  <c r="I223" i="22"/>
  <c r="J223" i="22" s="1"/>
  <c r="I75" i="22"/>
  <c r="J76" i="22"/>
  <c r="J111" i="22"/>
  <c r="I110" i="22"/>
  <c r="J110" i="22"/>
  <c r="H41" i="9"/>
  <c r="G40" i="9"/>
  <c r="H40" i="9"/>
  <c r="I91" i="22"/>
  <c r="I84" i="22" s="1"/>
  <c r="I214" i="22"/>
  <c r="G27" i="9"/>
  <c r="H32" i="9"/>
  <c r="G70" i="9"/>
  <c r="G69" i="9" s="1"/>
  <c r="H188" i="9"/>
  <c r="H28" i="9"/>
  <c r="F127" i="9"/>
  <c r="H127" i="9" s="1"/>
  <c r="H128" i="9"/>
  <c r="I104" i="22"/>
  <c r="J104" i="22" s="1"/>
  <c r="J105" i="22"/>
  <c r="G16" i="9"/>
  <c r="G15" i="9" s="1"/>
  <c r="H21" i="9"/>
  <c r="H151" i="9"/>
  <c r="G150" i="9"/>
  <c r="G80" i="9"/>
  <c r="H80" i="9" s="1"/>
  <c r="H81" i="9"/>
  <c r="C62" i="23"/>
  <c r="E62" i="23" s="1"/>
  <c r="I200" i="22"/>
  <c r="J200" i="22"/>
  <c r="G26" i="9"/>
  <c r="I222" i="22"/>
  <c r="J222" i="22" s="1"/>
  <c r="J75" i="22"/>
  <c r="I74" i="22"/>
  <c r="G149" i="9"/>
  <c r="G187" i="9"/>
  <c r="H187" i="9" s="1"/>
  <c r="H70" i="9"/>
  <c r="G90" i="9"/>
  <c r="I221" i="22"/>
  <c r="J221" i="22" s="1"/>
  <c r="D61" i="23"/>
  <c r="E61" i="23"/>
  <c r="J74" i="22"/>
  <c r="D64" i="23"/>
  <c r="E64" i="23"/>
  <c r="C56" i="23"/>
  <c r="C65" i="23" s="1"/>
  <c r="C66" i="23" s="1"/>
  <c r="D60" i="23"/>
  <c r="E60" i="23" s="1"/>
  <c r="D59" i="23"/>
  <c r="E59" i="23"/>
  <c r="D63" i="23"/>
  <c r="E63" i="23"/>
  <c r="D57" i="23"/>
  <c r="E57" i="23"/>
  <c r="D58" i="23"/>
  <c r="D56" i="23"/>
  <c r="C60" i="23"/>
  <c r="D62" i="23"/>
  <c r="D65" i="23"/>
  <c r="E56" i="23"/>
  <c r="G242" i="9" l="1"/>
  <c r="F97" i="9"/>
  <c r="H97" i="9" s="1"/>
  <c r="J214" i="22"/>
  <c r="F98" i="9"/>
  <c r="H98" i="9" s="1"/>
  <c r="H99" i="9"/>
  <c r="H27" i="9"/>
  <c r="F26" i="9"/>
  <c r="H38" i="22"/>
  <c r="J38" i="22" s="1"/>
  <c r="J39" i="22"/>
  <c r="C25" i="7"/>
  <c r="C24" i="7" s="1"/>
  <c r="C23" i="7" s="1"/>
  <c r="I208" i="22"/>
  <c r="F224" i="9"/>
  <c r="F223" i="9" s="1"/>
  <c r="I103" i="22"/>
  <c r="J103" i="22" s="1"/>
  <c r="G46" i="9"/>
  <c r="F177" i="9"/>
  <c r="F176" i="9" s="1"/>
  <c r="F175" i="9" s="1"/>
  <c r="G238" i="9"/>
  <c r="H233" i="9"/>
  <c r="E65" i="23"/>
  <c r="J224" i="22"/>
  <c r="I46" i="16"/>
  <c r="J46" i="16" s="1"/>
  <c r="G253" i="9"/>
  <c r="H258" i="22"/>
  <c r="H48" i="9"/>
  <c r="H33" i="9"/>
  <c r="H214" i="22"/>
  <c r="H37" i="22"/>
  <c r="J43" i="22"/>
  <c r="H136" i="22"/>
  <c r="J137" i="22"/>
  <c r="G138" i="9"/>
  <c r="H140" i="9"/>
  <c r="E21" i="23"/>
  <c r="H164" i="9"/>
  <c r="F163" i="9"/>
  <c r="F162" i="9" s="1"/>
  <c r="F157" i="9" s="1"/>
  <c r="E39" i="23"/>
  <c r="J101" i="22"/>
  <c r="H99" i="22"/>
  <c r="I172" i="22"/>
  <c r="J173" i="22"/>
  <c r="H65" i="9"/>
  <c r="G64" i="9"/>
  <c r="G215" i="9"/>
  <c r="H215" i="9" s="1"/>
  <c r="H216" i="9"/>
  <c r="J132" i="22"/>
  <c r="I131" i="22"/>
  <c r="I63" i="22"/>
  <c r="J167" i="22"/>
  <c r="H103" i="9"/>
  <c r="D19" i="23"/>
  <c r="H101" i="9"/>
  <c r="H209" i="9"/>
  <c r="H225" i="9"/>
  <c r="J22" i="16"/>
  <c r="E28" i="23"/>
  <c r="D27" i="23"/>
  <c r="D33" i="23"/>
  <c r="E33" i="23" s="1"/>
  <c r="E34" i="23"/>
  <c r="H144" i="9"/>
  <c r="F143" i="9"/>
  <c r="J42" i="16"/>
  <c r="I39" i="16"/>
  <c r="G61" i="9"/>
  <c r="H61" i="9" s="1"/>
  <c r="H62" i="9"/>
  <c r="J159" i="22"/>
  <c r="I158" i="22"/>
  <c r="J37" i="22"/>
  <c r="J216" i="22"/>
  <c r="I194" i="22"/>
  <c r="H163" i="9"/>
  <c r="J87" i="22"/>
  <c r="H86" i="22"/>
  <c r="H85" i="22" s="1"/>
  <c r="F213" i="9"/>
  <c r="H214" i="9"/>
  <c r="F118" i="9"/>
  <c r="H119" i="9"/>
  <c r="J13" i="16"/>
  <c r="H208" i="9"/>
  <c r="G207" i="9"/>
  <c r="F91" i="9"/>
  <c r="G228" i="9"/>
  <c r="H229" i="9"/>
  <c r="H36" i="9"/>
  <c r="G111" i="9"/>
  <c r="H112" i="9"/>
  <c r="J34" i="22"/>
  <c r="I33" i="22"/>
  <c r="J33" i="22" s="1"/>
  <c r="H54" i="9"/>
  <c r="G53" i="9"/>
  <c r="H53" i="9" s="1"/>
  <c r="F247" i="9"/>
  <c r="H248" i="9"/>
  <c r="H156" i="9"/>
  <c r="F155" i="9"/>
  <c r="H155" i="9" s="1"/>
  <c r="G182" i="9"/>
  <c r="H183" i="9"/>
  <c r="J260" i="22"/>
  <c r="D42" i="23"/>
  <c r="E42" i="23" s="1"/>
  <c r="F18" i="9"/>
  <c r="J249" i="22"/>
  <c r="J242" i="22"/>
  <c r="H37" i="9"/>
  <c r="H113" i="9"/>
  <c r="J152" i="22"/>
  <c r="H151" i="22"/>
  <c r="H211" i="22"/>
  <c r="J212" i="22"/>
  <c r="J247" i="22"/>
  <c r="I246" i="22"/>
  <c r="J30" i="22"/>
  <c r="F78" i="9"/>
  <c r="H78" i="9" s="1"/>
  <c r="H79" i="9"/>
  <c r="H222" i="9"/>
  <c r="G221" i="9"/>
  <c r="I177" i="22"/>
  <c r="H226" i="9"/>
  <c r="I145" i="22"/>
  <c r="H39" i="16"/>
  <c r="H57" i="16" s="1"/>
  <c r="H34" i="22"/>
  <c r="H33" i="22" s="1"/>
  <c r="H18" i="22" s="1"/>
  <c r="J35" i="22"/>
  <c r="H49" i="22"/>
  <c r="J50" i="22"/>
  <c r="J219" i="22"/>
  <c r="J14" i="16"/>
  <c r="J35" i="16"/>
  <c r="G133" i="9"/>
  <c r="J78" i="22"/>
  <c r="H114" i="9"/>
  <c r="G160" i="9"/>
  <c r="H161" i="9"/>
  <c r="I272" i="22"/>
  <c r="J273" i="22"/>
  <c r="J24" i="16"/>
  <c r="J29" i="16"/>
  <c r="H38" i="9"/>
  <c r="H96" i="9"/>
  <c r="H241" i="9"/>
  <c r="H210" i="22" l="1"/>
  <c r="J211" i="22"/>
  <c r="H228" i="9"/>
  <c r="G224" i="9"/>
  <c r="J85" i="22"/>
  <c r="J63" i="22"/>
  <c r="I52" i="22"/>
  <c r="J52" i="22" s="1"/>
  <c r="G159" i="9"/>
  <c r="H160" i="9"/>
  <c r="J145" i="22"/>
  <c r="I144" i="22"/>
  <c r="J144" i="22" s="1"/>
  <c r="H150" i="22"/>
  <c r="J151" i="22"/>
  <c r="F17" i="9"/>
  <c r="H18" i="9"/>
  <c r="H91" i="9"/>
  <c r="F90" i="9"/>
  <c r="H90" i="9" s="1"/>
  <c r="I57" i="16"/>
  <c r="J57" i="16" s="1"/>
  <c r="J39" i="16"/>
  <c r="D26" i="23"/>
  <c r="E26" i="23" s="1"/>
  <c r="E27" i="23"/>
  <c r="D13" i="23"/>
  <c r="E13" i="23" s="1"/>
  <c r="E19" i="23"/>
  <c r="J131" i="22"/>
  <c r="H135" i="22"/>
  <c r="J136" i="22"/>
  <c r="F74" i="9"/>
  <c r="F117" i="9"/>
  <c r="H118" i="9"/>
  <c r="J86" i="22"/>
  <c r="J172" i="22"/>
  <c r="I161" i="22"/>
  <c r="J161" i="22" s="1"/>
  <c r="I171" i="22"/>
  <c r="J171" i="22" s="1"/>
  <c r="J258" i="22"/>
  <c r="H257" i="22"/>
  <c r="H238" i="9"/>
  <c r="G237" i="9"/>
  <c r="H162" i="9"/>
  <c r="J177" i="22"/>
  <c r="I176" i="22"/>
  <c r="F246" i="9"/>
  <c r="H247" i="9"/>
  <c r="H207" i="9"/>
  <c r="H48" i="22"/>
  <c r="J49" i="22"/>
  <c r="I245" i="22"/>
  <c r="J246" i="22"/>
  <c r="H111" i="9"/>
  <c r="G110" i="9"/>
  <c r="F150" i="9"/>
  <c r="I157" i="22"/>
  <c r="J158" i="22"/>
  <c r="H143" i="9"/>
  <c r="F142" i="9"/>
  <c r="H98" i="22"/>
  <c r="J99" i="22"/>
  <c r="G252" i="9"/>
  <c r="H253" i="9"/>
  <c r="I18" i="22"/>
  <c r="I207" i="22"/>
  <c r="J272" i="22"/>
  <c r="I263" i="22"/>
  <c r="G132" i="9"/>
  <c r="H133" i="9"/>
  <c r="G220" i="9"/>
  <c r="H221" i="9"/>
  <c r="H17" i="22"/>
  <c r="G181" i="9"/>
  <c r="H182" i="9"/>
  <c r="F212" i="9"/>
  <c r="H213" i="9"/>
  <c r="J194" i="22"/>
  <c r="I187" i="22"/>
  <c r="J187" i="22" s="1"/>
  <c r="H64" i="9"/>
  <c r="G60" i="9"/>
  <c r="D38" i="23"/>
  <c r="G137" i="9"/>
  <c r="H138" i="9"/>
  <c r="H46" i="9"/>
  <c r="G45" i="9"/>
  <c r="F25" i="9"/>
  <c r="H26" i="9"/>
  <c r="F211" i="9" l="1"/>
  <c r="H212" i="9"/>
  <c r="H45" i="9"/>
  <c r="G44" i="9"/>
  <c r="G177" i="9"/>
  <c r="H181" i="9"/>
  <c r="J263" i="22"/>
  <c r="I262" i="22"/>
  <c r="J262" i="22" s="1"/>
  <c r="G251" i="9"/>
  <c r="H252" i="9"/>
  <c r="J157" i="22"/>
  <c r="I156" i="22"/>
  <c r="J156" i="22" s="1"/>
  <c r="J176" i="22"/>
  <c r="I175" i="22"/>
  <c r="J175" i="22" s="1"/>
  <c r="F116" i="9"/>
  <c r="H117" i="9"/>
  <c r="H16" i="22"/>
  <c r="H47" i="22"/>
  <c r="J47" i="22" s="1"/>
  <c r="J48" i="22"/>
  <c r="H97" i="22"/>
  <c r="J98" i="22"/>
  <c r="G109" i="9"/>
  <c r="H110" i="9"/>
  <c r="H224" i="9"/>
  <c r="G223" i="9"/>
  <c r="H223" i="9" s="1"/>
  <c r="F149" i="9"/>
  <c r="H149" i="9" s="1"/>
  <c r="H150" i="9"/>
  <c r="H74" i="9"/>
  <c r="F69" i="9"/>
  <c r="H137" i="9"/>
  <c r="G136" i="9"/>
  <c r="H136" i="9" s="1"/>
  <c r="G219" i="9"/>
  <c r="H220" i="9"/>
  <c r="F141" i="9"/>
  <c r="H142" i="9"/>
  <c r="G236" i="9"/>
  <c r="H236" i="9" s="1"/>
  <c r="H237" i="9"/>
  <c r="J135" i="22"/>
  <c r="H130" i="22"/>
  <c r="H121" i="22" s="1"/>
  <c r="H17" i="9"/>
  <c r="F16" i="9"/>
  <c r="G158" i="9"/>
  <c r="H159" i="9"/>
  <c r="E38" i="23"/>
  <c r="D37" i="23"/>
  <c r="I17" i="22"/>
  <c r="J18" i="22"/>
  <c r="H60" i="9"/>
  <c r="G59" i="9"/>
  <c r="H132" i="9"/>
  <c r="G131" i="9"/>
  <c r="I244" i="22"/>
  <c r="J245" i="22"/>
  <c r="F245" i="9"/>
  <c r="H246" i="9"/>
  <c r="J257" i="22"/>
  <c r="H244" i="22"/>
  <c r="H239" i="22" s="1"/>
  <c r="H238" i="22" s="1"/>
  <c r="H237" i="22" s="1"/>
  <c r="I130" i="22"/>
  <c r="J150" i="22"/>
  <c r="H149" i="22"/>
  <c r="H209" i="22"/>
  <c r="J210" i="22"/>
  <c r="F15" i="9" l="1"/>
  <c r="H16" i="9"/>
  <c r="H15" i="9" s="1"/>
  <c r="J17" i="22"/>
  <c r="I16" i="22"/>
  <c r="G176" i="9"/>
  <c r="H177" i="9"/>
  <c r="G25" i="9"/>
  <c r="H44" i="9"/>
  <c r="J244" i="22"/>
  <c r="I239" i="22"/>
  <c r="H141" i="9"/>
  <c r="F131" i="9"/>
  <c r="F122" i="9" s="1"/>
  <c r="F121" i="9" s="1"/>
  <c r="H131" i="9"/>
  <c r="G122" i="9"/>
  <c r="E37" i="23"/>
  <c r="D54" i="23"/>
  <c r="H116" i="9"/>
  <c r="F109" i="9"/>
  <c r="H109" i="9" s="1"/>
  <c r="G250" i="9"/>
  <c r="H251" i="9"/>
  <c r="I121" i="22"/>
  <c r="J130" i="22"/>
  <c r="F58" i="9"/>
  <c r="H69" i="9"/>
  <c r="H208" i="22"/>
  <c r="J209" i="22"/>
  <c r="H59" i="9"/>
  <c r="G58" i="9"/>
  <c r="H219" i="9"/>
  <c r="G206" i="9"/>
  <c r="J97" i="22"/>
  <c r="H91" i="22"/>
  <c r="J149" i="22"/>
  <c r="H148" i="22"/>
  <c r="J148" i="22" s="1"/>
  <c r="F244" i="9"/>
  <c r="H245" i="9"/>
  <c r="H158" i="9"/>
  <c r="G157" i="9"/>
  <c r="H157" i="9" s="1"/>
  <c r="F206" i="9"/>
  <c r="F201" i="9" s="1"/>
  <c r="F200" i="9" s="1"/>
  <c r="H211" i="9"/>
  <c r="I120" i="22" l="1"/>
  <c r="J121" i="22"/>
  <c r="H176" i="9"/>
  <c r="G175" i="9"/>
  <c r="H175" i="9" s="1"/>
  <c r="H206" i="9"/>
  <c r="G201" i="9"/>
  <c r="H120" i="22"/>
  <c r="F14" i="9"/>
  <c r="J91" i="22"/>
  <c r="H84" i="22"/>
  <c r="H122" i="9"/>
  <c r="G121" i="9"/>
  <c r="H121" i="9" s="1"/>
  <c r="J16" i="22"/>
  <c r="I15" i="22"/>
  <c r="H207" i="22"/>
  <c r="J207" i="22" s="1"/>
  <c r="J208" i="22"/>
  <c r="G249" i="9"/>
  <c r="H249" i="9" s="1"/>
  <c r="H250" i="9"/>
  <c r="H25" i="9"/>
  <c r="G14" i="9"/>
  <c r="F243" i="9"/>
  <c r="H244" i="9"/>
  <c r="H58" i="9"/>
  <c r="D26" i="7"/>
  <c r="E54" i="23"/>
  <c r="D66" i="23"/>
  <c r="J239" i="22"/>
  <c r="I238" i="22"/>
  <c r="D25" i="7" l="1"/>
  <c r="E26" i="7"/>
  <c r="I237" i="22"/>
  <c r="J237" i="22" s="1"/>
  <c r="J238" i="22"/>
  <c r="J84" i="22"/>
  <c r="H15" i="22"/>
  <c r="H276" i="22" s="1"/>
  <c r="C30" i="7" s="1"/>
  <c r="G200" i="9"/>
  <c r="H200" i="9" s="1"/>
  <c r="H201" i="9"/>
  <c r="J15" i="22"/>
  <c r="I276" i="22"/>
  <c r="F256" i="9"/>
  <c r="F242" i="9"/>
  <c r="H242" i="9" s="1"/>
  <c r="H243" i="9"/>
  <c r="H14" i="9"/>
  <c r="G256" i="9"/>
  <c r="J120" i="22"/>
  <c r="H256" i="9" l="1"/>
  <c r="E25" i="7"/>
  <c r="D24" i="7"/>
  <c r="D30" i="7"/>
  <c r="J276" i="22"/>
  <c r="C29" i="7"/>
  <c r="C28" i="7" s="1"/>
  <c r="C27" i="7" s="1"/>
  <c r="C22" i="7"/>
  <c r="C31" i="7" s="1"/>
  <c r="D29" i="7" l="1"/>
  <c r="E30" i="7"/>
  <c r="D22" i="7"/>
  <c r="D31" i="7" s="1"/>
  <c r="E24" i="7"/>
  <c r="D23" i="7"/>
  <c r="E23" i="7" s="1"/>
  <c r="D28" i="7" l="1"/>
  <c r="E29" i="7"/>
  <c r="E28" i="7" l="1"/>
  <c r="D27" i="7"/>
  <c r="E27" i="7" s="1"/>
</calcChain>
</file>

<file path=xl/sharedStrings.xml><?xml version="1.0" encoding="utf-8"?>
<sst xmlns="http://schemas.openxmlformats.org/spreadsheetml/2006/main" count="2529" uniqueCount="369">
  <si>
    <t>Выполнение функций органами местного самоуправления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</si>
  <si>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</si>
  <si>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</si>
  <si>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070 00 00</t>
  </si>
  <si>
    <t>Резервные фонды местных администраций</t>
  </si>
  <si>
    <t>070 05 00</t>
  </si>
  <si>
    <t>Мобилизационная и вневойсковая подготовка</t>
  </si>
  <si>
    <t>001 36 00</t>
  </si>
  <si>
    <t xml:space="preserve">Руководство и управление в сфере установленных функций </t>
  </si>
  <si>
    <t>001 00 00</t>
  </si>
  <si>
    <t xml:space="preserve">07 </t>
  </si>
  <si>
    <t>Благоустройство</t>
  </si>
  <si>
    <t>№-п</t>
  </si>
  <si>
    <t>Наименование</t>
  </si>
  <si>
    <t>Раздел</t>
  </si>
  <si>
    <t>Целевая статья</t>
  </si>
  <si>
    <t>Вид расхода</t>
  </si>
  <si>
    <t xml:space="preserve">   </t>
  </si>
  <si>
    <t xml:space="preserve">  </t>
  </si>
  <si>
    <t xml:space="preserve">        </t>
  </si>
  <si>
    <t>ОБЩЕГОСУДАРСТВЕННЫЕ ВОПРОСЫ</t>
  </si>
  <si>
    <t>01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</si>
  <si>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</si>
  <si>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</si>
  <si>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</si>
  <si>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</si>
  <si>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</si>
  <si>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</si>
  <si>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</si>
  <si>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НАЦИОНАЛЬНАЯ ОБОРОНА</t>
  </si>
  <si>
    <t>ЖИЛИЩНО-КОММУНАЛЬНОЕ ХОЗЯЙСТВО</t>
  </si>
  <si>
    <t>Жилищное хозяйство</t>
  </si>
  <si>
    <t>07</t>
  </si>
  <si>
    <t>КУЛЬТУРА, КИНЕМАТОГРАФИЯ, СРЕДСТВА МАССОВОЙ ИНФОРМАЦИИ</t>
  </si>
  <si>
    <t>08</t>
  </si>
  <si>
    <t>Культура</t>
  </si>
  <si>
    <t>Другие общегосударственные вопросы</t>
  </si>
  <si>
    <t>090 00 00</t>
  </si>
  <si>
    <t>500</t>
  </si>
  <si>
    <t>Закон Тульской области "Об установлении региональных надбавок работникам организаций бюджетной сферы Тульской области"</t>
  </si>
  <si>
    <t>ГРБС</t>
  </si>
  <si>
    <t>тыс.руб.</t>
  </si>
  <si>
    <t>Подраздел</t>
  </si>
  <si>
    <t>871</t>
  </si>
  <si>
    <t>Код классификации</t>
  </si>
  <si>
    <t>Всего</t>
  </si>
  <si>
    <t xml:space="preserve">Наименование 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</si>
  <si>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</si>
  <si>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</si>
  <si>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</si>
  <si>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</si>
  <si>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</si>
  <si>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</si>
  <si>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</si>
  <si>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Итого источников внутреннего финансирования</t>
  </si>
  <si>
    <t>000 01 02 00 00 10 0000 710</t>
  </si>
  <si>
    <t>Получение кредитов от кредитных организаций бюджетом поселений в валюте Российской Федерации</t>
  </si>
  <si>
    <t>погашение бюджетом  поселения кредитов от кредитных организаций в валюте Российской Федерации</t>
  </si>
  <si>
    <t>000 01 02 00 00 10 0000 810</t>
  </si>
  <si>
    <t>Наименование показателя</t>
  </si>
  <si>
    <t>К О Д                                                  функциональной классификации</t>
  </si>
  <si>
    <t>целевая статья</t>
  </si>
  <si>
    <t>подраздел</t>
  </si>
  <si>
    <t>раздел</t>
  </si>
  <si>
    <t>вид  расхода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</si>
  <si>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</si>
  <si>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</si>
  <si>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</si>
  <si>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</si>
  <si>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</si>
  <si>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</si>
  <si>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</si>
  <si>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</si>
  <si>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>000 01 05 00 00 00 0000 500</t>
  </si>
  <si>
    <t>000 01 05 00 00 00 0000 000</t>
  </si>
  <si>
    <t>Изменение остатков  средств на счетах по учету средств бюджетов</t>
  </si>
  <si>
    <t>000 01 05 00 00 00 0000 600</t>
  </si>
  <si>
    <t>000 01 05 02 00 00 0000 600</t>
  </si>
  <si>
    <t>000 01 05 02 01 00 0000 510</t>
  </si>
  <si>
    <t>000 01 05 02 01 10 0000 510</t>
  </si>
  <si>
    <t>000 01 05 02 01 00 0000 610</t>
  </si>
  <si>
    <t>000 01 05 02 01 10 0000 610</t>
  </si>
  <si>
    <t>000 01 05 02 00 00 0000 500</t>
  </si>
  <si>
    <t xml:space="preserve">организация строительства </t>
  </si>
  <si>
    <t>создание, содержание и организация деятельности аварийно-спасательных служб</t>
  </si>
  <si>
    <t>521 06 02</t>
  </si>
  <si>
    <t>521 06 04</t>
  </si>
  <si>
    <t>092 03 00</t>
  </si>
  <si>
    <t>Выполнение других обязательств государства</t>
  </si>
  <si>
    <t>09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</si>
  <si>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</si>
  <si>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</si>
  <si>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002 08 00</t>
  </si>
  <si>
    <t>Глава местной администрации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</si>
  <si>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</si>
  <si>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</si>
  <si>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</si>
  <si>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ОБРАЗОВАНИЕ</t>
  </si>
  <si>
    <t>Приложение 3</t>
  </si>
  <si>
    <t>Перечень передаваемых полномочий</t>
  </si>
  <si>
    <t>Организация строительства</t>
  </si>
  <si>
    <t>Создание, содержание и организация деятельности аварийно-спасательных служб</t>
  </si>
  <si>
    <t xml:space="preserve">Итого </t>
  </si>
  <si>
    <t>Наименование программ</t>
  </si>
  <si>
    <t>Дотации бюджетам поселений на выравнивание бюджетной обеспеченности</t>
  </si>
  <si>
    <t>Невыясненные поступления, зачисляемые в бюджеты поселений</t>
  </si>
  <si>
    <t>формирование и содержание муниципального архива, включая хранение архивных фондов поселений</t>
  </si>
  <si>
    <t>521 05 00</t>
  </si>
  <si>
    <t>521 05 02</t>
  </si>
  <si>
    <t>429 78 00</t>
  </si>
  <si>
    <t>429 00 00</t>
  </si>
  <si>
    <t>Переподготовка и повышение квалификации кадров</t>
  </si>
  <si>
    <t>Учебные заведения и курсы по переподготовке кадров</t>
  </si>
  <si>
    <t>Профессиональная подготовка, переподготовка и повышение квалификации</t>
  </si>
  <si>
    <t>Вид расходов</t>
  </si>
  <si>
    <t>Администрация МО р.п. Первомайский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</si>
  <si>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</si>
  <si>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</si>
  <si>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Другие вопросы в области образования</t>
  </si>
  <si>
    <t>МУК "Первомайская поселенческая библиотека"</t>
  </si>
  <si>
    <t>002 00 00</t>
  </si>
  <si>
    <t>002 04 00</t>
  </si>
  <si>
    <t>Безвозмездные и безвозвратные перечисления</t>
  </si>
  <si>
    <t>521 00 00</t>
  </si>
  <si>
    <t>Средства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</si>
  <si>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521 06 00</t>
  </si>
  <si>
    <t>Средства передаваемые бюджетам муниципальных районов из бюджетов поселений на решение вопросов местного значения межмуниципального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</si>
  <si>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</si>
  <si>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 ЭКОНОМИКА</t>
  </si>
  <si>
    <t>Другие вопросы в области национальной экономики</t>
  </si>
  <si>
    <t>12</t>
  </si>
  <si>
    <t>Собрание депутатов МО р.п. Первомайский Щекинского района</t>
  </si>
  <si>
    <t>Другие вопросы в области культуры, кинематографии</t>
  </si>
  <si>
    <t>Другие вопросы в области физической культуры и спорта</t>
  </si>
  <si>
    <t>Коммунальное хозяйство</t>
  </si>
  <si>
    <t>Дорожное хозяйство (дорожные фонды)</t>
  </si>
  <si>
    <t>к Решению Собрания депутатов МО р.п. Первомайский</t>
  </si>
  <si>
    <t>ФИЗИЧЕСКАЯ КУЛЬТУРА И СПОРТ</t>
  </si>
  <si>
    <t>СОЦИАЛЬНАЯ ПОЛИТИКА</t>
  </si>
  <si>
    <t>Социальное обеспечение населения</t>
  </si>
  <si>
    <t>"Об исполнении бюджета МО р.п. Первомайский</t>
  </si>
  <si>
    <t>Отчет об исполнении бюджета</t>
  </si>
  <si>
    <t>муниципального образования рабочий поселок Первомайский Щекинского района</t>
  </si>
  <si>
    <t>Наименование показателей</t>
  </si>
  <si>
    <t>Утвержденный план</t>
  </si>
  <si>
    <t>% исполнения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</si>
  <si>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</si>
  <si>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</si>
  <si>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</si>
  <si>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</si>
  <si>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</si>
  <si>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</si>
  <si>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</si>
  <si>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</si>
  <si>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</si>
  <si>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000 1 06 00000 00 0000 000</t>
  </si>
  <si>
    <t>НАЛОГИ НА ИМУЩЕСТВО</t>
  </si>
  <si>
    <t>Налог на имущество  физических лиц,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</si>
  <si>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</si>
  <si>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</si>
  <si>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000 1 06 06010 00 0000 110</t>
  </si>
  <si>
    <t>000 1 06 06013 10 0000 110</t>
  </si>
  <si>
    <t>000 1 06 06020 00 0000 110</t>
  </si>
  <si>
    <t>000 1 06 06023 10 0000 110</t>
  </si>
  <si>
    <t>000 1 11 00000 00 0000 000</t>
  </si>
  <si>
    <t xml:space="preserve">ДОХОДЫ  ОТ ИСПОЛЬЗОВАНИЯ ИМУЩЕСТВА, НАХОДЯЩЕГОСЯ В ГОСУДАРСТВЕННОЙ И МУНИЦИПАЛЬНОЙ СОБСТВЕННОСТИ </t>
  </si>
  <si>
    <t>000 1 11 05000 00 0000 120</t>
  </si>
  <si>
    <t>Доходы от  сдачи в аренду имущества находящегося в государственной и муниципальной собственности</t>
  </si>
  <si>
    <t>000 1 11 05010 00 0000 120</t>
  </si>
  <si>
    <t>Доходы, полученные в виде арендной платы за земельные участки, государственная собственность на  которые не разграничена, а также средства от продажи права на заключение договоров аренды  указанных земельных участков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</si>
  <si>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</si>
  <si>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учреждение,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</si>
  <si>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</si>
  <si>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</si>
  <si>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</si>
  <si>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</si>
  <si>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</si>
  <si>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</si>
  <si>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или муниципальной собственности (за исключением земельных участков автономных учреждений, а также земельных участков государственных или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</si>
  <si>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</si>
  <si>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000 1 17 01050 10 0000 180</t>
  </si>
  <si>
    <t>000 2 00 00000 00 0000 000</t>
  </si>
  <si>
    <t>БЕЗВОЗМЕЗДНЫЕ 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</si>
  <si>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</si>
  <si>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</si>
  <si>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</si>
  <si>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</si>
  <si>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</si>
  <si>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</si>
  <si>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000 2 02 01001 10 0000 151</t>
  </si>
  <si>
    <t>000 2 02 03000 00 0000 151</t>
  </si>
  <si>
    <t>Субвенции бюджетам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</si>
  <si>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</si>
  <si>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</si>
  <si>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000 2 02 03015 10 0000 151</t>
  </si>
  <si>
    <t>Закон Тульской области "О библиотечном деле"</t>
  </si>
  <si>
    <t>ВСЕГО ДОХОДОВ</t>
  </si>
  <si>
    <t>РАСХОДЫ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</si>
  <si>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</si>
  <si>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</si>
  <si>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</si>
  <si>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</si>
  <si>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</si>
  <si>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</si>
  <si>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</si>
  <si>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</si>
  <si>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</si>
  <si>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ВСЕГО РАСХОДОВ :</t>
  </si>
  <si>
    <t>Дефицит</t>
  </si>
  <si>
    <t>Отчет об исполнении бюджета МО р.п. Первомайский</t>
  </si>
  <si>
    <t xml:space="preserve"> по ведомственной структуре расходов бюджета муниципального образования рабочий поселок Первомайский</t>
  </si>
  <si>
    <t>Приложение 6</t>
  </si>
  <si>
    <t>Отчет</t>
  </si>
  <si>
    <t>об исполнении целевых программ, предусмотренных к финансированию из бюджета муниципального образования рабочий поселок Первомайский Щекинского района</t>
  </si>
  <si>
    <t>об исполнении бюджета муниципального образования рабочий поселок Первомайский по источникам внутреннего финансирования дефицита бюджета</t>
  </si>
  <si>
    <t xml:space="preserve"> о распределении бюджетных ассигнований бюджета МО р.п.Первомайский по разделам, подразделам, целевым статьям и видам расходов классификации расходов бюджетов Российской Федерации</t>
  </si>
  <si>
    <t>Формирование и содержание муниципального архива</t>
  </si>
  <si>
    <t>об выполнении плана по межбюджетным трансфертам, переданным из бюджета МО р.п. Первомайский Щекинского района на осуществление части полномочий по решению вопросов местного значения бюджету МО Щекинский район</t>
  </si>
  <si>
    <t>000 1 06 01030 00 0000 110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</si>
  <si>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</si>
  <si>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Федерации, и применяемым к объектам налогообложения расположенным в границах 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</si>
  <si>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</si>
  <si>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поселений</t>
  </si>
  <si>
    <t>Доходы, полученные в виде арендной платы за земельные участки, государственная собственность на  которые не разграничена и которые расположены в границах поселений, а также средства от продажи права на заключение договоров аренды  указанных земельных участков</t>
  </si>
  <si>
    <t>000 2 02 04999 00 0000 151</t>
  </si>
  <si>
    <t>Прочие межбюджетные трансферты</t>
  </si>
  <si>
    <t>Прочие межбюджетные трансферты, передаваемые бюджетам поселений</t>
  </si>
  <si>
    <t>000 2 02 04999 10 0000 151</t>
  </si>
  <si>
    <t>Закон Тульской области "О дополнительных мерах социальной поддержки отдельных категорий работников культуры Тульской области"</t>
  </si>
  <si>
    <t>Закон Тульской области «О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филиалов»</t>
  </si>
  <si>
    <t>за 1 полугодие 2012 года</t>
  </si>
  <si>
    <t>Муниципальная целевая программа "Совершенствование структуры собственности муниципального образования рабочий поселок Первомайский Щекинского района"</t>
  </si>
  <si>
    <t>13</t>
  </si>
  <si>
    <t>795 53 01</t>
  </si>
  <si>
    <t>Прочая закупка товаров, работ и услуг для государственных (муниципальных) нужд</t>
  </si>
  <si>
    <t>244</t>
  </si>
  <si>
    <t>Муниципальная целевая программа "Развитие общественных организаций в муниципальном образовании рабочий поселок Первомайский"</t>
  </si>
  <si>
    <t>795 53 02</t>
  </si>
  <si>
    <t>Премии и гранты</t>
  </si>
  <si>
    <t>350</t>
  </si>
  <si>
    <t>Муниципальная целевая программа "Обеспечение защиты населения и территории муниципального образования рабочий поселок Первомайский от чрезвычайных ситуаций природного и техногенного характера"</t>
  </si>
  <si>
    <t>10</t>
  </si>
  <si>
    <t>795 53 03</t>
  </si>
  <si>
    <t>Закупка товаров, работ, услуг в целях формирования государственного (муниципального) материального резерва</t>
  </si>
  <si>
    <t>Муниципальная целевая программа "Содержание автомобильных дорог на территории муниципального образования рабочий поселок Первомайский Щекинского района"</t>
  </si>
  <si>
    <t>795 53 10</t>
  </si>
  <si>
    <t>Закупка товаров, работ, услуг в целях капитального ремонта государственного имущества</t>
  </si>
  <si>
    <t>Муниципальная целевая программа "Проведение капитального ремонта в многоквартирных домах муниципального образования рабочий поселок Первомайский Щекинского района"</t>
  </si>
  <si>
    <t>795 53 04</t>
  </si>
  <si>
    <t>243</t>
  </si>
  <si>
    <t>Муниципальная целевая программа "Формирование благоприятных условий для образования и деятельности ТСЖ на территории  муниципального образования рабочий поселок Первомайский Щекинского района"</t>
  </si>
  <si>
    <t>795 53 05</t>
  </si>
  <si>
    <t>Муниципальная целевая программа "Ремонт муниципального жилого фонда и мест общего пользования в многоквартирных домах  муниципального образования рабочий поселок Первомайский Щекинского района"</t>
  </si>
  <si>
    <t>795 53 06</t>
  </si>
  <si>
    <t>Муниципальная целевая программа "Ремонт жилых помещений ветеранов Великой Отечественной войны в муниципальном образовании рабочий поселок Первомайский Щекинского района"</t>
  </si>
  <si>
    <t>795 53 07</t>
  </si>
  <si>
    <t>Муниципальная целевая программа "Об энергосбережении и повышении энергетической эффективности в муниципальном образовании рабочий поселок Первомайский Щекинского района"</t>
  </si>
  <si>
    <t>795 53 08</t>
  </si>
  <si>
    <t>Муниципальная целевая программа "Содержание и ремонт уличного освещения на территории муниципального образования рабочий поселок Первомайский Щекинского района"</t>
  </si>
  <si>
    <t>795 53 09</t>
  </si>
  <si>
    <t>Муниципальная целевая программа "Организация и проведение мероприятий по благоустройству и озеленению на территории муниципального образования рабочий поселок Первомайский Щекинского района"</t>
  </si>
  <si>
    <t>795 53 11</t>
  </si>
  <si>
    <t>Муниципальная целевая программа "Обеспечение деятельности муниципального казенного учреждения "Первомайское учреждение жизнеобеспечения и благоустройства" в муниципальном образовании рабочий поселок Первомайский Щекинского района"</t>
  </si>
  <si>
    <t>795 53 12</t>
  </si>
  <si>
    <t>Фонд оплаты труда и страховые взносы</t>
  </si>
  <si>
    <t>111</t>
  </si>
  <si>
    <t>Уплата прочих налогов, сборов и иных платеже</t>
  </si>
  <si>
    <t>852</t>
  </si>
  <si>
    <t>Муниципальная целевая программа "Молодежная политика"</t>
  </si>
  <si>
    <t>795 53 13</t>
  </si>
  <si>
    <t>Муниципальная целевая программа "Обеспечение деятельности муниципального казенного учреждения культуры "Первомайская поселенческая библиотека" в муниципальном образовании рабочий поселок Первомайский Щекинского района"</t>
  </si>
  <si>
    <t>795 53 14</t>
  </si>
  <si>
    <t>Расходы на оплату труда и страховые взносы</t>
  </si>
  <si>
    <t>Закупка товаров, работ и услуг в сфере информационно-коммуникационных технологий</t>
  </si>
  <si>
    <t>242</t>
  </si>
  <si>
    <t>Пособия и компенсации гражданам и иные социальные выплаты, кроме публичных нормативных обязательств</t>
  </si>
  <si>
    <t>Уплата налога на имущество организаций и земельного налога</t>
  </si>
  <si>
    <t>851</t>
  </si>
  <si>
    <t>Муниципальная целевая программа "Организация досуга и массового отдыха в муниципальном образовании рабочий поселок Первомайский Щекинского района"</t>
  </si>
  <si>
    <t>795 53 15</t>
  </si>
  <si>
    <t>Муниципальная целевая программа "По социальной поддержке отдельных категорий граждан в муниципальном образовании рабочий поселок Первомайский Щекинского района"</t>
  </si>
  <si>
    <t>795 53 16</t>
  </si>
  <si>
    <t>Муниципальная целевая программа "Организация физкультурно-оздоровительной и спортивно-массовой работы в муниципальном образовании рабочий поселок Первомайский Щекинского района"</t>
  </si>
  <si>
    <t>11</t>
  </si>
  <si>
    <t>795 53 17</t>
  </si>
  <si>
    <t>Расходы на выплату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</si>
  <si>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</si>
  <si>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Иные выплаты персоналу, за исключением фонда оплаты труда</t>
  </si>
  <si>
    <t>Закупка товаров, работ и услуг для государственных нужд</t>
  </si>
  <si>
    <t>Иные закупку товаров, работ и услуг для государственных нужд</t>
  </si>
  <si>
    <t>Прочая закупка товаров, работ и услуг для государственных нужд</t>
  </si>
  <si>
    <t>Иные бюджетные ассигнования</t>
  </si>
  <si>
    <t>Уплата налогов, сборов и иных платежей</t>
  </si>
  <si>
    <t>Межбюджетные трансферты</t>
  </si>
  <si>
    <t>Субсидии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</si>
  <si>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</si>
  <si>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</si>
  <si>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Межбюджетные трансферты, передаваемые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</si>
  <si>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</si>
  <si>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выдача градостроительных планов, разрешений на строительство  разрешений на ввод объектов капитального строительства</t>
  </si>
  <si>
    <t>800</t>
  </si>
  <si>
    <t>Резервные средства</t>
  </si>
  <si>
    <t>870</t>
  </si>
  <si>
    <t>Реализация государственных функций, связанных с общегосударственным управлением</t>
  </si>
  <si>
    <t>200</t>
  </si>
  <si>
    <t>Иные закупки товаров, работ и услуг для государственных нужд</t>
  </si>
  <si>
    <t>240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</si>
  <si>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</si>
  <si>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</si>
  <si>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(бездействий)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</si>
  <si>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831</t>
  </si>
  <si>
    <t>Расходы на выполнение судебных актов по искам о возмещении вреда, причиненного незаконными действиями (бездействиями) муниципальных органов либо должностных лиц этих органов</t>
  </si>
  <si>
    <t>092 03 04</t>
  </si>
  <si>
    <t xml:space="preserve">Целевые муниципальные программы </t>
  </si>
  <si>
    <t>Социальное обеспечение и иные выплаты населению</t>
  </si>
  <si>
    <t>300</t>
  </si>
  <si>
    <t>Обеспечение пожарной безопасности</t>
  </si>
  <si>
    <t>Социальные выплаты гражданам, кроме публичных нормативных социальных выплат</t>
  </si>
  <si>
    <t>НАЦИОНАЛЬНАЯ ЭКОНОМИКА</t>
  </si>
  <si>
    <t>Иные закупки товаров, работ и услуг для государственных (муниципальных) нужд</t>
  </si>
  <si>
    <t>570 00 02</t>
  </si>
  <si>
    <t>540</t>
  </si>
  <si>
    <t>Обеспечение мероприятий по капительному ремонту многоквартирных домов за счет средств бюджета</t>
  </si>
  <si>
    <t>098 02 01</t>
  </si>
  <si>
    <t>Обеспечение мероприятий по переселению граждан из аварийного жилищного фонда за счет средств бюджета</t>
  </si>
  <si>
    <t>098 02 02</t>
  </si>
  <si>
    <t>Муниципальная адресная программа "Переселение граждан из аварийного жилищного фонда"</t>
  </si>
  <si>
    <t>Целевые адресные программы</t>
  </si>
  <si>
    <t>Субсидии бюджетам муниципальных образований на развитие коммунальной инфраструктуры</t>
  </si>
  <si>
    <t>520 82 03</t>
  </si>
  <si>
    <t>Другие вопросы в области жилищно - коммунального хозяйства</t>
  </si>
  <si>
    <t>КУЛЬТУРА И КИНЕМАТОГРАФИЯ</t>
  </si>
  <si>
    <t>Законы Тульской области</t>
  </si>
  <si>
    <t>520 83 00</t>
  </si>
  <si>
    <t>520 83 25</t>
  </si>
  <si>
    <t>520 83 54</t>
  </si>
  <si>
    <t>Закон Тульской области "О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библиотек, муниципальных музеев и их филиалов"</t>
  </si>
  <si>
    <t>520 83 62</t>
  </si>
  <si>
    <t>520 84 05</t>
  </si>
  <si>
    <t>520</t>
  </si>
  <si>
    <t>Расходы на выплаты персоналу казенных учреждений</t>
  </si>
  <si>
    <t>Выдача градостроительных планов, разрешений на строительство  разрешений на ввод объектов капитального строительства</t>
  </si>
  <si>
    <t>Прочие межбюджетные трансферты, передаваемые бюджетам поселений на развитие коммунальной инфраструктуры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</si>
  <si>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</si>
  <si>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за  2012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</si>
  <si>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</si>
  <si>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</si>
  <si>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000 1 11 05013 10 0000 120</t>
  </si>
  <si>
    <t>ДЦП "Модернизация и капитальный ремонт объектов коммунальной инфраструктуры МО Щекинский район на 2012-2016 годы"</t>
  </si>
  <si>
    <t>000 2 02 04025 10 0000 151</t>
  </si>
  <si>
    <t>Иные межбюджетные трансферты бюджетам поселений на комплектование книжных фондов библиотек муниципальных образований</t>
  </si>
  <si>
    <t>Исполнено за 2012 г.</t>
  </si>
  <si>
    <t>Утвержденный план на 2012г.</t>
  </si>
  <si>
    <t xml:space="preserve">Отчет
об распределении субсидий из бюджета МО р.п. Первомайский Щекинского района на решение вопросов межмуниципального характера
за  2012 года </t>
  </si>
  <si>
    <t>Утвержденный план на 2012 г.</t>
  </si>
  <si>
    <t>Исполненоза 2012г.</t>
  </si>
  <si>
    <t>Щекинского района за  2012 года"</t>
  </si>
  <si>
    <t>Приложение 1</t>
  </si>
  <si>
    <t>Приложение 2</t>
  </si>
  <si>
    <t>Исполнено 30 2012г.</t>
  </si>
  <si>
    <t>795 12 00</t>
  </si>
  <si>
    <t>Долгосрочная целевая программа " Модернизация и капитальный ремонт объектов коммунальной инфраструктуры МО Щекинский район на 2012-2016г.г."</t>
  </si>
  <si>
    <t>Комплектование книжных фондов библиотек муниципальных образований</t>
  </si>
  <si>
    <t>440 02 00</t>
  </si>
  <si>
    <t>Исполнено за 2012г.</t>
  </si>
  <si>
    <t>Приложение 4</t>
  </si>
  <si>
    <t>000 1 14 06013 10 0000 430</t>
  </si>
  <si>
    <t>Приложение 7</t>
  </si>
  <si>
    <t>от "25" апреля 2013 г. №51-241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</si>
</sst>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9" formatCode="_-* #,##0_р_._-;\-* #,##0_р_._-;_-* &quot;-&quot;_р_._-;_-@_-"/>
    <numFmt numFmtId="171" formatCode="_-* #,##0.00_р_._-;\-* #,##0.00_р_._-;_-* &quot;-&quot;??_р_._-;_-@_-"/>
    <numFmt numFmtId="176" formatCode="0.0"/>
    <numFmt numFmtId="177" formatCode="#,##0.0"/>
    <numFmt numFmtId="179" formatCode="_-* #,##0.0_р_._-;\-* #,##0.0_р_._-;_-* &quot;-&quot;_р_._-;_-@_-"/>
    <numFmt numFmtId="180" formatCode="#,##0.0_р_.;[Red]\-#,##0.0_р_."/>
  </numFmts>
  <fonts count="37" x14ac:knownFonts="1">
    <font>
      <sz val="10"/>
      <name val="Arial"/>
      <family val="3"/>
      <charset val="204"/>
    </font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3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"/>
      <family val="3"/>
      <charset val="204"/>
    </font>
    <font>
      <b/>
      <sz val="14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b/>
      <u/>
      <sz val="12"/>
      <name val="Times New Roman Cyr"/>
      <family val="1"/>
      <charset val="204"/>
    </font>
    <font>
      <sz val="11"/>
      <color indexed="12"/>
      <name val="Times New Roman Cyr"/>
      <family val="1"/>
      <charset val="204"/>
    </font>
    <font>
      <sz val="10"/>
      <color indexed="12"/>
      <name val="Times New Roman"/>
      <family val="1"/>
      <charset val="204"/>
    </font>
    <font>
      <sz val="11"/>
      <name val="Times New Roman Cyr"/>
      <family val="1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 Cyr"/>
      <charset val="204"/>
    </font>
    <font>
      <sz val="10"/>
      <color indexed="9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family val="1"/>
      <charset val="204"/>
    </font>
    <font>
      <i/>
      <sz val="10"/>
      <name val="Arial"/>
      <family val="3"/>
      <charset val="204"/>
    </font>
    <font>
      <sz val="10"/>
      <name val="Arial"/>
      <family val="2"/>
      <charset val="204"/>
    </font>
    <font>
      <b/>
      <sz val="9"/>
      <name val="Times New Roman Cyr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33" fillId="0" borderId="0"/>
    <xf numFmtId="0" fontId="1" fillId="0" borderId="0"/>
    <xf numFmtId="0" fontId="1" fillId="0" borderId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84">
    <xf numFmtId="0" fontId="0" fillId="0" borderId="0" xfId="0"/>
    <xf numFmtId="0" fontId="6" fillId="0" borderId="0" xfId="0" applyFont="1"/>
    <xf numFmtId="1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/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wrapText="1"/>
    </xf>
    <xf numFmtId="177" fontId="7" fillId="0" borderId="1" xfId="0" applyNumberFormat="1" applyFont="1" applyBorder="1"/>
    <xf numFmtId="177" fontId="6" fillId="0" borderId="1" xfId="0" applyNumberFormat="1" applyFont="1" applyBorder="1"/>
    <xf numFmtId="2" fontId="7" fillId="0" borderId="1" xfId="0" applyNumberFormat="1" applyFont="1" applyFill="1" applyBorder="1" applyAlignment="1">
      <alignment horizontal="right" vertical="center" wrapText="1"/>
    </xf>
    <xf numFmtId="177" fontId="6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>
      <alignment horizontal="centerContinuous" vertical="center" wrapText="1"/>
    </xf>
    <xf numFmtId="0" fontId="7" fillId="0" borderId="3" xfId="0" applyFont="1" applyFill="1" applyBorder="1" applyAlignment="1">
      <alignment horizontal="centerContinuous" vertical="center" wrapText="1"/>
    </xf>
    <xf numFmtId="0" fontId="7" fillId="0" borderId="4" xfId="0" applyFont="1" applyFill="1" applyBorder="1" applyAlignment="1">
      <alignment horizontal="centerContinuous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49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177" fontId="7" fillId="2" borderId="1" xfId="4" applyNumberFormat="1" applyFont="1" applyFill="1" applyBorder="1" applyAlignment="1"/>
    <xf numFmtId="177" fontId="6" fillId="2" borderId="1" xfId="4" applyNumberFormat="1" applyFont="1" applyFill="1" applyBorder="1" applyAlignment="1"/>
    <xf numFmtId="177" fontId="4" fillId="2" borderId="1" xfId="4" applyNumberFormat="1" applyFont="1" applyFill="1" applyBorder="1" applyAlignment="1"/>
    <xf numFmtId="0" fontId="6" fillId="0" borderId="1" xfId="0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9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10" fillId="0" borderId="0" xfId="0" applyFont="1" applyAlignment="1"/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justify" wrapText="1"/>
    </xf>
    <xf numFmtId="49" fontId="6" fillId="0" borderId="8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justify"/>
    </xf>
    <xf numFmtId="1" fontId="7" fillId="4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1" fontId="7" fillId="3" borderId="6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wrapText="1"/>
    </xf>
    <xf numFmtId="1" fontId="7" fillId="3" borderId="6" xfId="0" applyNumberFormat="1" applyFont="1" applyFill="1" applyBorder="1" applyAlignment="1">
      <alignment horizontal="center" wrapText="1"/>
    </xf>
    <xf numFmtId="1" fontId="6" fillId="3" borderId="6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1" fontId="6" fillId="0" borderId="9" xfId="0" applyNumberFormat="1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" fontId="7" fillId="0" borderId="9" xfId="0" applyNumberFormat="1" applyFont="1" applyFill="1" applyBorder="1" applyAlignment="1">
      <alignment horizontal="center" wrapText="1"/>
    </xf>
    <xf numFmtId="1" fontId="7" fillId="4" borderId="1" xfId="0" applyNumberFormat="1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wrapText="1"/>
    </xf>
    <xf numFmtId="1" fontId="7" fillId="4" borderId="9" xfId="0" applyNumberFormat="1" applyFont="1" applyFill="1" applyBorder="1" applyAlignment="1">
      <alignment horizontal="center" wrapText="1"/>
    </xf>
    <xf numFmtId="177" fontId="6" fillId="0" borderId="0" xfId="0" applyNumberFormat="1" applyFont="1" applyAlignment="1"/>
    <xf numFmtId="177" fontId="7" fillId="3" borderId="6" xfId="0" applyNumberFormat="1" applyFont="1" applyFill="1" applyBorder="1" applyAlignment="1"/>
    <xf numFmtId="177" fontId="7" fillId="4" borderId="1" xfId="0" applyNumberFormat="1" applyFont="1" applyFill="1" applyBorder="1" applyAlignment="1"/>
    <xf numFmtId="177" fontId="6" fillId="0" borderId="1" xfId="0" applyNumberFormat="1" applyFont="1" applyFill="1" applyBorder="1" applyAlignment="1">
      <alignment horizontal="right" wrapText="1"/>
    </xf>
    <xf numFmtId="177" fontId="7" fillId="0" borderId="1" xfId="0" applyNumberFormat="1" applyFont="1" applyBorder="1" applyAlignment="1"/>
    <xf numFmtId="177" fontId="6" fillId="0" borderId="1" xfId="0" applyNumberFormat="1" applyFont="1" applyBorder="1" applyAlignment="1"/>
    <xf numFmtId="177" fontId="6" fillId="0" borderId="1" xfId="0" applyNumberFormat="1" applyFont="1" applyFill="1" applyBorder="1" applyAlignment="1"/>
    <xf numFmtId="1" fontId="6" fillId="0" borderId="3" xfId="0" applyNumberFormat="1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1" fontId="6" fillId="4" borderId="9" xfId="0" applyNumberFormat="1" applyFont="1" applyFill="1" applyBorder="1" applyAlignment="1">
      <alignment horizontal="center" wrapText="1"/>
    </xf>
    <xf numFmtId="177" fontId="7" fillId="0" borderId="1" xfId="0" applyNumberFormat="1" applyFont="1" applyFill="1" applyBorder="1" applyAlignment="1"/>
    <xf numFmtId="177" fontId="7" fillId="0" borderId="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Alignment="1">
      <alignment horizontal="right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NumberFormat="1" applyFont="1" applyAlignme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0" fontId="14" fillId="0" borderId="0" xfId="0" applyNumberFormat="1" applyFont="1"/>
    <xf numFmtId="0" fontId="16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justify" wrapText="1"/>
    </xf>
    <xf numFmtId="176" fontId="17" fillId="0" borderId="0" xfId="0" applyNumberFormat="1" applyFont="1" applyBorder="1"/>
    <xf numFmtId="0" fontId="7" fillId="2" borderId="1" xfId="0" applyFont="1" applyFill="1" applyBorder="1" applyAlignment="1">
      <alignment horizontal="justify" wrapText="1"/>
    </xf>
    <xf numFmtId="0" fontId="7" fillId="0" borderId="0" xfId="0" applyFont="1" applyBorder="1"/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justify" wrapText="1"/>
    </xf>
    <xf numFmtId="0" fontId="6" fillId="0" borderId="0" xfId="0" applyFont="1" applyBorder="1"/>
    <xf numFmtId="176" fontId="7" fillId="0" borderId="0" xfId="0" applyNumberFormat="1" applyFont="1" applyBorder="1"/>
    <xf numFmtId="0" fontId="4" fillId="0" borderId="0" xfId="0" applyFont="1" applyBorder="1"/>
    <xf numFmtId="0" fontId="20" fillId="2" borderId="1" xfId="0" applyFont="1" applyFill="1" applyBorder="1" applyAlignment="1">
      <alignment horizontal="justify" wrapText="1"/>
    </xf>
    <xf numFmtId="0" fontId="16" fillId="2" borderId="1" xfId="0" applyFont="1" applyFill="1" applyBorder="1" applyAlignment="1">
      <alignment horizontal="left" wrapText="1"/>
    </xf>
    <xf numFmtId="0" fontId="20" fillId="2" borderId="1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justify" wrapText="1"/>
    </xf>
    <xf numFmtId="0" fontId="21" fillId="2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justify" wrapText="1"/>
    </xf>
    <xf numFmtId="0" fontId="22" fillId="0" borderId="1" xfId="0" applyNumberFormat="1" applyFont="1" applyBorder="1" applyAlignment="1">
      <alignment horizontal="justify" wrapText="1"/>
    </xf>
    <xf numFmtId="0" fontId="22" fillId="2" borderId="5" xfId="0" applyNumberFormat="1" applyFont="1" applyFill="1" applyBorder="1" applyAlignment="1">
      <alignment horizontal="center"/>
    </xf>
    <xf numFmtId="0" fontId="22" fillId="0" borderId="11" xfId="0" applyNumberFormat="1" applyFont="1" applyBorder="1" applyAlignment="1">
      <alignment horizontal="justify" wrapText="1"/>
    </xf>
    <xf numFmtId="0" fontId="22" fillId="0" borderId="1" xfId="0" applyNumberFormat="1" applyFont="1" applyBorder="1" applyAlignment="1">
      <alignment horizontal="center" wrapText="1"/>
    </xf>
    <xf numFmtId="0" fontId="22" fillId="0" borderId="1" xfId="6" applyNumberFormat="1" applyFont="1" applyFill="1" applyBorder="1" applyAlignment="1">
      <alignment horizontal="justify" wrapText="1"/>
    </xf>
    <xf numFmtId="0" fontId="22" fillId="0" borderId="1" xfId="0" applyNumberFormat="1" applyFont="1" applyFill="1" applyBorder="1" applyAlignment="1">
      <alignment horizontal="justify" wrapText="1"/>
    </xf>
    <xf numFmtId="0" fontId="21" fillId="0" borderId="1" xfId="0" applyNumberFormat="1" applyFont="1" applyBorder="1" applyAlignment="1">
      <alignment horizontal="center"/>
    </xf>
    <xf numFmtId="0" fontId="21" fillId="0" borderId="6" xfId="0" applyNumberFormat="1" applyFont="1" applyFill="1" applyBorder="1" applyAlignment="1">
      <alignment horizontal="center" vertical="center"/>
    </xf>
    <xf numFmtId="0" fontId="23" fillId="0" borderId="6" xfId="6" applyNumberFormat="1" applyFont="1" applyFill="1" applyBorder="1" applyAlignment="1">
      <alignment horizontal="center"/>
    </xf>
    <xf numFmtId="0" fontId="20" fillId="2" borderId="9" xfId="0" applyNumberFormat="1" applyFont="1" applyFill="1" applyBorder="1" applyAlignment="1">
      <alignment horizontal="center"/>
    </xf>
    <xf numFmtId="0" fontId="20" fillId="0" borderId="1" xfId="0" applyNumberFormat="1" applyFont="1" applyFill="1" applyBorder="1" applyAlignment="1">
      <alignment horizontal="justify" wrapText="1"/>
    </xf>
    <xf numFmtId="0" fontId="20" fillId="0" borderId="1" xfId="0" applyNumberFormat="1" applyFont="1" applyBorder="1" applyAlignment="1">
      <alignment horizontal="left" wrapText="1"/>
    </xf>
    <xf numFmtId="0" fontId="20" fillId="2" borderId="9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wrapText="1"/>
    </xf>
    <xf numFmtId="0" fontId="20" fillId="0" borderId="6" xfId="0" applyNumberFormat="1" applyFont="1" applyFill="1" applyBorder="1" applyAlignment="1">
      <alignment horizontal="justify" wrapText="1"/>
    </xf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NumberFormat="1" applyFont="1" applyFill="1" applyBorder="1" applyAlignment="1">
      <alignment horizontal="justify" wrapText="1"/>
    </xf>
    <xf numFmtId="0" fontId="20" fillId="0" borderId="1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justify" wrapText="1"/>
    </xf>
    <xf numFmtId="177" fontId="25" fillId="0" borderId="1" xfId="0" applyNumberFormat="1" applyFont="1" applyBorder="1"/>
    <xf numFmtId="4" fontId="6" fillId="0" borderId="1" xfId="0" applyNumberFormat="1" applyFont="1" applyBorder="1"/>
    <xf numFmtId="0" fontId="26" fillId="0" borderId="0" xfId="0" applyNumberFormat="1" applyFont="1"/>
    <xf numFmtId="0" fontId="27" fillId="0" borderId="0" xfId="0" applyFont="1"/>
    <xf numFmtId="0" fontId="28" fillId="0" borderId="0" xfId="0" applyFont="1"/>
    <xf numFmtId="177" fontId="29" fillId="0" borderId="0" xfId="0" applyNumberFormat="1" applyFont="1"/>
    <xf numFmtId="4" fontId="29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177" fontId="7" fillId="0" borderId="6" xfId="0" applyNumberFormat="1" applyFont="1" applyFill="1" applyBorder="1" applyAlignment="1"/>
    <xf numFmtId="177" fontId="6" fillId="0" borderId="6" xfId="0" applyNumberFormat="1" applyFont="1" applyFill="1" applyBorder="1" applyAlignment="1"/>
    <xf numFmtId="0" fontId="10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9" fillId="0" borderId="0" xfId="0" applyFont="1" applyAlignment="1"/>
    <xf numFmtId="0" fontId="9" fillId="0" borderId="0" xfId="0" applyFont="1" applyFill="1" applyBorder="1" applyAlignment="1" applyProtection="1">
      <alignment vertical="center" wrapText="1"/>
      <protection locked="0"/>
    </xf>
    <xf numFmtId="49" fontId="7" fillId="2" borderId="1" xfId="0" applyNumberFormat="1" applyFont="1" applyFill="1" applyBorder="1" applyAlignment="1">
      <alignment horizontal="center"/>
    </xf>
    <xf numFmtId="177" fontId="6" fillId="0" borderId="1" xfId="0" applyNumberFormat="1" applyFont="1" applyFill="1" applyBorder="1" applyAlignment="1" applyProtection="1">
      <alignment vertical="center" wrapText="1"/>
      <protection locked="0"/>
    </xf>
    <xf numFmtId="177" fontId="7" fillId="0" borderId="1" xfId="0" applyNumberFormat="1" applyFont="1" applyFill="1" applyBorder="1" applyAlignment="1" applyProtection="1">
      <alignment vertical="center" wrapText="1"/>
      <protection locked="0"/>
    </xf>
    <xf numFmtId="177" fontId="10" fillId="0" borderId="1" xfId="0" applyNumberFormat="1" applyFont="1" applyBorder="1" applyAlignment="1">
      <alignment horizontal="center" wrapText="1"/>
    </xf>
    <xf numFmtId="177" fontId="10" fillId="0" borderId="1" xfId="0" applyNumberFormat="1" applyFont="1" applyBorder="1"/>
    <xf numFmtId="0" fontId="10" fillId="0" borderId="1" xfId="0" applyFont="1" applyBorder="1"/>
    <xf numFmtId="177" fontId="3" fillId="0" borderId="1" xfId="0" applyNumberFormat="1" applyFont="1" applyBorder="1"/>
    <xf numFmtId="0" fontId="3" fillId="0" borderId="1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justify" wrapText="1"/>
    </xf>
    <xf numFmtId="177" fontId="10" fillId="0" borderId="1" xfId="0" applyNumberFormat="1" applyFont="1" applyBorder="1" applyAlignment="1">
      <alignment horizontal="right"/>
    </xf>
    <xf numFmtId="177" fontId="10" fillId="0" borderId="1" xfId="0" applyNumberFormat="1" applyFont="1" applyBorder="1" applyAlignment="1">
      <alignment horizontal="right" wrapText="1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 wrapText="1"/>
    </xf>
    <xf numFmtId="0" fontId="12" fillId="0" borderId="0" xfId="0" applyFont="1"/>
    <xf numFmtId="0" fontId="32" fillId="0" borderId="0" xfId="0" applyFont="1"/>
    <xf numFmtId="0" fontId="18" fillId="2" borderId="1" xfId="0" applyFont="1" applyFill="1" applyBorder="1" applyAlignment="1">
      <alignment horizontal="left" wrapText="1"/>
    </xf>
    <xf numFmtId="0" fontId="22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/>
    <xf numFmtId="1" fontId="7" fillId="0" borderId="1" xfId="0" applyNumberFormat="1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right" wrapText="1"/>
    </xf>
    <xf numFmtId="49" fontId="7" fillId="0" borderId="9" xfId="0" applyNumberFormat="1" applyFont="1" applyFill="1" applyBorder="1" applyAlignment="1">
      <alignment horizontal="center" wrapText="1"/>
    </xf>
    <xf numFmtId="179" fontId="7" fillId="0" borderId="1" xfId="5" applyNumberFormat="1" applyFont="1" applyFill="1" applyBorder="1" applyAlignment="1">
      <alignment wrapText="1"/>
    </xf>
    <xf numFmtId="177" fontId="6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" fontId="4" fillId="0" borderId="1" xfId="0" applyNumberFormat="1" applyFont="1" applyFill="1" applyBorder="1" applyAlignment="1">
      <alignment horizontal="right" wrapText="1"/>
    </xf>
    <xf numFmtId="49" fontId="4" fillId="0" borderId="1" xfId="0" applyNumberFormat="1" applyFont="1" applyFill="1" applyBorder="1" applyAlignment="1">
      <alignment horizontal="right" wrapText="1"/>
    </xf>
    <xf numFmtId="49" fontId="4" fillId="0" borderId="9" xfId="0" applyNumberFormat="1" applyFont="1" applyFill="1" applyBorder="1" applyAlignment="1">
      <alignment horizontal="right" wrapText="1"/>
    </xf>
    <xf numFmtId="179" fontId="4" fillId="0" borderId="1" xfId="5" applyNumberFormat="1" applyFont="1" applyFill="1" applyBorder="1" applyAlignment="1">
      <alignment horizontal="right" wrapText="1"/>
    </xf>
    <xf numFmtId="0" fontId="6" fillId="0" borderId="1" xfId="0" applyFont="1" applyBorder="1" applyAlignment="1"/>
    <xf numFmtId="0" fontId="7" fillId="0" borderId="1" xfId="0" applyFont="1" applyBorder="1" applyAlignment="1">
      <alignment horizontal="right"/>
    </xf>
    <xf numFmtId="179" fontId="7" fillId="0" borderId="1" xfId="5" applyNumberFormat="1" applyFont="1" applyFill="1" applyBorder="1" applyAlignment="1">
      <alignment horizontal="right" wrapText="1"/>
    </xf>
    <xf numFmtId="0" fontId="4" fillId="0" borderId="1" xfId="1" applyNumberFormat="1" applyFont="1" applyFill="1" applyBorder="1" applyAlignment="1" applyProtection="1">
      <alignment horizontal="right" wrapText="1"/>
      <protection hidden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177" fontId="7" fillId="0" borderId="1" xfId="0" applyNumberFormat="1" applyFont="1" applyBorder="1" applyAlignment="1">
      <alignment horizontal="center"/>
    </xf>
    <xf numFmtId="0" fontId="7" fillId="0" borderId="0" xfId="0" applyFont="1" applyFill="1" applyAlignment="1">
      <alignment horizontal="justify"/>
    </xf>
    <xf numFmtId="0" fontId="7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/>
    </xf>
    <xf numFmtId="179" fontId="7" fillId="0" borderId="1" xfId="0" applyNumberFormat="1" applyFont="1" applyBorder="1" applyAlignment="1"/>
    <xf numFmtId="0" fontId="6" fillId="0" borderId="0" xfId="0" applyFont="1" applyFill="1" applyAlignment="1">
      <alignment horizontal="center"/>
    </xf>
    <xf numFmtId="1" fontId="7" fillId="5" borderId="1" xfId="0" applyNumberFormat="1" applyFont="1" applyFill="1" applyBorder="1" applyAlignment="1">
      <alignment horizontal="justify" wrapText="1"/>
    </xf>
    <xf numFmtId="1" fontId="7" fillId="5" borderId="1" xfId="0" applyNumberFormat="1" applyFont="1" applyFill="1" applyBorder="1" applyAlignment="1">
      <alignment horizontal="center" wrapText="1"/>
    </xf>
    <xf numFmtId="177" fontId="7" fillId="5" borderId="1" xfId="0" applyNumberFormat="1" applyFont="1" applyFill="1" applyBorder="1" applyAlignment="1">
      <alignment horizontal="right" wrapText="1"/>
    </xf>
    <xf numFmtId="1" fontId="6" fillId="0" borderId="1" xfId="0" applyNumberFormat="1" applyFont="1" applyFill="1" applyBorder="1" applyAlignment="1">
      <alignment horizontal="justify" wrapText="1"/>
    </xf>
    <xf numFmtId="0" fontId="6" fillId="0" borderId="1" xfId="1" applyNumberFormat="1" applyFont="1" applyFill="1" applyBorder="1" applyAlignment="1" applyProtection="1">
      <alignment horizontal="justify" wrapText="1"/>
      <protection hidden="1"/>
    </xf>
    <xf numFmtId="1" fontId="6" fillId="0" borderId="1" xfId="2" applyNumberFormat="1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justify" wrapText="1"/>
    </xf>
    <xf numFmtId="177" fontId="7" fillId="5" borderId="1" xfId="0" applyNumberFormat="1" applyFont="1" applyFill="1" applyBorder="1" applyAlignment="1"/>
    <xf numFmtId="0" fontId="7" fillId="5" borderId="1" xfId="0" applyFont="1" applyFill="1" applyBorder="1" applyAlignment="1">
      <alignment horizontal="justify" wrapText="1"/>
    </xf>
    <xf numFmtId="49" fontId="7" fillId="5" borderId="1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right" wrapText="1"/>
    </xf>
    <xf numFmtId="1" fontId="7" fillId="5" borderId="9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right" wrapText="1"/>
    </xf>
    <xf numFmtId="1" fontId="7" fillId="0" borderId="1" xfId="3" applyNumberFormat="1" applyFont="1" applyFill="1" applyBorder="1" applyAlignment="1">
      <alignment horizontal="justify" wrapText="1"/>
    </xf>
    <xf numFmtId="1" fontId="6" fillId="0" borderId="1" xfId="0" applyNumberFormat="1" applyFont="1" applyFill="1" applyBorder="1" applyAlignment="1">
      <alignment horizontal="left" wrapText="1"/>
    </xf>
    <xf numFmtId="1" fontId="7" fillId="5" borderId="1" xfId="3" applyNumberFormat="1" applyFont="1" applyFill="1" applyBorder="1" applyAlignment="1">
      <alignment horizontal="justify" wrapText="1"/>
    </xf>
    <xf numFmtId="0" fontId="19" fillId="0" borderId="1" xfId="0" applyFont="1" applyFill="1" applyBorder="1" applyAlignment="1">
      <alignment horizontal="right" wrapText="1"/>
    </xf>
    <xf numFmtId="1" fontId="6" fillId="5" borderId="1" xfId="0" applyNumberFormat="1" applyFont="1" applyFill="1" applyBorder="1" applyAlignment="1">
      <alignment horizontal="center" wrapText="1"/>
    </xf>
    <xf numFmtId="177" fontId="7" fillId="6" borderId="6" xfId="0" applyNumberFormat="1" applyFont="1" applyFill="1" applyBorder="1" applyAlignment="1"/>
    <xf numFmtId="1" fontId="7" fillId="6" borderId="1" xfId="0" applyNumberFormat="1" applyFont="1" applyFill="1" applyBorder="1" applyAlignment="1">
      <alignment horizontal="justify" wrapText="1"/>
    </xf>
    <xf numFmtId="49" fontId="7" fillId="6" borderId="1" xfId="0" applyNumberFormat="1" applyFont="1" applyFill="1" applyBorder="1" applyAlignment="1">
      <alignment horizontal="center" wrapText="1"/>
    </xf>
    <xf numFmtId="1" fontId="7" fillId="6" borderId="1" xfId="0" applyNumberFormat="1" applyFont="1" applyFill="1" applyBorder="1" applyAlignment="1">
      <alignment horizontal="center" wrapText="1"/>
    </xf>
    <xf numFmtId="177" fontId="7" fillId="6" borderId="1" xfId="0" applyNumberFormat="1" applyFont="1" applyFill="1" applyBorder="1" applyAlignment="1"/>
    <xf numFmtId="1" fontId="7" fillId="6" borderId="9" xfId="0" applyNumberFormat="1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justify" wrapText="1"/>
    </xf>
    <xf numFmtId="1" fontId="7" fillId="7" borderId="1" xfId="0" applyNumberFormat="1" applyFont="1" applyFill="1" applyBorder="1" applyAlignment="1">
      <alignment horizontal="center" vertical="center" wrapText="1"/>
    </xf>
    <xf numFmtId="1" fontId="7" fillId="7" borderId="1" xfId="0" applyNumberFormat="1" applyFont="1" applyFill="1" applyBorder="1" applyAlignment="1">
      <alignment horizontal="justify" wrapText="1"/>
    </xf>
    <xf numFmtId="1" fontId="7" fillId="7" borderId="1" xfId="0" applyNumberFormat="1" applyFont="1" applyFill="1" applyBorder="1" applyAlignment="1">
      <alignment horizontal="center" wrapText="1"/>
    </xf>
    <xf numFmtId="49" fontId="6" fillId="7" borderId="1" xfId="0" applyNumberFormat="1" applyFont="1" applyFill="1" applyBorder="1" applyAlignment="1">
      <alignment horizontal="center" wrapText="1"/>
    </xf>
    <xf numFmtId="1" fontId="6" fillId="7" borderId="1" xfId="0" applyNumberFormat="1" applyFont="1" applyFill="1" applyBorder="1" applyAlignment="1">
      <alignment horizontal="center" wrapText="1"/>
    </xf>
    <xf numFmtId="177" fontId="7" fillId="7" borderId="1" xfId="0" applyNumberFormat="1" applyFont="1" applyFill="1" applyBorder="1" applyAlignment="1"/>
    <xf numFmtId="177" fontId="7" fillId="7" borderId="6" xfId="0" applyNumberFormat="1" applyFont="1" applyFill="1" applyBorder="1" applyAlignment="1"/>
    <xf numFmtId="0" fontId="7" fillId="7" borderId="1" xfId="0" applyFont="1" applyFill="1" applyBorder="1" applyAlignment="1">
      <alignment horizontal="justify" wrapText="1"/>
    </xf>
    <xf numFmtId="1" fontId="7" fillId="8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1" fontId="7" fillId="8" borderId="9" xfId="0" applyNumberFormat="1" applyFont="1" applyFill="1" applyBorder="1" applyAlignment="1">
      <alignment horizontal="center" wrapText="1"/>
    </xf>
    <xf numFmtId="177" fontId="7" fillId="8" borderId="1" xfId="0" applyNumberFormat="1" applyFont="1" applyFill="1" applyBorder="1" applyAlignment="1"/>
    <xf numFmtId="177" fontId="7" fillId="8" borderId="6" xfId="0" applyNumberFormat="1" applyFont="1" applyFill="1" applyBorder="1" applyAlignment="1"/>
    <xf numFmtId="49" fontId="6" fillId="8" borderId="1" xfId="0" applyNumberFormat="1" applyFont="1" applyFill="1" applyBorder="1" applyAlignment="1">
      <alignment horizontal="center" wrapText="1"/>
    </xf>
    <xf numFmtId="1" fontId="6" fillId="8" borderId="1" xfId="0" applyNumberFormat="1" applyFont="1" applyFill="1" applyBorder="1" applyAlignment="1">
      <alignment horizontal="center" wrapText="1"/>
    </xf>
    <xf numFmtId="1" fontId="6" fillId="8" borderId="9" xfId="0" applyNumberFormat="1" applyFont="1" applyFill="1" applyBorder="1" applyAlignment="1">
      <alignment horizont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177" fontId="35" fillId="0" borderId="1" xfId="0" applyNumberFormat="1" applyFont="1" applyBorder="1"/>
    <xf numFmtId="177" fontId="36" fillId="0" borderId="6" xfId="0" applyNumberFormat="1" applyFont="1" applyFill="1" applyBorder="1" applyAlignment="1"/>
    <xf numFmtId="0" fontId="18" fillId="0" borderId="1" xfId="0" applyFont="1" applyFill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34" fillId="2" borderId="1" xfId="0" applyNumberFormat="1" applyFont="1" applyFill="1" applyBorder="1" applyAlignment="1">
      <alignment horizontal="center"/>
    </xf>
    <xf numFmtId="0" fontId="34" fillId="0" borderId="9" xfId="6" applyNumberFormat="1" applyFont="1" applyFill="1" applyBorder="1" applyAlignment="1">
      <alignment horizontal="justify" wrapText="1"/>
    </xf>
    <xf numFmtId="177" fontId="7" fillId="6" borderId="1" xfId="0" applyNumberFormat="1" applyFont="1" applyFill="1" applyBorder="1" applyAlignment="1">
      <alignment horizontal="right" wrapText="1"/>
    </xf>
    <xf numFmtId="177" fontId="6" fillId="6" borderId="1" xfId="0" applyNumberFormat="1" applyFont="1" applyFill="1" applyBorder="1" applyAlignment="1"/>
    <xf numFmtId="177" fontId="7" fillId="9" borderId="1" xfId="0" applyNumberFormat="1" applyFont="1" applyFill="1" applyBorder="1" applyAlignment="1"/>
    <xf numFmtId="177" fontId="6" fillId="9" borderId="1" xfId="0" applyNumberFormat="1" applyFont="1" applyFill="1" applyBorder="1" applyAlignment="1"/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6" xfId="0" applyNumberFormat="1" applyFont="1" applyBorder="1" applyAlignment="1">
      <alignment horizontal="center" vertical="center" wrapText="1"/>
    </xf>
    <xf numFmtId="4" fontId="7" fillId="0" borderId="5" xfId="5" applyNumberFormat="1" applyFont="1" applyBorder="1" applyAlignment="1">
      <alignment horizontal="center" vertical="center" wrapText="1"/>
    </xf>
    <xf numFmtId="4" fontId="7" fillId="0" borderId="6" xfId="5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wrapText="1"/>
    </xf>
    <xf numFmtId="0" fontId="3" fillId="0" borderId="3" xfId="2" applyFont="1" applyFill="1" applyBorder="1" applyAlignment="1">
      <alignment horizontal="left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30" fillId="0" borderId="0" xfId="0" applyFont="1" applyFill="1" applyAlignment="1">
      <alignment horizontal="center" vertical="center" wrapText="1"/>
    </xf>
    <xf numFmtId="177" fontId="31" fillId="0" borderId="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177" fontId="7" fillId="0" borderId="5" xfId="0" applyNumberFormat="1" applyFont="1" applyFill="1" applyBorder="1" applyAlignment="1">
      <alignment horizontal="center" vertical="center" wrapText="1"/>
    </xf>
    <xf numFmtId="177" fontId="7" fillId="0" borderId="6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5" xfId="5" applyNumberFormat="1" applyFont="1" applyFill="1" applyBorder="1" applyAlignment="1">
      <alignment horizontal="center" vertical="center" wrapText="1"/>
    </xf>
    <xf numFmtId="4" fontId="7" fillId="0" borderId="6" xfId="5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textRotation="90" wrapText="1"/>
    </xf>
    <xf numFmtId="49" fontId="8" fillId="0" borderId="5" xfId="4" applyNumberFormat="1" applyFont="1" applyFill="1" applyBorder="1" applyAlignment="1">
      <alignment horizontal="center" vertical="center" textRotation="90" wrapText="1"/>
    </xf>
    <xf numFmtId="49" fontId="8" fillId="0" borderId="6" xfId="4" applyNumberFormat="1" applyFont="1" applyFill="1" applyBorder="1" applyAlignment="1">
      <alignment horizontal="center" vertical="center" textRotation="90" wrapText="1"/>
    </xf>
    <xf numFmtId="180" fontId="8" fillId="0" borderId="5" xfId="4" applyNumberFormat="1" applyFont="1" applyFill="1" applyBorder="1" applyAlignment="1">
      <alignment horizontal="center" vertical="center" textRotation="90" wrapText="1"/>
    </xf>
    <xf numFmtId="180" fontId="8" fillId="0" borderId="6" xfId="4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4" fontId="7" fillId="0" borderId="5" xfId="4" applyNumberFormat="1" applyFont="1" applyBorder="1" applyAlignment="1">
      <alignment horizontal="center" vertical="center" wrapText="1"/>
    </xf>
    <xf numFmtId="4" fontId="7" fillId="0" borderId="6" xfId="4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</cellXfs>
  <cellStyles count="7">
    <cellStyle name="Обычный" xfId="0" builtinId="0"/>
    <cellStyle name="Обычный 2" xfId="1"/>
    <cellStyle name="Обычный_Прил3" xfId="2"/>
    <cellStyle name="Обычный_Прил4" xfId="3"/>
    <cellStyle name="Финансовый [0]" xfId="4" builtinId="6"/>
    <cellStyle name="Финансовый [0] 2" xfId="5"/>
    <cellStyle name="Финансов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H70"/>
  <sheetViews>
    <sheetView tabSelected="1" view="pageBreakPreview" zoomScale="115" zoomScaleNormal="115" zoomScaleSheetLayoutView="115" workbookViewId="0">
      <selection activeCell="B10" sqref="B10"/>
    </sheetView>
  </sheetViews>
  <sheetFormatPr defaultRowHeight="12.75" x14ac:dyDescent="0.2"/>
  <cols>
    <col min="1" max="1" width="22.140625" customWidth="1"/>
    <col min="2" max="2" width="55.5703125" customWidth="1"/>
    <col min="3" max="3" width="9.5703125" style="9" customWidth="1"/>
    <col min="4" max="4" width="11.5703125" style="9" customWidth="1"/>
    <col min="5" max="5" width="12.7109375" style="77" customWidth="1"/>
  </cols>
  <sheetData>
    <row r="1" spans="1:8" x14ac:dyDescent="0.2">
      <c r="E1" s="78" t="s">
        <v>357</v>
      </c>
    </row>
    <row r="2" spans="1:8" x14ac:dyDescent="0.2">
      <c r="E2" s="78" t="s">
        <v>136</v>
      </c>
    </row>
    <row r="3" spans="1:8" x14ac:dyDescent="0.2">
      <c r="E3" s="78" t="s">
        <v>140</v>
      </c>
    </row>
    <row r="4" spans="1:8" x14ac:dyDescent="0.2">
      <c r="E4" s="78" t="s">
        <v>356</v>
      </c>
    </row>
    <row r="5" spans="1:8" x14ac:dyDescent="0.2">
      <c r="E5" s="78" t="s">
        <v>368</v>
      </c>
    </row>
    <row r="7" spans="1:8" ht="21" customHeight="1" x14ac:dyDescent="0.2">
      <c r="A7" s="225" t="s">
        <v>141</v>
      </c>
      <c r="B7" s="225"/>
      <c r="C7" s="225"/>
      <c r="D7" s="225"/>
      <c r="E7" s="225"/>
    </row>
    <row r="8" spans="1:8" ht="19.5" customHeight="1" x14ac:dyDescent="0.3">
      <c r="A8" s="226" t="s">
        <v>142</v>
      </c>
      <c r="B8" s="226"/>
      <c r="C8" s="226"/>
      <c r="D8" s="226"/>
      <c r="E8" s="226"/>
    </row>
    <row r="9" spans="1:8" ht="15.75" customHeight="1" x14ac:dyDescent="0.3">
      <c r="A9" s="227" t="s">
        <v>344</v>
      </c>
      <c r="B9" s="227"/>
      <c r="C9" s="227"/>
      <c r="D9" s="227"/>
      <c r="E9" s="227"/>
    </row>
    <row r="10" spans="1:8" x14ac:dyDescent="0.2">
      <c r="A10" s="79"/>
      <c r="B10" s="79"/>
      <c r="E10" s="78" t="s">
        <v>41</v>
      </c>
    </row>
    <row r="11" spans="1:8" ht="12.75" customHeight="1" x14ac:dyDescent="0.2">
      <c r="A11" s="228" t="s">
        <v>44</v>
      </c>
      <c r="B11" s="230" t="s">
        <v>143</v>
      </c>
      <c r="C11" s="234" t="s">
        <v>352</v>
      </c>
      <c r="D11" s="232" t="s">
        <v>351</v>
      </c>
      <c r="E11" s="236" t="s">
        <v>145</v>
      </c>
    </row>
    <row r="12" spans="1:8" ht="60" customHeight="1" x14ac:dyDescent="0.2">
      <c r="A12" s="229"/>
      <c r="B12" s="231"/>
      <c r="C12" s="235"/>
      <c r="D12" s="233"/>
      <c r="E12" s="236"/>
    </row>
    <row r="13" spans="1:8" ht="14.25" x14ac:dyDescent="0.2">
      <c r="A13" s="80" t="s">
        <v>146</v>
      </c>
      <c r="B13" s="81" t="s">
        <v>147</v>
      </c>
      <c r="C13" s="6">
        <f>C14+C19+C26+C33+C36</f>
        <v>58618.400000000001</v>
      </c>
      <c r="D13" s="6">
        <f>D14+D19+D26+D33+D36</f>
        <v>66225.8</v>
      </c>
      <c r="E13" s="6">
        <f t="shared" ref="E13:E18" si="0">D13/C13*100</f>
        <v>112.97783631078298</v>
      </c>
      <c r="F13" s="82"/>
      <c r="G13" s="82"/>
      <c r="H13" s="82"/>
    </row>
    <row r="14" spans="1:8" ht="12.75" customHeight="1" x14ac:dyDescent="0.2">
      <c r="A14" s="80" t="s">
        <v>148</v>
      </c>
      <c r="B14" s="83" t="s">
        <v>149</v>
      </c>
      <c r="C14" s="6">
        <f>C15</f>
        <v>26142</v>
      </c>
      <c r="D14" s="6">
        <f>D15</f>
        <v>26463.5</v>
      </c>
      <c r="E14" s="6">
        <f t="shared" si="0"/>
        <v>101.22982174278938</v>
      </c>
      <c r="F14" s="84"/>
      <c r="G14" s="84"/>
      <c r="H14" s="84"/>
    </row>
    <row r="15" spans="1:8" ht="13.5" customHeight="1" x14ac:dyDescent="0.2">
      <c r="A15" s="85" t="s">
        <v>150</v>
      </c>
      <c r="B15" s="86" t="s">
        <v>151</v>
      </c>
      <c r="C15" s="7">
        <f>C16+C17+C18</f>
        <v>26142</v>
      </c>
      <c r="D15" s="7">
        <f>D16+D17+D18</f>
        <v>26463.5</v>
      </c>
      <c r="E15" s="6">
        <f t="shared" si="0"/>
        <v>101.22982174278938</v>
      </c>
      <c r="F15" s="87"/>
      <c r="G15" s="87"/>
      <c r="H15" s="87"/>
    </row>
    <row r="16" spans="1:8" ht="54.75" customHeight="1" x14ac:dyDescent="0.2">
      <c r="A16" s="85" t="s">
        <v>152</v>
      </c>
      <c r="B16" s="86" t="s">
        <v>343</v>
      </c>
      <c r="C16" s="7">
        <v>26061</v>
      </c>
      <c r="D16" s="7">
        <v>26382.7</v>
      </c>
      <c r="E16" s="6">
        <f t="shared" si="0"/>
        <v>101.23441157284832</v>
      </c>
      <c r="F16" s="87"/>
      <c r="G16" s="87"/>
      <c r="H16" s="87"/>
    </row>
    <row r="17" spans="1:8" ht="63" customHeight="1" x14ac:dyDescent="0.2">
      <c r="A17" s="217" t="s">
        <v>153</v>
      </c>
      <c r="B17" s="218" t="s">
        <v>345</v>
      </c>
      <c r="C17" s="7">
        <v>37.1</v>
      </c>
      <c r="D17" s="7">
        <v>37.1</v>
      </c>
      <c r="E17" s="6">
        <f t="shared" si="0"/>
        <v>100</v>
      </c>
      <c r="F17" s="87"/>
      <c r="G17" s="87"/>
      <c r="H17" s="87"/>
    </row>
    <row r="18" spans="1:8" ht="43.5" customHeight="1" x14ac:dyDescent="0.2">
      <c r="A18" s="217" t="s">
        <v>154</v>
      </c>
      <c r="B18" s="218" t="s">
        <v>346</v>
      </c>
      <c r="C18" s="7">
        <v>43.9</v>
      </c>
      <c r="D18" s="7">
        <v>43.7</v>
      </c>
      <c r="E18" s="6">
        <f t="shared" si="0"/>
        <v>99.544419134396364</v>
      </c>
      <c r="F18" s="87"/>
      <c r="G18" s="87"/>
      <c r="H18" s="87"/>
    </row>
    <row r="19" spans="1:8" ht="19.5" customHeight="1" x14ac:dyDescent="0.2">
      <c r="A19" s="80" t="s">
        <v>155</v>
      </c>
      <c r="B19" s="81" t="s">
        <v>156</v>
      </c>
      <c r="C19" s="6">
        <f>C20+C21</f>
        <v>28539.9</v>
      </c>
      <c r="D19" s="6">
        <f>D20+D21</f>
        <v>33510.6</v>
      </c>
      <c r="E19" s="6">
        <f t="shared" ref="E19:E54" si="1">D19/C19*100</f>
        <v>117.41666929456653</v>
      </c>
      <c r="F19" s="88"/>
      <c r="G19" s="88"/>
      <c r="H19" s="88"/>
    </row>
    <row r="20" spans="1:8" s="145" customFormat="1" ht="36.75" customHeight="1" x14ac:dyDescent="0.2">
      <c r="A20" s="85" t="s">
        <v>218</v>
      </c>
      <c r="B20" s="86" t="s">
        <v>157</v>
      </c>
      <c r="C20" s="7">
        <v>360</v>
      </c>
      <c r="D20" s="7">
        <v>384.7</v>
      </c>
      <c r="E20" s="7">
        <f t="shared" si="1"/>
        <v>106.86111111111111</v>
      </c>
      <c r="F20" s="89"/>
      <c r="G20" s="89"/>
      <c r="H20" s="89"/>
    </row>
    <row r="21" spans="1:8" s="145" customFormat="1" ht="15.75" customHeight="1" x14ac:dyDescent="0.2">
      <c r="A21" s="85" t="s">
        <v>158</v>
      </c>
      <c r="B21" s="86" t="s">
        <v>159</v>
      </c>
      <c r="C21" s="7">
        <f>C22+C24</f>
        <v>28179.9</v>
      </c>
      <c r="D21" s="7">
        <f>D22+D24</f>
        <v>33125.9</v>
      </c>
      <c r="E21" s="7">
        <f t="shared" si="1"/>
        <v>117.5515172161718</v>
      </c>
      <c r="F21" s="89"/>
      <c r="G21" s="89"/>
      <c r="H21" s="89"/>
    </row>
    <row r="22" spans="1:8" ht="35.25" customHeight="1" x14ac:dyDescent="0.2">
      <c r="A22" s="85" t="s">
        <v>160</v>
      </c>
      <c r="B22" s="90" t="s">
        <v>219</v>
      </c>
      <c r="C22" s="7">
        <f>C23</f>
        <v>750.4</v>
      </c>
      <c r="D22" s="7">
        <f>D23</f>
        <v>1078</v>
      </c>
      <c r="E22" s="7">
        <f t="shared" si="1"/>
        <v>143.65671641791045</v>
      </c>
      <c r="F22" s="87"/>
      <c r="G22" s="87"/>
      <c r="H22" s="87"/>
    </row>
    <row r="23" spans="1:8" ht="51" customHeight="1" x14ac:dyDescent="0.2">
      <c r="A23" s="85" t="s">
        <v>161</v>
      </c>
      <c r="B23" s="90" t="s">
        <v>220</v>
      </c>
      <c r="C23" s="7">
        <v>750.4</v>
      </c>
      <c r="D23" s="7">
        <v>1078</v>
      </c>
      <c r="E23" s="7">
        <f t="shared" si="1"/>
        <v>143.65671641791045</v>
      </c>
      <c r="F23" s="87"/>
      <c r="G23" s="87"/>
      <c r="H23" s="87"/>
    </row>
    <row r="24" spans="1:8" ht="25.5" customHeight="1" x14ac:dyDescent="0.2">
      <c r="A24" s="85" t="s">
        <v>162</v>
      </c>
      <c r="B24" s="90" t="s">
        <v>221</v>
      </c>
      <c r="C24" s="7">
        <f>C25</f>
        <v>27429.5</v>
      </c>
      <c r="D24" s="7">
        <f>D25</f>
        <v>32047.9</v>
      </c>
      <c r="E24" s="7">
        <f t="shared" si="1"/>
        <v>116.83734665232689</v>
      </c>
      <c r="F24" s="87"/>
      <c r="G24" s="87"/>
      <c r="H24" s="87"/>
    </row>
    <row r="25" spans="1:8" ht="54" customHeight="1" x14ac:dyDescent="0.2">
      <c r="A25" s="85" t="s">
        <v>163</v>
      </c>
      <c r="B25" s="90" t="s">
        <v>222</v>
      </c>
      <c r="C25" s="7">
        <v>27429.5</v>
      </c>
      <c r="D25" s="7">
        <v>32047.9</v>
      </c>
      <c r="E25" s="7">
        <f t="shared" si="1"/>
        <v>116.83734665232689</v>
      </c>
      <c r="F25" s="87"/>
      <c r="G25" s="87"/>
      <c r="H25" s="87"/>
    </row>
    <row r="26" spans="1:8" ht="39.75" customHeight="1" x14ac:dyDescent="0.2">
      <c r="A26" s="80" t="s">
        <v>164</v>
      </c>
      <c r="B26" s="81" t="s">
        <v>165</v>
      </c>
      <c r="C26" s="6">
        <f>C27+C30</f>
        <v>3866.5</v>
      </c>
      <c r="D26" s="6">
        <f>D27+D30</f>
        <v>5601.7</v>
      </c>
      <c r="E26" s="6">
        <f t="shared" si="1"/>
        <v>144.87779645674382</v>
      </c>
      <c r="F26" s="88"/>
      <c r="G26" s="88"/>
      <c r="H26" s="88"/>
    </row>
    <row r="27" spans="1:8" ht="28.5" customHeight="1" x14ac:dyDescent="0.2">
      <c r="A27" s="85" t="s">
        <v>166</v>
      </c>
      <c r="B27" s="86" t="s">
        <v>167</v>
      </c>
      <c r="C27" s="7">
        <f>C28</f>
        <v>3463.5</v>
      </c>
      <c r="D27" s="7">
        <f>D28</f>
        <v>5198.5</v>
      </c>
      <c r="E27" s="7">
        <f t="shared" si="1"/>
        <v>150.09383571531686</v>
      </c>
      <c r="F27" s="88"/>
      <c r="G27" s="88"/>
      <c r="H27" s="88"/>
    </row>
    <row r="28" spans="1:8" ht="48.75" customHeight="1" x14ac:dyDescent="0.2">
      <c r="A28" s="85" t="s">
        <v>168</v>
      </c>
      <c r="B28" s="86" t="s">
        <v>169</v>
      </c>
      <c r="C28" s="7">
        <f>C29</f>
        <v>3463.5</v>
      </c>
      <c r="D28" s="7">
        <f>D29</f>
        <v>5198.5</v>
      </c>
      <c r="E28" s="7">
        <f t="shared" si="1"/>
        <v>150.09383571531686</v>
      </c>
      <c r="F28" s="88"/>
      <c r="G28" s="88"/>
      <c r="H28" s="88"/>
    </row>
    <row r="29" spans="1:8" ht="52.5" customHeight="1" x14ac:dyDescent="0.2">
      <c r="A29" s="85" t="s">
        <v>347</v>
      </c>
      <c r="B29" s="86" t="s">
        <v>223</v>
      </c>
      <c r="C29" s="7">
        <v>3463.5</v>
      </c>
      <c r="D29" s="7">
        <v>5198.5</v>
      </c>
      <c r="E29" s="7">
        <f t="shared" si="1"/>
        <v>150.09383571531686</v>
      </c>
      <c r="F29" s="88"/>
      <c r="G29" s="88"/>
      <c r="H29" s="88"/>
    </row>
    <row r="30" spans="1:8" ht="62.25" customHeight="1" x14ac:dyDescent="0.2">
      <c r="A30" s="85" t="s">
        <v>170</v>
      </c>
      <c r="B30" s="86" t="s">
        <v>171</v>
      </c>
      <c r="C30" s="7">
        <f>C31</f>
        <v>403</v>
      </c>
      <c r="D30" s="7">
        <f>D31</f>
        <v>403.2</v>
      </c>
      <c r="E30" s="7">
        <f t="shared" si="1"/>
        <v>100.04962779156328</v>
      </c>
      <c r="F30" s="88"/>
      <c r="G30" s="88"/>
      <c r="H30" s="88"/>
    </row>
    <row r="31" spans="1:8" ht="62.25" customHeight="1" x14ac:dyDescent="0.2">
      <c r="A31" s="85" t="s">
        <v>172</v>
      </c>
      <c r="B31" s="86" t="s">
        <v>173</v>
      </c>
      <c r="C31" s="7">
        <f>C32</f>
        <v>403</v>
      </c>
      <c r="D31" s="7">
        <f>D32</f>
        <v>403.2</v>
      </c>
      <c r="E31" s="7">
        <f t="shared" si="1"/>
        <v>100.04962779156328</v>
      </c>
      <c r="F31" s="88"/>
      <c r="G31" s="88"/>
      <c r="H31" s="88"/>
    </row>
    <row r="32" spans="1:8" ht="56.25" customHeight="1" x14ac:dyDescent="0.2">
      <c r="A32" s="85" t="s">
        <v>174</v>
      </c>
      <c r="B32" s="86" t="s">
        <v>117</v>
      </c>
      <c r="C32" s="7">
        <v>403</v>
      </c>
      <c r="D32" s="7">
        <v>403.2</v>
      </c>
      <c r="E32" s="7">
        <f t="shared" si="1"/>
        <v>100.04962779156328</v>
      </c>
      <c r="F32" s="88"/>
      <c r="G32" s="88"/>
      <c r="H32" s="88"/>
    </row>
    <row r="33" spans="1:8" ht="25.5" customHeight="1" x14ac:dyDescent="0.2">
      <c r="A33" s="91" t="s">
        <v>175</v>
      </c>
      <c r="B33" s="81" t="s">
        <v>176</v>
      </c>
      <c r="C33" s="6">
        <f>C34</f>
        <v>70</v>
      </c>
      <c r="D33" s="6">
        <f>D34</f>
        <v>670.6</v>
      </c>
      <c r="E33" s="6">
        <f t="shared" si="1"/>
        <v>958</v>
      </c>
      <c r="F33" s="87"/>
      <c r="G33" s="87"/>
      <c r="H33" s="87"/>
    </row>
    <row r="34" spans="1:8" ht="64.5" customHeight="1" x14ac:dyDescent="0.2">
      <c r="A34" s="146" t="s">
        <v>177</v>
      </c>
      <c r="B34" s="86" t="s">
        <v>178</v>
      </c>
      <c r="C34" s="7">
        <f>C35</f>
        <v>70</v>
      </c>
      <c r="D34" s="7">
        <f>D35</f>
        <v>670.6</v>
      </c>
      <c r="E34" s="7">
        <f t="shared" si="1"/>
        <v>958</v>
      </c>
      <c r="F34" s="87"/>
      <c r="G34" s="87"/>
      <c r="H34" s="87"/>
    </row>
    <row r="35" spans="1:8" ht="36" customHeight="1" x14ac:dyDescent="0.2">
      <c r="A35" s="146" t="s">
        <v>366</v>
      </c>
      <c r="B35" s="86" t="s">
        <v>179</v>
      </c>
      <c r="C35" s="7">
        <v>70</v>
      </c>
      <c r="D35" s="7">
        <v>670.6</v>
      </c>
      <c r="E35" s="7">
        <f t="shared" si="1"/>
        <v>958</v>
      </c>
      <c r="F35" s="87"/>
      <c r="G35" s="87"/>
      <c r="H35" s="87"/>
    </row>
    <row r="36" spans="1:8" ht="15" customHeight="1" x14ac:dyDescent="0.2">
      <c r="A36" s="91" t="s">
        <v>180</v>
      </c>
      <c r="B36" s="81" t="s">
        <v>105</v>
      </c>
      <c r="C36" s="6"/>
      <c r="D36" s="6">
        <v>-20.6</v>
      </c>
      <c r="E36" s="215" t="e">
        <f t="shared" si="1"/>
        <v>#DIV/0!</v>
      </c>
      <c r="F36" s="87"/>
      <c r="G36" s="87"/>
      <c r="H36" s="87"/>
    </row>
    <row r="37" spans="1:8" ht="18" customHeight="1" x14ac:dyDescent="0.2">
      <c r="A37" s="80" t="s">
        <v>181</v>
      </c>
      <c r="B37" s="81" t="s">
        <v>182</v>
      </c>
      <c r="C37" s="6">
        <f>C38</f>
        <v>3469</v>
      </c>
      <c r="D37" s="6">
        <f>D38</f>
        <v>2986.8</v>
      </c>
      <c r="E37" s="6">
        <f t="shared" si="1"/>
        <v>86.099740559238981</v>
      </c>
      <c r="F37" s="82"/>
      <c r="G37" s="82"/>
      <c r="H37" s="82"/>
    </row>
    <row r="38" spans="1:8" ht="24" x14ac:dyDescent="0.2">
      <c r="A38" s="92" t="s">
        <v>183</v>
      </c>
      <c r="B38" s="93" t="s">
        <v>184</v>
      </c>
      <c r="C38" s="6">
        <f>C39+C42+C45+C46</f>
        <v>3469</v>
      </c>
      <c r="D38" s="6">
        <f>D39+D42+D45+D46</f>
        <v>2986.8</v>
      </c>
      <c r="E38" s="6">
        <f t="shared" si="1"/>
        <v>86.099740559238981</v>
      </c>
    </row>
    <row r="39" spans="1:8" ht="24" x14ac:dyDescent="0.2">
      <c r="A39" s="94" t="s">
        <v>185</v>
      </c>
      <c r="B39" s="95" t="s">
        <v>186</v>
      </c>
      <c r="C39" s="6">
        <f>C40</f>
        <v>1291.7</v>
      </c>
      <c r="D39" s="6">
        <f>D40</f>
        <v>1291.7</v>
      </c>
      <c r="E39" s="6">
        <f t="shared" si="1"/>
        <v>100</v>
      </c>
    </row>
    <row r="40" spans="1:8" x14ac:dyDescent="0.2">
      <c r="A40" s="92" t="s">
        <v>187</v>
      </c>
      <c r="B40" s="96" t="s">
        <v>188</v>
      </c>
      <c r="C40" s="7">
        <f>C41</f>
        <v>1291.7</v>
      </c>
      <c r="D40" s="7">
        <f>D41</f>
        <v>1291.7</v>
      </c>
      <c r="E40" s="7">
        <f t="shared" si="1"/>
        <v>100</v>
      </c>
    </row>
    <row r="41" spans="1:8" ht="24" customHeight="1" x14ac:dyDescent="0.2">
      <c r="A41" s="147" t="s">
        <v>189</v>
      </c>
      <c r="B41" s="96" t="s">
        <v>104</v>
      </c>
      <c r="C41" s="7">
        <v>1291.7</v>
      </c>
      <c r="D41" s="7">
        <v>1291.7</v>
      </c>
      <c r="E41" s="7">
        <f t="shared" si="1"/>
        <v>100</v>
      </c>
    </row>
    <row r="42" spans="1:8" ht="24" x14ac:dyDescent="0.2">
      <c r="A42" s="94" t="s">
        <v>190</v>
      </c>
      <c r="B42" s="95" t="s">
        <v>191</v>
      </c>
      <c r="C42" s="6">
        <f>C43</f>
        <v>299.8</v>
      </c>
      <c r="D42" s="6">
        <f>D43</f>
        <v>299.8</v>
      </c>
      <c r="E42" s="6">
        <f t="shared" si="1"/>
        <v>100</v>
      </c>
    </row>
    <row r="43" spans="1:8" ht="24" x14ac:dyDescent="0.2">
      <c r="A43" s="97" t="s">
        <v>192</v>
      </c>
      <c r="B43" s="98" t="s">
        <v>193</v>
      </c>
      <c r="C43" s="7">
        <f>C44</f>
        <v>299.8</v>
      </c>
      <c r="D43" s="7">
        <f>D44</f>
        <v>299.8</v>
      </c>
      <c r="E43" s="7">
        <f t="shared" si="1"/>
        <v>100</v>
      </c>
    </row>
    <row r="44" spans="1:8" ht="40.5" customHeight="1" x14ac:dyDescent="0.2">
      <c r="A44" s="147" t="s">
        <v>194</v>
      </c>
      <c r="B44" s="96" t="s">
        <v>116</v>
      </c>
      <c r="C44" s="7">
        <v>299.8</v>
      </c>
      <c r="D44" s="7">
        <v>299.8</v>
      </c>
      <c r="E44" s="7">
        <f t="shared" si="1"/>
        <v>100</v>
      </c>
    </row>
    <row r="45" spans="1:8" ht="40.5" customHeight="1" x14ac:dyDescent="0.2">
      <c r="A45" s="219" t="s">
        <v>349</v>
      </c>
      <c r="B45" s="220" t="s">
        <v>350</v>
      </c>
      <c r="C45" s="7">
        <v>23</v>
      </c>
      <c r="D45" s="7">
        <v>23</v>
      </c>
      <c r="E45" s="7">
        <f t="shared" si="1"/>
        <v>100</v>
      </c>
    </row>
    <row r="46" spans="1:8" s="144" customFormat="1" x14ac:dyDescent="0.2">
      <c r="A46" s="94" t="s">
        <v>224</v>
      </c>
      <c r="B46" s="95" t="s">
        <v>225</v>
      </c>
      <c r="C46" s="6">
        <f>C47</f>
        <v>1854.5</v>
      </c>
      <c r="D46" s="6">
        <f>D47</f>
        <v>1372.3</v>
      </c>
      <c r="E46" s="6">
        <f t="shared" si="1"/>
        <v>73.998382313291984</v>
      </c>
    </row>
    <row r="47" spans="1:8" x14ac:dyDescent="0.2">
      <c r="A47" s="92" t="s">
        <v>227</v>
      </c>
      <c r="B47" s="96" t="s">
        <v>226</v>
      </c>
      <c r="C47" s="7">
        <f>SUM(C48:C53)</f>
        <v>1854.5</v>
      </c>
      <c r="D47" s="7">
        <f>SUM(D48:D53)</f>
        <v>1372.3</v>
      </c>
      <c r="E47" s="7">
        <f t="shared" si="1"/>
        <v>73.998382313291984</v>
      </c>
    </row>
    <row r="48" spans="1:8" ht="36" x14ac:dyDescent="0.2">
      <c r="A48" s="92"/>
      <c r="B48" s="96" t="s">
        <v>228</v>
      </c>
      <c r="C48" s="7">
        <v>6</v>
      </c>
      <c r="D48" s="7">
        <v>6</v>
      </c>
      <c r="E48" s="7">
        <f t="shared" si="1"/>
        <v>100</v>
      </c>
    </row>
    <row r="49" spans="1:5" x14ac:dyDescent="0.2">
      <c r="A49" s="99"/>
      <c r="B49" s="100" t="s">
        <v>195</v>
      </c>
      <c r="C49" s="7">
        <v>16.8</v>
      </c>
      <c r="D49" s="7">
        <v>14.6</v>
      </c>
      <c r="E49" s="7">
        <f t="shared" si="1"/>
        <v>86.904761904761898</v>
      </c>
    </row>
    <row r="50" spans="1:5" ht="51" customHeight="1" x14ac:dyDescent="0.2">
      <c r="A50" s="99"/>
      <c r="B50" s="100" t="s">
        <v>229</v>
      </c>
      <c r="C50" s="7">
        <v>310.39999999999998</v>
      </c>
      <c r="D50" s="7">
        <v>310.39999999999998</v>
      </c>
      <c r="E50" s="7">
        <f t="shared" si="1"/>
        <v>100</v>
      </c>
    </row>
    <row r="51" spans="1:5" ht="28.5" customHeight="1" x14ac:dyDescent="0.2">
      <c r="A51" s="99"/>
      <c r="B51" s="100" t="s">
        <v>39</v>
      </c>
      <c r="C51" s="7">
        <v>6.3</v>
      </c>
      <c r="D51" s="7">
        <v>6.3</v>
      </c>
      <c r="E51" s="7">
        <f t="shared" si="1"/>
        <v>100</v>
      </c>
    </row>
    <row r="52" spans="1:5" ht="28.5" customHeight="1" x14ac:dyDescent="0.2">
      <c r="A52" s="99"/>
      <c r="B52" s="100" t="s">
        <v>348</v>
      </c>
      <c r="C52" s="7">
        <v>480</v>
      </c>
      <c r="D52" s="7">
        <v>0</v>
      </c>
      <c r="E52" s="7">
        <f t="shared" si="1"/>
        <v>0</v>
      </c>
    </row>
    <row r="53" spans="1:5" ht="26.25" customHeight="1" x14ac:dyDescent="0.2">
      <c r="A53" s="99"/>
      <c r="B53" s="101" t="s">
        <v>342</v>
      </c>
      <c r="C53" s="7">
        <v>1035</v>
      </c>
      <c r="D53" s="7">
        <v>1035</v>
      </c>
      <c r="E53" s="7">
        <f t="shared" si="1"/>
        <v>100</v>
      </c>
    </row>
    <row r="54" spans="1:5" ht="17.25" customHeight="1" x14ac:dyDescent="0.2">
      <c r="A54" s="102"/>
      <c r="B54" s="95" t="s">
        <v>196</v>
      </c>
      <c r="C54" s="6">
        <f>C37+C13</f>
        <v>62087.4</v>
      </c>
      <c r="D54" s="6">
        <f>D37+D13</f>
        <v>69212.600000000006</v>
      </c>
      <c r="E54" s="6">
        <f t="shared" si="1"/>
        <v>111.47608049298248</v>
      </c>
    </row>
    <row r="55" spans="1:5" ht="15.75" x14ac:dyDescent="0.25">
      <c r="A55" s="103"/>
      <c r="B55" s="104" t="s">
        <v>197</v>
      </c>
      <c r="C55" s="7"/>
      <c r="D55" s="7"/>
      <c r="E55" s="7"/>
    </row>
    <row r="56" spans="1:5" x14ac:dyDescent="0.2">
      <c r="A56" s="105" t="s">
        <v>198</v>
      </c>
      <c r="B56" s="106" t="s">
        <v>20</v>
      </c>
      <c r="C56" s="7" t="e">
        <f>'Приложение 5'!#REF!</f>
        <v>#REF!</v>
      </c>
      <c r="D56" s="7" t="e">
        <f>'Приложение 5'!#REF!</f>
        <v>#REF!</v>
      </c>
      <c r="E56" s="7" t="e">
        <f t="shared" ref="E56:E65" si="2">D56/C56*100</f>
        <v>#REF!</v>
      </c>
    </row>
    <row r="57" spans="1:5" ht="13.5" customHeight="1" x14ac:dyDescent="0.2">
      <c r="A57" s="105" t="s">
        <v>199</v>
      </c>
      <c r="B57" s="107" t="s">
        <v>29</v>
      </c>
      <c r="C57" s="7" t="e">
        <f>'Приложение 5'!#REF!</f>
        <v>#REF!</v>
      </c>
      <c r="D57" s="7" t="e">
        <f>'Приложение 5'!#REF!</f>
        <v>#REF!</v>
      </c>
      <c r="E57" s="7" t="e">
        <f t="shared" si="2"/>
        <v>#REF!</v>
      </c>
    </row>
    <row r="58" spans="1:5" ht="24" x14ac:dyDescent="0.2">
      <c r="A58" s="108" t="s">
        <v>200</v>
      </c>
      <c r="B58" s="109" t="s">
        <v>94</v>
      </c>
      <c r="C58" s="7" t="e">
        <f>'Приложение 5'!#REF!</f>
        <v>#REF!</v>
      </c>
      <c r="D58" s="7" t="e">
        <f>'Приложение 5'!#REF!</f>
        <v>#REF!</v>
      </c>
      <c r="E58" s="7" t="e">
        <f t="shared" si="2"/>
        <v>#REF!</v>
      </c>
    </row>
    <row r="59" spans="1:5" x14ac:dyDescent="0.2">
      <c r="A59" s="105" t="s">
        <v>201</v>
      </c>
      <c r="B59" s="106" t="s">
        <v>128</v>
      </c>
      <c r="C59" s="7" t="e">
        <f>'Приложение 5'!#REF!</f>
        <v>#REF!</v>
      </c>
      <c r="D59" s="7" t="e">
        <f>'Приложение 5'!#REF!</f>
        <v>#REF!</v>
      </c>
      <c r="E59" s="7" t="e">
        <f t="shared" si="2"/>
        <v>#REF!</v>
      </c>
    </row>
    <row r="60" spans="1:5" x14ac:dyDescent="0.2">
      <c r="A60" s="105" t="s">
        <v>202</v>
      </c>
      <c r="B60" s="106" t="s">
        <v>30</v>
      </c>
      <c r="C60" s="7" t="e">
        <f>'Приложение 5'!#REF!</f>
        <v>#REF!</v>
      </c>
      <c r="D60" s="7" t="e">
        <f>'Приложение 5'!#REF!</f>
        <v>#REF!</v>
      </c>
      <c r="E60" s="7" t="e">
        <f t="shared" si="2"/>
        <v>#REF!</v>
      </c>
    </row>
    <row r="61" spans="1:5" x14ac:dyDescent="0.2">
      <c r="A61" s="105" t="s">
        <v>203</v>
      </c>
      <c r="B61" s="106" t="s">
        <v>97</v>
      </c>
      <c r="C61" s="7" t="e">
        <f>'Приложение 5'!#REF!</f>
        <v>#REF!</v>
      </c>
      <c r="D61" s="7" t="e">
        <f>'Приложение 5'!#REF!</f>
        <v>#REF!</v>
      </c>
      <c r="E61" s="7" t="e">
        <f t="shared" si="2"/>
        <v>#REF!</v>
      </c>
    </row>
    <row r="62" spans="1:5" ht="24" customHeight="1" x14ac:dyDescent="0.2">
      <c r="A62" s="105" t="s">
        <v>204</v>
      </c>
      <c r="B62" s="110" t="s">
        <v>33</v>
      </c>
      <c r="C62" s="7" t="e">
        <f>'Приложение 5'!#REF!</f>
        <v>#REF!</v>
      </c>
      <c r="D62" s="7" t="e">
        <f>'Приложение 5'!#REF!</f>
        <v>#REF!</v>
      </c>
      <c r="E62" s="7" t="e">
        <f t="shared" si="2"/>
        <v>#REF!</v>
      </c>
    </row>
    <row r="63" spans="1:5" x14ac:dyDescent="0.2">
      <c r="A63" s="105" t="s">
        <v>205</v>
      </c>
      <c r="B63" s="106" t="s">
        <v>138</v>
      </c>
      <c r="C63" s="7" t="e">
        <f>'Приложение 5'!#REF!</f>
        <v>#REF!</v>
      </c>
      <c r="D63" s="7" t="e">
        <f>'Приложение 5'!#REF!</f>
        <v>#REF!</v>
      </c>
      <c r="E63" s="7" t="e">
        <f t="shared" si="2"/>
        <v>#REF!</v>
      </c>
    </row>
    <row r="64" spans="1:5" x14ac:dyDescent="0.2">
      <c r="A64" s="105" t="s">
        <v>206</v>
      </c>
      <c r="B64" s="106" t="s">
        <v>137</v>
      </c>
      <c r="C64" s="7" t="e">
        <f>'Приложение 5'!#REF!</f>
        <v>#REF!</v>
      </c>
      <c r="D64" s="7" t="e">
        <f>'Приложение 5'!#REF!</f>
        <v>#REF!</v>
      </c>
      <c r="E64" s="7" t="e">
        <f t="shared" si="2"/>
        <v>#REF!</v>
      </c>
    </row>
    <row r="65" spans="1:5" x14ac:dyDescent="0.2">
      <c r="A65" s="111"/>
      <c r="B65" s="112" t="s">
        <v>207</v>
      </c>
      <c r="C65" s="6" t="e">
        <f>SUM(C56:C64)</f>
        <v>#REF!</v>
      </c>
      <c r="D65" s="6" t="e">
        <f>SUM(D56:D64)</f>
        <v>#REF!</v>
      </c>
      <c r="E65" s="6" t="e">
        <f t="shared" si="2"/>
        <v>#REF!</v>
      </c>
    </row>
    <row r="66" spans="1:5" ht="15" x14ac:dyDescent="0.25">
      <c r="A66" s="113"/>
      <c r="B66" s="114" t="s">
        <v>208</v>
      </c>
      <c r="C66" s="115" t="e">
        <f>C65-C54</f>
        <v>#REF!</v>
      </c>
      <c r="D66" s="115" t="e">
        <f>D65-D54</f>
        <v>#REF!</v>
      </c>
      <c r="E66" s="116"/>
    </row>
    <row r="67" spans="1:5" ht="15" x14ac:dyDescent="0.25">
      <c r="A67" s="117"/>
      <c r="B67" s="117"/>
    </row>
    <row r="70" spans="1:5" s="119" customFormat="1" ht="15.75" x14ac:dyDescent="0.25">
      <c r="A70" s="118"/>
      <c r="C70" s="120"/>
      <c r="D70" s="120"/>
      <c r="E70" s="121"/>
    </row>
  </sheetData>
  <mergeCells count="8">
    <mergeCell ref="A7:E7"/>
    <mergeCell ref="A8:E8"/>
    <mergeCell ref="A9:E9"/>
    <mergeCell ref="A11:A12"/>
    <mergeCell ref="B11:B12"/>
    <mergeCell ref="D11:D12"/>
    <mergeCell ref="C11:C12"/>
    <mergeCell ref="E11:E12"/>
  </mergeCells>
  <phoneticPr fontId="5" type="noConversion"/>
  <pageMargins left="0.78740157480314965" right="0.39370078740157483" top="0.47" bottom="0.52" header="0.27559055118110237" footer="0.15748031496062992"/>
  <pageSetup paperSize="9" scale="74" orientation="portrait" r:id="rId1"/>
  <headerFooter alignWithMargins="0"/>
  <rowBreaks count="1" manualBreakCount="1">
    <brk id="3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E18"/>
  <sheetViews>
    <sheetView zoomScaleNormal="100" workbookViewId="0">
      <selection activeCell="E6" sqref="E6"/>
    </sheetView>
  </sheetViews>
  <sheetFormatPr defaultRowHeight="12.75" x14ac:dyDescent="0.2"/>
  <cols>
    <col min="1" max="1" width="3.28515625" customWidth="1"/>
    <col min="2" max="2" width="54.85546875" customWidth="1"/>
    <col min="3" max="3" width="9.28515625" customWidth="1"/>
    <col min="4" max="4" width="11" customWidth="1"/>
    <col min="5" max="5" width="8.140625" customWidth="1"/>
  </cols>
  <sheetData>
    <row r="1" spans="1:5" ht="15.75" customHeight="1" x14ac:dyDescent="0.25">
      <c r="A1" s="1"/>
      <c r="B1" s="1"/>
      <c r="C1" s="122"/>
      <c r="E1" s="78" t="s">
        <v>358</v>
      </c>
    </row>
    <row r="2" spans="1:5" ht="15.75" customHeight="1" x14ac:dyDescent="0.2">
      <c r="A2" s="1"/>
      <c r="B2" s="11"/>
      <c r="C2" s="11"/>
      <c r="E2" s="78" t="s">
        <v>136</v>
      </c>
    </row>
    <row r="3" spans="1:5" ht="15.75" customHeight="1" x14ac:dyDescent="0.2">
      <c r="A3" s="1"/>
      <c r="B3" s="11"/>
      <c r="C3" s="11"/>
      <c r="E3" s="78" t="s">
        <v>140</v>
      </c>
    </row>
    <row r="4" spans="1:5" ht="15.75" customHeight="1" x14ac:dyDescent="0.2">
      <c r="A4" s="1"/>
      <c r="B4" s="18"/>
      <c r="C4" s="18"/>
      <c r="E4" s="78" t="s">
        <v>356</v>
      </c>
    </row>
    <row r="5" spans="1:5" ht="15.75" customHeight="1" x14ac:dyDescent="0.2">
      <c r="A5" s="1"/>
      <c r="B5" s="30"/>
      <c r="C5" s="30"/>
      <c r="D5" s="30"/>
      <c r="E5" s="78" t="s">
        <v>368</v>
      </c>
    </row>
    <row r="6" spans="1:5" x14ac:dyDescent="0.2">
      <c r="A6" s="1"/>
      <c r="B6" s="10"/>
      <c r="C6" s="10"/>
      <c r="D6" s="30"/>
      <c r="E6" s="30"/>
    </row>
    <row r="7" spans="1:5" ht="15.75" x14ac:dyDescent="0.25">
      <c r="A7" s="237" t="s">
        <v>212</v>
      </c>
      <c r="B7" s="237"/>
      <c r="C7" s="237"/>
      <c r="D7" s="237"/>
      <c r="E7" s="237"/>
    </row>
    <row r="8" spans="1:5" ht="51.75" customHeight="1" x14ac:dyDescent="0.25">
      <c r="A8" s="237" t="s">
        <v>217</v>
      </c>
      <c r="B8" s="237"/>
      <c r="C8" s="237"/>
      <c r="D8" s="237"/>
      <c r="E8" s="237"/>
    </row>
    <row r="9" spans="1:5" ht="17.25" customHeight="1" x14ac:dyDescent="0.25">
      <c r="A9" s="237" t="s">
        <v>344</v>
      </c>
      <c r="B9" s="237"/>
      <c r="C9" s="237"/>
      <c r="D9" s="237"/>
      <c r="E9" s="237"/>
    </row>
    <row r="10" spans="1:5" ht="18.75" x14ac:dyDescent="0.3">
      <c r="A10" s="28"/>
      <c r="B10" s="28"/>
    </row>
    <row r="11" spans="1:5" ht="15.75" customHeight="1" x14ac:dyDescent="0.2">
      <c r="A11" s="238"/>
      <c r="B11" s="240" t="s">
        <v>99</v>
      </c>
      <c r="C11" s="234" t="s">
        <v>352</v>
      </c>
      <c r="D11" s="232" t="s">
        <v>351</v>
      </c>
      <c r="E11" s="236" t="s">
        <v>145</v>
      </c>
    </row>
    <row r="12" spans="1:5" ht="51.75" customHeight="1" x14ac:dyDescent="0.2">
      <c r="A12" s="239"/>
      <c r="B12" s="241"/>
      <c r="C12" s="235"/>
      <c r="D12" s="233"/>
      <c r="E12" s="236"/>
    </row>
    <row r="13" spans="1:5" ht="47.25" x14ac:dyDescent="0.25">
      <c r="A13" s="127">
        <v>1</v>
      </c>
      <c r="B13" s="139" t="s">
        <v>341</v>
      </c>
      <c r="C13" s="140">
        <f>'Приложение 5'!H46</f>
        <v>9.9</v>
      </c>
      <c r="D13" s="140">
        <v>9.9</v>
      </c>
      <c r="E13" s="141">
        <f>D13/C13*100</f>
        <v>100</v>
      </c>
    </row>
    <row r="14" spans="1:5" ht="31.5" x14ac:dyDescent="0.25">
      <c r="A14" s="127">
        <v>2</v>
      </c>
      <c r="B14" s="139" t="s">
        <v>101</v>
      </c>
      <c r="C14" s="140">
        <f>'Приложение 5'!H90</f>
        <v>50.5</v>
      </c>
      <c r="D14" s="140">
        <v>50.5</v>
      </c>
      <c r="E14" s="141">
        <f>D14/C14*100</f>
        <v>100</v>
      </c>
    </row>
    <row r="15" spans="1:5" ht="15.75" x14ac:dyDescent="0.25">
      <c r="A15" s="127">
        <v>3</v>
      </c>
      <c r="B15" s="139" t="s">
        <v>100</v>
      </c>
      <c r="C15" s="140">
        <f>'Приложение 5'!H119</f>
        <v>23.1</v>
      </c>
      <c r="D15" s="140">
        <v>23.1</v>
      </c>
      <c r="E15" s="141">
        <f>D15/C15*100</f>
        <v>100</v>
      </c>
    </row>
    <row r="16" spans="1:5" ht="31.5" x14ac:dyDescent="0.25">
      <c r="A16" s="127">
        <v>4</v>
      </c>
      <c r="B16" s="139" t="s">
        <v>322</v>
      </c>
      <c r="C16" s="140">
        <f>'Приложение 5'!H125</f>
        <v>775</v>
      </c>
      <c r="D16" s="140">
        <v>775</v>
      </c>
      <c r="E16" s="141">
        <f>D16/C16*100</f>
        <v>100</v>
      </c>
    </row>
    <row r="17" spans="1:5" ht="15.75" x14ac:dyDescent="0.25">
      <c r="A17" s="136"/>
      <c r="B17" s="138" t="s">
        <v>102</v>
      </c>
      <c r="C17" s="142">
        <f>SUM(C13:C16)</f>
        <v>858.5</v>
      </c>
      <c r="D17" s="142">
        <f>SUM(D13:D16)</f>
        <v>858.5</v>
      </c>
      <c r="E17" s="143">
        <f>D17/C17*100</f>
        <v>100</v>
      </c>
    </row>
    <row r="18" spans="1:5" x14ac:dyDescent="0.2">
      <c r="A18" s="1"/>
      <c r="B18" s="1"/>
      <c r="C18" s="1"/>
    </row>
  </sheetData>
  <mergeCells count="8">
    <mergeCell ref="A7:E7"/>
    <mergeCell ref="A8:E8"/>
    <mergeCell ref="A9:E9"/>
    <mergeCell ref="A11:A12"/>
    <mergeCell ref="B11:B12"/>
    <mergeCell ref="D11:D12"/>
    <mergeCell ref="E11:E12"/>
    <mergeCell ref="C11:C12"/>
  </mergeCells>
  <phoneticPr fontId="5" type="noConversion"/>
  <pageMargins left="0.75" right="0.47" top="1" bottom="1" header="0.5" footer="0.5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F23"/>
  <sheetViews>
    <sheetView zoomScaleNormal="100" workbookViewId="0">
      <selection activeCell="F6" sqref="F6"/>
    </sheetView>
  </sheetViews>
  <sheetFormatPr defaultRowHeight="12.75" x14ac:dyDescent="0.2"/>
  <cols>
    <col min="1" max="1" width="4.28515625" style="1" customWidth="1"/>
    <col min="2" max="2" width="45.42578125" style="1" customWidth="1"/>
    <col min="3" max="4" width="9.140625" style="1"/>
    <col min="5" max="5" width="7.140625" style="1" customWidth="1"/>
    <col min="6" max="16384" width="9.140625" style="1"/>
  </cols>
  <sheetData>
    <row r="1" spans="1:6" ht="15.75" customHeight="1" x14ac:dyDescent="0.25">
      <c r="C1" s="122"/>
      <c r="F1" s="78" t="s">
        <v>98</v>
      </c>
    </row>
    <row r="2" spans="1:6" ht="15.75" customHeight="1" x14ac:dyDescent="0.2">
      <c r="B2" s="30"/>
      <c r="C2" s="30"/>
      <c r="F2" s="78" t="s">
        <v>136</v>
      </c>
    </row>
    <row r="3" spans="1:6" ht="15.75" customHeight="1" x14ac:dyDescent="0.2">
      <c r="B3" s="11"/>
      <c r="C3" s="11"/>
      <c r="F3" s="78" t="s">
        <v>140</v>
      </c>
    </row>
    <row r="4" spans="1:6" ht="15.75" customHeight="1" x14ac:dyDescent="0.2">
      <c r="C4" s="32"/>
      <c r="F4" s="78" t="s">
        <v>356</v>
      </c>
    </row>
    <row r="5" spans="1:6" ht="15.75" customHeight="1" x14ac:dyDescent="0.2">
      <c r="C5" s="32"/>
      <c r="F5" s="78" t="s">
        <v>368</v>
      </c>
    </row>
    <row r="6" spans="1:6" ht="15.75" customHeight="1" x14ac:dyDescent="0.2">
      <c r="C6" s="32"/>
      <c r="F6" s="78"/>
    </row>
    <row r="7" spans="1:6" ht="15.75" customHeight="1" x14ac:dyDescent="0.2">
      <c r="C7" s="32"/>
      <c r="F7" s="78"/>
    </row>
    <row r="8" spans="1:6" ht="15.75" customHeight="1" x14ac:dyDescent="0.2">
      <c r="C8" s="32"/>
      <c r="F8" s="78"/>
    </row>
    <row r="9" spans="1:6" x14ac:dyDescent="0.2">
      <c r="C9" s="32"/>
    </row>
    <row r="10" spans="1:6" ht="60" customHeight="1" x14ac:dyDescent="0.25">
      <c r="A10" s="237" t="s">
        <v>353</v>
      </c>
      <c r="B10" s="237"/>
      <c r="C10" s="237"/>
      <c r="D10" s="237"/>
      <c r="E10" s="237"/>
      <c r="F10" s="237"/>
    </row>
    <row r="12" spans="1:6" ht="15.75" customHeight="1" x14ac:dyDescent="0.2">
      <c r="A12" s="248"/>
      <c r="B12" s="242" t="s">
        <v>99</v>
      </c>
      <c r="C12" s="243"/>
      <c r="D12" s="234" t="s">
        <v>354</v>
      </c>
      <c r="E12" s="232" t="s">
        <v>355</v>
      </c>
      <c r="F12" s="236" t="s">
        <v>145</v>
      </c>
    </row>
    <row r="13" spans="1:6" ht="51.75" customHeight="1" x14ac:dyDescent="0.2">
      <c r="A13" s="249"/>
      <c r="B13" s="244"/>
      <c r="C13" s="245"/>
      <c r="D13" s="235"/>
      <c r="E13" s="233"/>
      <c r="F13" s="236"/>
    </row>
    <row r="14" spans="1:6" ht="36" customHeight="1" x14ac:dyDescent="0.25">
      <c r="A14" s="127">
        <v>1</v>
      </c>
      <c r="B14" s="250" t="s">
        <v>216</v>
      </c>
      <c r="C14" s="251"/>
      <c r="D14" s="134">
        <v>35.5</v>
      </c>
      <c r="E14" s="134">
        <v>35.5</v>
      </c>
      <c r="F14" s="135">
        <f>D14/E14*100</f>
        <v>100</v>
      </c>
    </row>
    <row r="15" spans="1:6" ht="15.75" x14ac:dyDescent="0.25">
      <c r="A15" s="136"/>
      <c r="B15" s="246" t="s">
        <v>102</v>
      </c>
      <c r="C15" s="247"/>
      <c r="D15" s="128">
        <f>SUM(D14:D14)</f>
        <v>35.5</v>
      </c>
      <c r="E15" s="128">
        <f>SUM(E14:E14)</f>
        <v>35.5</v>
      </c>
      <c r="F15" s="137">
        <f>F14</f>
        <v>100</v>
      </c>
    </row>
    <row r="19" spans="2:2" ht="15.75" x14ac:dyDescent="0.25">
      <c r="B19" s="122"/>
    </row>
    <row r="21" spans="2:2" ht="15.75" x14ac:dyDescent="0.25">
      <c r="B21" s="123"/>
    </row>
    <row r="22" spans="2:2" ht="15.75" x14ac:dyDescent="0.25">
      <c r="B22" s="123"/>
    </row>
    <row r="23" spans="2:2" ht="15.75" x14ac:dyDescent="0.25">
      <c r="B23" s="124"/>
    </row>
  </sheetData>
  <mergeCells count="8">
    <mergeCell ref="A10:F10"/>
    <mergeCell ref="F12:F13"/>
    <mergeCell ref="E12:E13"/>
    <mergeCell ref="B12:C13"/>
    <mergeCell ref="B15:C15"/>
    <mergeCell ref="D12:D13"/>
    <mergeCell ref="A12:A13"/>
    <mergeCell ref="B14:C14"/>
  </mergeCells>
  <phoneticPr fontId="5" type="noConversion"/>
  <pageMargins left="0.69" right="0.26" top="0.33" bottom="0.32" header="0.28000000000000003" footer="0.17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H256"/>
  <sheetViews>
    <sheetView zoomScaleNormal="100" workbookViewId="0"/>
  </sheetViews>
  <sheetFormatPr defaultRowHeight="12.75" x14ac:dyDescent="0.2"/>
  <cols>
    <col min="1" max="1" width="77.42578125" style="1" customWidth="1"/>
    <col min="2" max="2" width="5.5703125" style="1" customWidth="1"/>
    <col min="3" max="3" width="5.85546875" style="1" customWidth="1"/>
    <col min="4" max="4" width="9.140625" style="1"/>
    <col min="5" max="5" width="6.5703125" style="1" customWidth="1"/>
    <col min="6" max="6" width="11" style="1" bestFit="1" customWidth="1"/>
    <col min="7" max="7" width="13.28515625" style="1" customWidth="1"/>
    <col min="8" max="8" width="13.7109375" style="1" customWidth="1"/>
    <col min="9" max="16384" width="9.140625" style="1"/>
  </cols>
  <sheetData>
    <row r="1" spans="1:8" x14ac:dyDescent="0.2">
      <c r="F1" s="74"/>
      <c r="G1" s="9"/>
      <c r="H1" s="78" t="s">
        <v>365</v>
      </c>
    </row>
    <row r="2" spans="1:8" x14ac:dyDescent="0.2">
      <c r="F2" s="74"/>
      <c r="G2" s="9"/>
      <c r="H2" s="78" t="s">
        <v>136</v>
      </c>
    </row>
    <row r="3" spans="1:8" x14ac:dyDescent="0.2">
      <c r="F3" s="74"/>
      <c r="G3" s="9"/>
      <c r="H3" s="78" t="s">
        <v>140</v>
      </c>
    </row>
    <row r="4" spans="1:8" x14ac:dyDescent="0.2">
      <c r="F4" s="74"/>
      <c r="G4" s="9"/>
      <c r="H4" s="78" t="s">
        <v>356</v>
      </c>
    </row>
    <row r="5" spans="1:8" x14ac:dyDescent="0.2">
      <c r="F5" s="74"/>
      <c r="G5" s="9"/>
      <c r="H5" s="78" t="s">
        <v>368</v>
      </c>
    </row>
    <row r="6" spans="1:8" x14ac:dyDescent="0.2">
      <c r="F6" s="74"/>
      <c r="G6" s="9"/>
    </row>
    <row r="7" spans="1:8" x14ac:dyDescent="0.2">
      <c r="B7" s="252"/>
      <c r="C7" s="252"/>
      <c r="D7" s="252"/>
      <c r="E7" s="252"/>
      <c r="F7" s="252"/>
      <c r="G7" s="9"/>
    </row>
    <row r="8" spans="1:8" ht="20.25" customHeight="1" x14ac:dyDescent="0.2">
      <c r="A8" s="253" t="s">
        <v>212</v>
      </c>
      <c r="B8" s="253"/>
      <c r="C8" s="253"/>
      <c r="D8" s="253"/>
      <c r="E8" s="253"/>
      <c r="F8" s="253"/>
      <c r="G8" s="253"/>
      <c r="H8" s="253"/>
    </row>
    <row r="9" spans="1:8" ht="18.75" customHeight="1" x14ac:dyDescent="0.2">
      <c r="A9" s="254" t="s">
        <v>215</v>
      </c>
      <c r="B9" s="254"/>
      <c r="C9" s="254"/>
      <c r="D9" s="254"/>
      <c r="E9" s="254"/>
      <c r="F9" s="254"/>
      <c r="G9" s="254"/>
      <c r="H9" s="254"/>
    </row>
    <row r="10" spans="1:8" ht="15.75" customHeight="1" x14ac:dyDescent="0.2">
      <c r="A10" s="254" t="s">
        <v>230</v>
      </c>
      <c r="B10" s="254"/>
      <c r="C10" s="254"/>
      <c r="D10" s="254"/>
      <c r="E10" s="254"/>
      <c r="F10" s="254"/>
      <c r="G10" s="254"/>
      <c r="H10" s="254"/>
    </row>
    <row r="11" spans="1:8" ht="15.75" customHeight="1" x14ac:dyDescent="0.2">
      <c r="A11" s="72"/>
      <c r="B11" s="73"/>
      <c r="C11" s="73"/>
      <c r="D11" s="72"/>
      <c r="E11" s="255"/>
      <c r="F11" s="255"/>
    </row>
    <row r="12" spans="1:8" ht="38.25" x14ac:dyDescent="0.2">
      <c r="A12" s="17" t="s">
        <v>59</v>
      </c>
      <c r="B12" s="14" t="s">
        <v>60</v>
      </c>
      <c r="C12" s="15"/>
      <c r="D12" s="16"/>
      <c r="E12" s="16"/>
      <c r="F12" s="234" t="s">
        <v>352</v>
      </c>
      <c r="G12" s="232" t="s">
        <v>364</v>
      </c>
      <c r="H12" s="256" t="s">
        <v>145</v>
      </c>
    </row>
    <row r="13" spans="1:8" ht="48" customHeight="1" x14ac:dyDescent="0.2">
      <c r="A13" s="35"/>
      <c r="B13" s="45" t="s">
        <v>63</v>
      </c>
      <c r="C13" s="46" t="s">
        <v>62</v>
      </c>
      <c r="D13" s="36" t="s">
        <v>61</v>
      </c>
      <c r="E13" s="36" t="s">
        <v>64</v>
      </c>
      <c r="F13" s="235"/>
      <c r="G13" s="233"/>
      <c r="H13" s="256"/>
    </row>
    <row r="14" spans="1:8" x14ac:dyDescent="0.2">
      <c r="A14" s="44" t="s">
        <v>20</v>
      </c>
      <c r="B14" s="57" t="s">
        <v>21</v>
      </c>
      <c r="C14" s="57" t="s">
        <v>18</v>
      </c>
      <c r="D14" s="57" t="s">
        <v>19</v>
      </c>
      <c r="E14" s="57" t="s">
        <v>17</v>
      </c>
      <c r="F14" s="62">
        <f>F15+F25+F53+F58</f>
        <v>11174.899999999998</v>
      </c>
      <c r="G14" s="62">
        <f>G15+G25+G53+G58</f>
        <v>11174.5</v>
      </c>
      <c r="H14" s="62">
        <f>G14/F14*100</f>
        <v>99.996420549624617</v>
      </c>
    </row>
    <row r="15" spans="1:8" ht="25.5" x14ac:dyDescent="0.2">
      <c r="A15" s="188" t="s">
        <v>91</v>
      </c>
      <c r="B15" s="174" t="s">
        <v>21</v>
      </c>
      <c r="C15" s="182" t="s">
        <v>22</v>
      </c>
      <c r="D15" s="174" t="s">
        <v>19</v>
      </c>
      <c r="E15" s="174" t="s">
        <v>17</v>
      </c>
      <c r="F15" s="180">
        <f>F16</f>
        <v>1498.3</v>
      </c>
      <c r="G15" s="180">
        <f>G16</f>
        <v>1498.1999999999998</v>
      </c>
      <c r="H15" s="180">
        <f>H16</f>
        <v>99.993325769205086</v>
      </c>
    </row>
    <row r="16" spans="1:8" ht="25.5" x14ac:dyDescent="0.2">
      <c r="A16" s="176" t="s">
        <v>23</v>
      </c>
      <c r="B16" s="53" t="s">
        <v>21</v>
      </c>
      <c r="C16" s="53" t="s">
        <v>22</v>
      </c>
      <c r="D16" s="52" t="s">
        <v>120</v>
      </c>
      <c r="E16" s="52" t="s">
        <v>17</v>
      </c>
      <c r="F16" s="65">
        <f>F17+F21</f>
        <v>1498.3</v>
      </c>
      <c r="G16" s="65">
        <f>G17+G21</f>
        <v>1498.1999999999998</v>
      </c>
      <c r="H16" s="65">
        <f>G16/F16*100</f>
        <v>99.993325769205086</v>
      </c>
    </row>
    <row r="17" spans="1:8" ht="38.25" x14ac:dyDescent="0.2">
      <c r="A17" s="176" t="s">
        <v>285</v>
      </c>
      <c r="B17" s="52" t="s">
        <v>21</v>
      </c>
      <c r="C17" s="53" t="s">
        <v>22</v>
      </c>
      <c r="D17" s="52" t="s">
        <v>121</v>
      </c>
      <c r="E17" s="52">
        <v>100</v>
      </c>
      <c r="F17" s="63">
        <f>F18</f>
        <v>1248.5999999999999</v>
      </c>
      <c r="G17" s="63">
        <f>G18</f>
        <v>1248.5999999999999</v>
      </c>
      <c r="H17" s="65">
        <f t="shared" ref="H17:H80" si="0">G17/F17*100</f>
        <v>100</v>
      </c>
    </row>
    <row r="18" spans="1:8" x14ac:dyDescent="0.2">
      <c r="A18" s="176" t="s">
        <v>286</v>
      </c>
      <c r="B18" s="52" t="s">
        <v>21</v>
      </c>
      <c r="C18" s="53" t="s">
        <v>22</v>
      </c>
      <c r="D18" s="52" t="s">
        <v>121</v>
      </c>
      <c r="E18" s="54">
        <v>120</v>
      </c>
      <c r="F18" s="63">
        <f>F19+F20</f>
        <v>1248.5999999999999</v>
      </c>
      <c r="G18" s="63">
        <f>G19+G20</f>
        <v>1248.5999999999999</v>
      </c>
      <c r="H18" s="65">
        <f t="shared" si="0"/>
        <v>100</v>
      </c>
    </row>
    <row r="19" spans="1:8" ht="14.25" customHeight="1" x14ac:dyDescent="0.2">
      <c r="A19" s="177" t="s">
        <v>264</v>
      </c>
      <c r="B19" s="52" t="s">
        <v>21</v>
      </c>
      <c r="C19" s="53" t="s">
        <v>22</v>
      </c>
      <c r="D19" s="52" t="s">
        <v>121</v>
      </c>
      <c r="E19" s="54">
        <v>121</v>
      </c>
      <c r="F19" s="63">
        <f>'Приложение 5'!H227</f>
        <v>467.6</v>
      </c>
      <c r="G19" s="63">
        <f>'Приложение 5'!I227</f>
        <v>467.6</v>
      </c>
      <c r="H19" s="65">
        <f t="shared" si="0"/>
        <v>100</v>
      </c>
    </row>
    <row r="20" spans="1:8" x14ac:dyDescent="0.2">
      <c r="A20" s="177" t="s">
        <v>287</v>
      </c>
      <c r="B20" s="52" t="s">
        <v>21</v>
      </c>
      <c r="C20" s="53" t="s">
        <v>22</v>
      </c>
      <c r="D20" s="52" t="s">
        <v>121</v>
      </c>
      <c r="E20" s="54">
        <v>122</v>
      </c>
      <c r="F20" s="63">
        <f>'Приложение 5'!H228</f>
        <v>781</v>
      </c>
      <c r="G20" s="63">
        <f>'Приложение 5'!I228</f>
        <v>781</v>
      </c>
      <c r="H20" s="65">
        <f t="shared" si="0"/>
        <v>100</v>
      </c>
    </row>
    <row r="21" spans="1:8" x14ac:dyDescent="0.2">
      <c r="A21" s="177" t="s">
        <v>288</v>
      </c>
      <c r="B21" s="52" t="s">
        <v>21</v>
      </c>
      <c r="C21" s="53" t="s">
        <v>22</v>
      </c>
      <c r="D21" s="52" t="s">
        <v>121</v>
      </c>
      <c r="E21" s="54">
        <v>200</v>
      </c>
      <c r="F21" s="63">
        <f>F22</f>
        <v>249.7</v>
      </c>
      <c r="G21" s="63">
        <f>G22</f>
        <v>249.6</v>
      </c>
      <c r="H21" s="65">
        <f t="shared" si="0"/>
        <v>99.959951942330804</v>
      </c>
    </row>
    <row r="22" spans="1:8" x14ac:dyDescent="0.2">
      <c r="A22" s="177" t="s">
        <v>289</v>
      </c>
      <c r="B22" s="52" t="s">
        <v>21</v>
      </c>
      <c r="C22" s="53" t="s">
        <v>22</v>
      </c>
      <c r="D22" s="52" t="s">
        <v>121</v>
      </c>
      <c r="E22" s="54">
        <v>240</v>
      </c>
      <c r="F22" s="63">
        <f>F23+F24</f>
        <v>249.7</v>
      </c>
      <c r="G22" s="63">
        <f>G23+G24</f>
        <v>249.6</v>
      </c>
      <c r="H22" s="65">
        <f t="shared" si="0"/>
        <v>99.959951942330804</v>
      </c>
    </row>
    <row r="23" spans="1:8" x14ac:dyDescent="0.2">
      <c r="A23" s="177" t="s">
        <v>273</v>
      </c>
      <c r="B23" s="52" t="s">
        <v>21</v>
      </c>
      <c r="C23" s="53" t="s">
        <v>22</v>
      </c>
      <c r="D23" s="52" t="s">
        <v>121</v>
      </c>
      <c r="E23" s="54">
        <v>242</v>
      </c>
      <c r="F23" s="63">
        <f>'Приложение 5'!H231</f>
        <v>23.1</v>
      </c>
      <c r="G23" s="63">
        <f>'Приложение 5'!I231</f>
        <v>23.1</v>
      </c>
      <c r="H23" s="65">
        <f t="shared" si="0"/>
        <v>100</v>
      </c>
    </row>
    <row r="24" spans="1:8" x14ac:dyDescent="0.2">
      <c r="A24" s="177" t="s">
        <v>290</v>
      </c>
      <c r="B24" s="52" t="s">
        <v>21</v>
      </c>
      <c r="C24" s="53" t="s">
        <v>22</v>
      </c>
      <c r="D24" s="52" t="s">
        <v>121</v>
      </c>
      <c r="E24" s="54">
        <v>244</v>
      </c>
      <c r="F24" s="63">
        <f>'Приложение 5'!H232</f>
        <v>226.6</v>
      </c>
      <c r="G24" s="63">
        <f>'Приложение 5'!I232</f>
        <v>226.5</v>
      </c>
      <c r="H24" s="65">
        <f t="shared" si="0"/>
        <v>99.955869373345109</v>
      </c>
    </row>
    <row r="25" spans="1:8" ht="38.25" x14ac:dyDescent="0.2">
      <c r="A25" s="173" t="s">
        <v>26</v>
      </c>
      <c r="B25" s="174" t="s">
        <v>21</v>
      </c>
      <c r="C25" s="174" t="s">
        <v>27</v>
      </c>
      <c r="D25" s="174" t="s">
        <v>19</v>
      </c>
      <c r="E25" s="174" t="s">
        <v>17</v>
      </c>
      <c r="F25" s="175">
        <f>F26+F44</f>
        <v>8899.5999999999985</v>
      </c>
      <c r="G25" s="221">
        <f>G26+G44</f>
        <v>8899.2999999999993</v>
      </c>
      <c r="H25" s="222">
        <f t="shared" si="0"/>
        <v>99.996629061980329</v>
      </c>
    </row>
    <row r="26" spans="1:8" ht="25.5" x14ac:dyDescent="0.2">
      <c r="A26" s="176" t="s">
        <v>23</v>
      </c>
      <c r="B26" s="52" t="s">
        <v>21</v>
      </c>
      <c r="C26" s="52" t="s">
        <v>27</v>
      </c>
      <c r="D26" s="52" t="s">
        <v>120</v>
      </c>
      <c r="E26" s="52" t="s">
        <v>17</v>
      </c>
      <c r="F26" s="63">
        <f>F27+F40</f>
        <v>8854.1999999999989</v>
      </c>
      <c r="G26" s="63">
        <f>G27+G40</f>
        <v>8853.9</v>
      </c>
      <c r="H26" s="65">
        <f t="shared" si="0"/>
        <v>99.996611777461553</v>
      </c>
    </row>
    <row r="27" spans="1:8" x14ac:dyDescent="0.2">
      <c r="A27" s="176" t="s">
        <v>24</v>
      </c>
      <c r="B27" s="52" t="s">
        <v>21</v>
      </c>
      <c r="C27" s="52" t="s">
        <v>27</v>
      </c>
      <c r="D27" s="52" t="s">
        <v>121</v>
      </c>
      <c r="E27" s="52" t="s">
        <v>17</v>
      </c>
      <c r="F27" s="63">
        <f>F28+F32+F36</f>
        <v>8129.9</v>
      </c>
      <c r="G27" s="63">
        <f>G28+G32+G36</f>
        <v>8129.6</v>
      </c>
      <c r="H27" s="65">
        <f t="shared" si="0"/>
        <v>99.996309917711173</v>
      </c>
    </row>
    <row r="28" spans="1:8" ht="38.25" x14ac:dyDescent="0.2">
      <c r="A28" s="176" t="s">
        <v>285</v>
      </c>
      <c r="B28" s="52" t="s">
        <v>21</v>
      </c>
      <c r="C28" s="52" t="s">
        <v>27</v>
      </c>
      <c r="D28" s="52" t="s">
        <v>121</v>
      </c>
      <c r="E28" s="52">
        <v>100</v>
      </c>
      <c r="F28" s="63">
        <f>F29</f>
        <v>4697.5</v>
      </c>
      <c r="G28" s="63">
        <f>G29</f>
        <v>4697.3</v>
      </c>
      <c r="H28" s="65">
        <f t="shared" si="0"/>
        <v>99.995742416178828</v>
      </c>
    </row>
    <row r="29" spans="1:8" x14ac:dyDescent="0.2">
      <c r="A29" s="176" t="s">
        <v>286</v>
      </c>
      <c r="B29" s="52" t="s">
        <v>21</v>
      </c>
      <c r="C29" s="52" t="s">
        <v>27</v>
      </c>
      <c r="D29" s="52" t="s">
        <v>121</v>
      </c>
      <c r="E29" s="54">
        <v>120</v>
      </c>
      <c r="F29" s="63">
        <f>F30+F31</f>
        <v>4697.5</v>
      </c>
      <c r="G29" s="63">
        <f>G30+G31</f>
        <v>4697.3</v>
      </c>
      <c r="H29" s="65">
        <f t="shared" si="0"/>
        <v>99.995742416178828</v>
      </c>
    </row>
    <row r="30" spans="1:8" x14ac:dyDescent="0.2">
      <c r="A30" s="177" t="s">
        <v>264</v>
      </c>
      <c r="B30" s="52" t="s">
        <v>21</v>
      </c>
      <c r="C30" s="52" t="s">
        <v>27</v>
      </c>
      <c r="D30" s="52" t="s">
        <v>121</v>
      </c>
      <c r="E30" s="54">
        <v>121</v>
      </c>
      <c r="F30" s="63">
        <f>'Приложение 5'!H22</f>
        <v>4658.1000000000004</v>
      </c>
      <c r="G30" s="63">
        <f>'Приложение 5'!I22</f>
        <v>4658</v>
      </c>
      <c r="H30" s="65">
        <f t="shared" si="0"/>
        <v>99.997853201949283</v>
      </c>
    </row>
    <row r="31" spans="1:8" x14ac:dyDescent="0.2">
      <c r="A31" s="177" t="s">
        <v>287</v>
      </c>
      <c r="B31" s="52" t="s">
        <v>21</v>
      </c>
      <c r="C31" s="52" t="s">
        <v>27</v>
      </c>
      <c r="D31" s="52" t="s">
        <v>121</v>
      </c>
      <c r="E31" s="54">
        <v>122</v>
      </c>
      <c r="F31" s="63">
        <f>'Приложение 5'!H23</f>
        <v>39.4</v>
      </c>
      <c r="G31" s="63">
        <f>'Приложение 5'!I23</f>
        <v>39.299999999999997</v>
      </c>
      <c r="H31" s="65">
        <f t="shared" si="0"/>
        <v>99.746192893401002</v>
      </c>
    </row>
    <row r="32" spans="1:8" x14ac:dyDescent="0.2">
      <c r="A32" s="177" t="s">
        <v>288</v>
      </c>
      <c r="B32" s="52" t="s">
        <v>21</v>
      </c>
      <c r="C32" s="52" t="s">
        <v>27</v>
      </c>
      <c r="D32" s="52" t="s">
        <v>121</v>
      </c>
      <c r="E32" s="54">
        <v>200</v>
      </c>
      <c r="F32" s="63">
        <f>F33</f>
        <v>3367.9</v>
      </c>
      <c r="G32" s="63">
        <f>G33</f>
        <v>3367.7999999999997</v>
      </c>
      <c r="H32" s="65">
        <f t="shared" si="0"/>
        <v>99.997030790700421</v>
      </c>
    </row>
    <row r="33" spans="1:8" x14ac:dyDescent="0.2">
      <c r="A33" s="177" t="s">
        <v>289</v>
      </c>
      <c r="B33" s="52" t="s">
        <v>21</v>
      </c>
      <c r="C33" s="52" t="s">
        <v>27</v>
      </c>
      <c r="D33" s="52" t="s">
        <v>121</v>
      </c>
      <c r="E33" s="54">
        <v>240</v>
      </c>
      <c r="F33" s="63">
        <f>F34+F35</f>
        <v>3367.9</v>
      </c>
      <c r="G33" s="63">
        <f>G34+G35</f>
        <v>3367.7999999999997</v>
      </c>
      <c r="H33" s="65">
        <f t="shared" si="0"/>
        <v>99.997030790700421</v>
      </c>
    </row>
    <row r="34" spans="1:8" x14ac:dyDescent="0.2">
      <c r="A34" s="177" t="s">
        <v>273</v>
      </c>
      <c r="B34" s="52" t="s">
        <v>21</v>
      </c>
      <c r="C34" s="52" t="s">
        <v>27</v>
      </c>
      <c r="D34" s="52" t="s">
        <v>121</v>
      </c>
      <c r="E34" s="54">
        <v>242</v>
      </c>
      <c r="F34" s="63">
        <f>'Приложение 5'!H26</f>
        <v>410.8</v>
      </c>
      <c r="G34" s="63">
        <f>'Приложение 5'!I26</f>
        <v>410.7</v>
      </c>
      <c r="H34" s="65">
        <f t="shared" si="0"/>
        <v>99.975657254138255</v>
      </c>
    </row>
    <row r="35" spans="1:8" x14ac:dyDescent="0.2">
      <c r="A35" s="177" t="s">
        <v>290</v>
      </c>
      <c r="B35" s="52" t="s">
        <v>21</v>
      </c>
      <c r="C35" s="52" t="s">
        <v>27</v>
      </c>
      <c r="D35" s="52" t="s">
        <v>121</v>
      </c>
      <c r="E35" s="54">
        <v>244</v>
      </c>
      <c r="F35" s="63">
        <f>'Приложение 5'!H27</f>
        <v>2957.1</v>
      </c>
      <c r="G35" s="63">
        <f>'Приложение 5'!I27</f>
        <v>2957.1</v>
      </c>
      <c r="H35" s="65">
        <f t="shared" si="0"/>
        <v>100</v>
      </c>
    </row>
    <row r="36" spans="1:8" x14ac:dyDescent="0.2">
      <c r="A36" s="177" t="s">
        <v>291</v>
      </c>
      <c r="B36" s="52" t="s">
        <v>21</v>
      </c>
      <c r="C36" s="52" t="s">
        <v>27</v>
      </c>
      <c r="D36" s="52" t="s">
        <v>121</v>
      </c>
      <c r="E36" s="54">
        <v>800</v>
      </c>
      <c r="F36" s="63">
        <f>F37</f>
        <v>64.5</v>
      </c>
      <c r="G36" s="63">
        <f>G37</f>
        <v>64.5</v>
      </c>
      <c r="H36" s="65">
        <f t="shared" si="0"/>
        <v>100</v>
      </c>
    </row>
    <row r="37" spans="1:8" x14ac:dyDescent="0.2">
      <c r="A37" s="177" t="s">
        <v>292</v>
      </c>
      <c r="B37" s="52" t="s">
        <v>21</v>
      </c>
      <c r="C37" s="52" t="s">
        <v>27</v>
      </c>
      <c r="D37" s="52" t="s">
        <v>121</v>
      </c>
      <c r="E37" s="54">
        <v>850</v>
      </c>
      <c r="F37" s="63">
        <f>F38+F39</f>
        <v>64.5</v>
      </c>
      <c r="G37" s="63">
        <f>G38+G39</f>
        <v>64.5</v>
      </c>
      <c r="H37" s="65">
        <f t="shared" si="0"/>
        <v>100</v>
      </c>
    </row>
    <row r="38" spans="1:8" x14ac:dyDescent="0.2">
      <c r="A38" s="177" t="s">
        <v>276</v>
      </c>
      <c r="B38" s="52" t="s">
        <v>21</v>
      </c>
      <c r="C38" s="52" t="s">
        <v>27</v>
      </c>
      <c r="D38" s="52" t="s">
        <v>121</v>
      </c>
      <c r="E38" s="54">
        <v>851</v>
      </c>
      <c r="F38" s="63">
        <f>'Приложение 5'!H31</f>
        <v>57.1</v>
      </c>
      <c r="G38" s="63">
        <f>'Приложение 5'!I31</f>
        <v>57.1</v>
      </c>
      <c r="H38" s="65">
        <f t="shared" si="0"/>
        <v>100</v>
      </c>
    </row>
    <row r="39" spans="1:8" x14ac:dyDescent="0.2">
      <c r="A39" s="177" t="s">
        <v>266</v>
      </c>
      <c r="B39" s="52" t="s">
        <v>21</v>
      </c>
      <c r="C39" s="52" t="s">
        <v>27</v>
      </c>
      <c r="D39" s="52" t="s">
        <v>121</v>
      </c>
      <c r="E39" s="54">
        <v>852</v>
      </c>
      <c r="F39" s="63">
        <f>'Приложение 5'!H32</f>
        <v>7.4</v>
      </c>
      <c r="G39" s="63">
        <f>'Приложение 5'!I32</f>
        <v>7.4</v>
      </c>
      <c r="H39" s="65">
        <f t="shared" si="0"/>
        <v>100</v>
      </c>
    </row>
    <row r="40" spans="1:8" x14ac:dyDescent="0.2">
      <c r="A40" s="178" t="s">
        <v>93</v>
      </c>
      <c r="B40" s="52" t="s">
        <v>21</v>
      </c>
      <c r="C40" s="52" t="s">
        <v>27</v>
      </c>
      <c r="D40" s="52" t="s">
        <v>92</v>
      </c>
      <c r="E40" s="54"/>
      <c r="F40" s="63">
        <f t="shared" ref="F40:G42" si="1">F41</f>
        <v>724.3</v>
      </c>
      <c r="G40" s="63">
        <f t="shared" si="1"/>
        <v>724.3</v>
      </c>
      <c r="H40" s="65">
        <f t="shared" si="0"/>
        <v>100</v>
      </c>
    </row>
    <row r="41" spans="1:8" ht="38.25" x14ac:dyDescent="0.2">
      <c r="A41" s="176" t="s">
        <v>285</v>
      </c>
      <c r="B41" s="52" t="s">
        <v>21</v>
      </c>
      <c r="C41" s="52" t="s">
        <v>27</v>
      </c>
      <c r="D41" s="52" t="s">
        <v>92</v>
      </c>
      <c r="E41" s="52">
        <v>100</v>
      </c>
      <c r="F41" s="63">
        <f t="shared" si="1"/>
        <v>724.3</v>
      </c>
      <c r="G41" s="63">
        <f t="shared" si="1"/>
        <v>724.3</v>
      </c>
      <c r="H41" s="65">
        <f t="shared" si="0"/>
        <v>100</v>
      </c>
    </row>
    <row r="42" spans="1:8" s="27" customFormat="1" ht="15.75" customHeight="1" x14ac:dyDescent="0.2">
      <c r="A42" s="176" t="s">
        <v>286</v>
      </c>
      <c r="B42" s="52" t="s">
        <v>21</v>
      </c>
      <c r="C42" s="52" t="s">
        <v>27</v>
      </c>
      <c r="D42" s="52" t="s">
        <v>92</v>
      </c>
      <c r="E42" s="54">
        <v>120</v>
      </c>
      <c r="F42" s="63">
        <f t="shared" si="1"/>
        <v>724.3</v>
      </c>
      <c r="G42" s="63">
        <f t="shared" si="1"/>
        <v>724.3</v>
      </c>
      <c r="H42" s="65">
        <f t="shared" si="0"/>
        <v>100</v>
      </c>
    </row>
    <row r="43" spans="1:8" ht="12" customHeight="1" x14ac:dyDescent="0.2">
      <c r="A43" s="177" t="s">
        <v>264</v>
      </c>
      <c r="B43" s="52" t="s">
        <v>21</v>
      </c>
      <c r="C43" s="52" t="s">
        <v>27</v>
      </c>
      <c r="D43" s="52" t="s">
        <v>92</v>
      </c>
      <c r="E43" s="54">
        <v>121</v>
      </c>
      <c r="F43" s="63">
        <f>'Приложение 5'!H36</f>
        <v>724.3</v>
      </c>
      <c r="G43" s="63">
        <f>'Приложение 5'!I36</f>
        <v>724.3</v>
      </c>
      <c r="H43" s="65">
        <f t="shared" si="0"/>
        <v>100</v>
      </c>
    </row>
    <row r="44" spans="1:8" x14ac:dyDescent="0.2">
      <c r="A44" s="176" t="s">
        <v>122</v>
      </c>
      <c r="B44" s="52" t="s">
        <v>21</v>
      </c>
      <c r="C44" s="52" t="s">
        <v>27</v>
      </c>
      <c r="D44" s="52" t="s">
        <v>123</v>
      </c>
      <c r="E44" s="54"/>
      <c r="F44" s="63">
        <f>F49+F45</f>
        <v>45.4</v>
      </c>
      <c r="G44" s="63">
        <f>G49+G45</f>
        <v>45.4</v>
      </c>
      <c r="H44" s="65">
        <f t="shared" si="0"/>
        <v>100</v>
      </c>
    </row>
    <row r="45" spans="1:8" ht="25.5" x14ac:dyDescent="0.2">
      <c r="A45" s="41" t="s">
        <v>126</v>
      </c>
      <c r="B45" s="52" t="s">
        <v>21</v>
      </c>
      <c r="C45" s="52" t="s">
        <v>27</v>
      </c>
      <c r="D45" s="52" t="s">
        <v>107</v>
      </c>
      <c r="E45" s="55"/>
      <c r="F45" s="63">
        <f t="shared" ref="F45:G47" si="2">F46</f>
        <v>35.5</v>
      </c>
      <c r="G45" s="63">
        <f t="shared" si="2"/>
        <v>35.5</v>
      </c>
      <c r="H45" s="65">
        <f t="shared" si="0"/>
        <v>100</v>
      </c>
    </row>
    <row r="46" spans="1:8" x14ac:dyDescent="0.2">
      <c r="A46" s="179" t="s">
        <v>293</v>
      </c>
      <c r="B46" s="52" t="s">
        <v>21</v>
      </c>
      <c r="C46" s="52" t="s">
        <v>27</v>
      </c>
      <c r="D46" s="52" t="s">
        <v>107</v>
      </c>
      <c r="E46" s="75" t="s">
        <v>38</v>
      </c>
      <c r="F46" s="63">
        <f t="shared" si="2"/>
        <v>35.5</v>
      </c>
      <c r="G46" s="63">
        <f t="shared" si="2"/>
        <v>35.5</v>
      </c>
      <c r="H46" s="65">
        <f t="shared" si="0"/>
        <v>100</v>
      </c>
    </row>
    <row r="47" spans="1:8" x14ac:dyDescent="0.2">
      <c r="A47" s="179" t="s">
        <v>294</v>
      </c>
      <c r="B47" s="52" t="s">
        <v>21</v>
      </c>
      <c r="C47" s="52" t="s">
        <v>27</v>
      </c>
      <c r="D47" s="52" t="s">
        <v>107</v>
      </c>
      <c r="E47" s="75" t="s">
        <v>339</v>
      </c>
      <c r="F47" s="63">
        <f t="shared" si="2"/>
        <v>35.5</v>
      </c>
      <c r="G47" s="63">
        <f t="shared" si="2"/>
        <v>35.5</v>
      </c>
      <c r="H47" s="65">
        <f t="shared" si="0"/>
        <v>100</v>
      </c>
    </row>
    <row r="48" spans="1:8" s="27" customFormat="1" ht="23.25" customHeight="1" x14ac:dyDescent="0.2">
      <c r="A48" s="179" t="s">
        <v>296</v>
      </c>
      <c r="B48" s="52" t="s">
        <v>21</v>
      </c>
      <c r="C48" s="52" t="s">
        <v>27</v>
      </c>
      <c r="D48" s="40" t="s">
        <v>108</v>
      </c>
      <c r="E48" s="40">
        <v>521</v>
      </c>
      <c r="F48" s="63">
        <f>'Приложение 5'!H42</f>
        <v>35.5</v>
      </c>
      <c r="G48" s="63">
        <f>'Приложение 5'!I40</f>
        <v>35.5</v>
      </c>
      <c r="H48" s="65">
        <f t="shared" si="0"/>
        <v>100</v>
      </c>
    </row>
    <row r="49" spans="1:8" s="27" customFormat="1" ht="38.25" x14ac:dyDescent="0.2">
      <c r="A49" s="41" t="s">
        <v>124</v>
      </c>
      <c r="B49" s="52" t="s">
        <v>21</v>
      </c>
      <c r="C49" s="52" t="s">
        <v>27</v>
      </c>
      <c r="D49" s="52" t="s">
        <v>125</v>
      </c>
      <c r="E49" s="54"/>
      <c r="F49" s="63">
        <f t="shared" ref="F49:G51" si="3">F50</f>
        <v>9.9</v>
      </c>
      <c r="G49" s="63">
        <f t="shared" si="3"/>
        <v>9.9</v>
      </c>
      <c r="H49" s="65">
        <f t="shared" si="0"/>
        <v>100</v>
      </c>
    </row>
    <row r="50" spans="1:8" x14ac:dyDescent="0.2">
      <c r="A50" s="179" t="s">
        <v>293</v>
      </c>
      <c r="B50" s="52" t="s">
        <v>21</v>
      </c>
      <c r="C50" s="52" t="s">
        <v>27</v>
      </c>
      <c r="D50" s="52" t="s">
        <v>125</v>
      </c>
      <c r="E50" s="54">
        <v>500</v>
      </c>
      <c r="F50" s="63">
        <f t="shared" si="3"/>
        <v>9.9</v>
      </c>
      <c r="G50" s="63">
        <f t="shared" si="3"/>
        <v>9.9</v>
      </c>
      <c r="H50" s="65">
        <f t="shared" si="0"/>
        <v>100</v>
      </c>
    </row>
    <row r="51" spans="1:8" x14ac:dyDescent="0.2">
      <c r="A51" s="179" t="s">
        <v>298</v>
      </c>
      <c r="B51" s="52" t="s">
        <v>21</v>
      </c>
      <c r="C51" s="52" t="s">
        <v>27</v>
      </c>
      <c r="D51" s="52" t="s">
        <v>125</v>
      </c>
      <c r="E51" s="54">
        <v>540</v>
      </c>
      <c r="F51" s="63">
        <f t="shared" si="3"/>
        <v>9.9</v>
      </c>
      <c r="G51" s="63">
        <f t="shared" si="3"/>
        <v>9.9</v>
      </c>
      <c r="H51" s="65">
        <f t="shared" si="0"/>
        <v>100</v>
      </c>
    </row>
    <row r="52" spans="1:8" ht="24" x14ac:dyDescent="0.2">
      <c r="A52" s="189" t="s">
        <v>299</v>
      </c>
      <c r="B52" s="52" t="s">
        <v>21</v>
      </c>
      <c r="C52" s="52" t="s">
        <v>27</v>
      </c>
      <c r="D52" s="52" t="s">
        <v>85</v>
      </c>
      <c r="E52" s="55" t="s">
        <v>321</v>
      </c>
      <c r="F52" s="63">
        <f>'Приложение 5'!H46</f>
        <v>9.9</v>
      </c>
      <c r="G52" s="63">
        <f>'Приложение 5'!I46</f>
        <v>9.9</v>
      </c>
      <c r="H52" s="65">
        <f t="shared" si="0"/>
        <v>100</v>
      </c>
    </row>
    <row r="53" spans="1:8" hidden="1" x14ac:dyDescent="0.2">
      <c r="A53" s="173" t="s">
        <v>1</v>
      </c>
      <c r="B53" s="174" t="s">
        <v>21</v>
      </c>
      <c r="C53" s="174">
        <v>11</v>
      </c>
      <c r="D53" s="174"/>
      <c r="E53" s="174" t="s">
        <v>17</v>
      </c>
      <c r="F53" s="180">
        <f t="shared" ref="F53:G56" si="4">F54</f>
        <v>0</v>
      </c>
      <c r="G53" s="180">
        <f t="shared" si="4"/>
        <v>0</v>
      </c>
      <c r="H53" s="222" t="e">
        <f t="shared" si="0"/>
        <v>#DIV/0!</v>
      </c>
    </row>
    <row r="54" spans="1:8" hidden="1" x14ac:dyDescent="0.2">
      <c r="A54" s="176" t="s">
        <v>1</v>
      </c>
      <c r="B54" s="52" t="s">
        <v>21</v>
      </c>
      <c r="C54" s="52">
        <v>11</v>
      </c>
      <c r="D54" s="52" t="s">
        <v>3</v>
      </c>
      <c r="E54" s="52"/>
      <c r="F54" s="65">
        <f t="shared" si="4"/>
        <v>0</v>
      </c>
      <c r="G54" s="65">
        <f t="shared" si="4"/>
        <v>0</v>
      </c>
      <c r="H54" s="65" t="e">
        <f t="shared" si="0"/>
        <v>#DIV/0!</v>
      </c>
    </row>
    <row r="55" spans="1:8" hidden="1" x14ac:dyDescent="0.2">
      <c r="A55" s="176" t="s">
        <v>4</v>
      </c>
      <c r="B55" s="52" t="s">
        <v>21</v>
      </c>
      <c r="C55" s="52">
        <v>11</v>
      </c>
      <c r="D55" s="52" t="s">
        <v>5</v>
      </c>
      <c r="E55" s="52" t="s">
        <v>17</v>
      </c>
      <c r="F55" s="65">
        <f t="shared" si="4"/>
        <v>0</v>
      </c>
      <c r="G55" s="65">
        <f t="shared" si="4"/>
        <v>0</v>
      </c>
      <c r="H55" s="65" t="e">
        <f t="shared" si="0"/>
        <v>#DIV/0!</v>
      </c>
    </row>
    <row r="56" spans="1:8" hidden="1" x14ac:dyDescent="0.2">
      <c r="A56" s="176" t="s">
        <v>291</v>
      </c>
      <c r="B56" s="52" t="s">
        <v>21</v>
      </c>
      <c r="C56" s="52">
        <v>11</v>
      </c>
      <c r="D56" s="52" t="s">
        <v>5</v>
      </c>
      <c r="E56" s="53" t="s">
        <v>300</v>
      </c>
      <c r="F56" s="65">
        <f t="shared" si="4"/>
        <v>0</v>
      </c>
      <c r="G56" s="65">
        <f t="shared" si="4"/>
        <v>0</v>
      </c>
      <c r="H56" s="65" t="e">
        <f t="shared" si="0"/>
        <v>#DIV/0!</v>
      </c>
    </row>
    <row r="57" spans="1:8" hidden="1" x14ac:dyDescent="0.2">
      <c r="A57" s="176" t="s">
        <v>301</v>
      </c>
      <c r="B57" s="52" t="s">
        <v>21</v>
      </c>
      <c r="C57" s="52">
        <v>11</v>
      </c>
      <c r="D57" s="52" t="s">
        <v>5</v>
      </c>
      <c r="E57" s="53" t="s">
        <v>302</v>
      </c>
      <c r="F57" s="65">
        <f>'Приложение 5'!H51</f>
        <v>0</v>
      </c>
      <c r="G57" s="65">
        <v>0</v>
      </c>
      <c r="H57" s="65" t="e">
        <f t="shared" si="0"/>
        <v>#DIV/0!</v>
      </c>
    </row>
    <row r="58" spans="1:8" x14ac:dyDescent="0.2">
      <c r="A58" s="173" t="s">
        <v>36</v>
      </c>
      <c r="B58" s="174" t="s">
        <v>21</v>
      </c>
      <c r="C58" s="174">
        <v>13</v>
      </c>
      <c r="D58" s="174"/>
      <c r="E58" s="174"/>
      <c r="F58" s="180">
        <f>F59+F69</f>
        <v>777</v>
      </c>
      <c r="G58" s="180">
        <f>G59+G69</f>
        <v>777</v>
      </c>
      <c r="H58" s="222">
        <f t="shared" si="0"/>
        <v>100</v>
      </c>
    </row>
    <row r="59" spans="1:8" x14ac:dyDescent="0.2">
      <c r="A59" s="149" t="s">
        <v>303</v>
      </c>
      <c r="B59" s="38" t="s">
        <v>21</v>
      </c>
      <c r="C59" s="38">
        <v>13</v>
      </c>
      <c r="D59" s="38" t="s">
        <v>37</v>
      </c>
      <c r="E59" s="56"/>
      <c r="F59" s="64">
        <f>F60+F66</f>
        <v>639.6</v>
      </c>
      <c r="G59" s="64">
        <f>G60+G66</f>
        <v>639.6</v>
      </c>
      <c r="H59" s="65">
        <f t="shared" si="0"/>
        <v>100</v>
      </c>
    </row>
    <row r="60" spans="1:8" x14ac:dyDescent="0.2">
      <c r="A60" s="176" t="s">
        <v>88</v>
      </c>
      <c r="B60" s="52" t="s">
        <v>21</v>
      </c>
      <c r="C60" s="52">
        <v>13</v>
      </c>
      <c r="D60" s="52" t="s">
        <v>87</v>
      </c>
      <c r="E60" s="55"/>
      <c r="F60" s="65">
        <f>F62+F64</f>
        <v>639.6</v>
      </c>
      <c r="G60" s="65">
        <f>G62+G64</f>
        <v>639.6</v>
      </c>
      <c r="H60" s="65">
        <f t="shared" si="0"/>
        <v>100</v>
      </c>
    </row>
    <row r="61" spans="1:8" x14ac:dyDescent="0.2">
      <c r="A61" s="177" t="s">
        <v>288</v>
      </c>
      <c r="B61" s="52" t="s">
        <v>21</v>
      </c>
      <c r="C61" s="52">
        <v>13</v>
      </c>
      <c r="D61" s="52" t="s">
        <v>87</v>
      </c>
      <c r="E61" s="53" t="s">
        <v>304</v>
      </c>
      <c r="F61" s="65">
        <f>F62</f>
        <v>613</v>
      </c>
      <c r="G61" s="65">
        <f>G62</f>
        <v>613</v>
      </c>
      <c r="H61" s="65">
        <f t="shared" si="0"/>
        <v>100</v>
      </c>
    </row>
    <row r="62" spans="1:8" x14ac:dyDescent="0.2">
      <c r="A62" s="177" t="s">
        <v>305</v>
      </c>
      <c r="B62" s="52" t="s">
        <v>21</v>
      </c>
      <c r="C62" s="52">
        <v>13</v>
      </c>
      <c r="D62" s="52" t="s">
        <v>87</v>
      </c>
      <c r="E62" s="53" t="s">
        <v>306</v>
      </c>
      <c r="F62" s="65">
        <f>F63</f>
        <v>613</v>
      </c>
      <c r="G62" s="65">
        <f>G63</f>
        <v>613</v>
      </c>
      <c r="H62" s="65">
        <f t="shared" si="0"/>
        <v>100</v>
      </c>
    </row>
    <row r="63" spans="1:8" x14ac:dyDescent="0.2">
      <c r="A63" s="177" t="s">
        <v>234</v>
      </c>
      <c r="B63" s="52" t="s">
        <v>21</v>
      </c>
      <c r="C63" s="52">
        <v>13</v>
      </c>
      <c r="D63" s="52" t="s">
        <v>87</v>
      </c>
      <c r="E63" s="53" t="s">
        <v>235</v>
      </c>
      <c r="F63" s="65">
        <f>'Приложение 5'!H57</f>
        <v>613</v>
      </c>
      <c r="G63" s="65">
        <f>'Приложение 5'!I57</f>
        <v>613</v>
      </c>
      <c r="H63" s="65">
        <f t="shared" si="0"/>
        <v>100</v>
      </c>
    </row>
    <row r="64" spans="1:8" x14ac:dyDescent="0.2">
      <c r="A64" s="177" t="s">
        <v>307</v>
      </c>
      <c r="B64" s="52" t="s">
        <v>21</v>
      </c>
      <c r="C64" s="52">
        <v>13</v>
      </c>
      <c r="D64" s="52" t="s">
        <v>87</v>
      </c>
      <c r="E64" s="53" t="s">
        <v>308</v>
      </c>
      <c r="F64" s="65">
        <f>F65</f>
        <v>26.6</v>
      </c>
      <c r="G64" s="65">
        <f>G65</f>
        <v>26.6</v>
      </c>
      <c r="H64" s="65">
        <f t="shared" si="0"/>
        <v>100</v>
      </c>
    </row>
    <row r="65" spans="1:8" ht="51" x14ac:dyDescent="0.2">
      <c r="A65" s="177" t="s">
        <v>309</v>
      </c>
      <c r="B65" s="52" t="s">
        <v>21</v>
      </c>
      <c r="C65" s="52">
        <v>13</v>
      </c>
      <c r="D65" s="52" t="s">
        <v>87</v>
      </c>
      <c r="E65" s="53" t="s">
        <v>310</v>
      </c>
      <c r="F65" s="65">
        <f>'Приложение 5'!H59</f>
        <v>26.6</v>
      </c>
      <c r="G65" s="65">
        <f>'Приложение 5'!I59</f>
        <v>26.6</v>
      </c>
      <c r="H65" s="65">
        <f t="shared" si="0"/>
        <v>100</v>
      </c>
    </row>
    <row r="66" spans="1:8" ht="38.25" hidden="1" x14ac:dyDescent="0.2">
      <c r="A66" s="177" t="s">
        <v>311</v>
      </c>
      <c r="B66" s="52" t="s">
        <v>21</v>
      </c>
      <c r="C66" s="52">
        <v>13</v>
      </c>
      <c r="D66" s="52" t="s">
        <v>312</v>
      </c>
      <c r="E66" s="53"/>
      <c r="F66" s="65">
        <f>F67</f>
        <v>0</v>
      </c>
      <c r="G66" s="65">
        <f>G67</f>
        <v>0</v>
      </c>
      <c r="H66" s="65" t="e">
        <f t="shared" si="0"/>
        <v>#DIV/0!</v>
      </c>
    </row>
    <row r="67" spans="1:8" hidden="1" x14ac:dyDescent="0.2">
      <c r="A67" s="177" t="s">
        <v>307</v>
      </c>
      <c r="B67" s="52" t="s">
        <v>21</v>
      </c>
      <c r="C67" s="52">
        <v>13</v>
      </c>
      <c r="D67" s="52" t="s">
        <v>312</v>
      </c>
      <c r="E67" s="53" t="s">
        <v>308</v>
      </c>
      <c r="F67" s="65">
        <f>F68</f>
        <v>0</v>
      </c>
      <c r="G67" s="65">
        <f>G68</f>
        <v>0</v>
      </c>
      <c r="H67" s="65" t="e">
        <f t="shared" si="0"/>
        <v>#DIV/0!</v>
      </c>
    </row>
    <row r="68" spans="1:8" ht="51" hidden="1" x14ac:dyDescent="0.2">
      <c r="A68" s="177" t="s">
        <v>309</v>
      </c>
      <c r="B68" s="52" t="s">
        <v>21</v>
      </c>
      <c r="C68" s="52">
        <v>13</v>
      </c>
      <c r="D68" s="52" t="s">
        <v>312</v>
      </c>
      <c r="E68" s="53" t="s">
        <v>310</v>
      </c>
      <c r="F68" s="65"/>
      <c r="G68" s="65"/>
      <c r="H68" s="65" t="e">
        <f t="shared" si="0"/>
        <v>#DIV/0!</v>
      </c>
    </row>
    <row r="69" spans="1:8" x14ac:dyDescent="0.2">
      <c r="A69" s="149" t="s">
        <v>313</v>
      </c>
      <c r="B69" s="38" t="s">
        <v>21</v>
      </c>
      <c r="C69" s="38">
        <v>13</v>
      </c>
      <c r="D69" s="38" t="s">
        <v>96</v>
      </c>
      <c r="E69" s="53"/>
      <c r="F69" s="64">
        <f>F70+F74</f>
        <v>137.4</v>
      </c>
      <c r="G69" s="64">
        <f>G70+G74</f>
        <v>137.4</v>
      </c>
      <c r="H69" s="65">
        <f t="shared" si="0"/>
        <v>100</v>
      </c>
    </row>
    <row r="70" spans="1:8" ht="25.5" x14ac:dyDescent="0.2">
      <c r="A70" s="176" t="s">
        <v>231</v>
      </c>
      <c r="B70" s="52" t="s">
        <v>21</v>
      </c>
      <c r="C70" s="52">
        <v>13</v>
      </c>
      <c r="D70" s="52" t="s">
        <v>233</v>
      </c>
      <c r="E70" s="53"/>
      <c r="F70" s="65">
        <f t="shared" ref="F70:G72" si="5">F71</f>
        <v>41.9</v>
      </c>
      <c r="G70" s="65">
        <f t="shared" si="5"/>
        <v>41.9</v>
      </c>
      <c r="H70" s="65">
        <f t="shared" si="0"/>
        <v>100</v>
      </c>
    </row>
    <row r="71" spans="1:8" x14ac:dyDescent="0.2">
      <c r="A71" s="177" t="s">
        <v>288</v>
      </c>
      <c r="B71" s="52" t="s">
        <v>21</v>
      </c>
      <c r="C71" s="52">
        <v>13</v>
      </c>
      <c r="D71" s="52" t="s">
        <v>233</v>
      </c>
      <c r="E71" s="53" t="s">
        <v>304</v>
      </c>
      <c r="F71" s="65">
        <f t="shared" si="5"/>
        <v>41.9</v>
      </c>
      <c r="G71" s="65">
        <f t="shared" si="5"/>
        <v>41.9</v>
      </c>
      <c r="H71" s="65">
        <f t="shared" si="0"/>
        <v>100</v>
      </c>
    </row>
    <row r="72" spans="1:8" x14ac:dyDescent="0.2">
      <c r="A72" s="177" t="s">
        <v>305</v>
      </c>
      <c r="B72" s="52" t="s">
        <v>21</v>
      </c>
      <c r="C72" s="52">
        <v>13</v>
      </c>
      <c r="D72" s="52" t="s">
        <v>233</v>
      </c>
      <c r="E72" s="53" t="s">
        <v>306</v>
      </c>
      <c r="F72" s="65">
        <f t="shared" si="5"/>
        <v>41.9</v>
      </c>
      <c r="G72" s="65">
        <f t="shared" si="5"/>
        <v>41.9</v>
      </c>
      <c r="H72" s="65">
        <f t="shared" si="0"/>
        <v>100</v>
      </c>
    </row>
    <row r="73" spans="1:8" x14ac:dyDescent="0.2">
      <c r="A73" s="177" t="s">
        <v>234</v>
      </c>
      <c r="B73" s="52" t="s">
        <v>21</v>
      </c>
      <c r="C73" s="52">
        <v>13</v>
      </c>
      <c r="D73" s="52" t="s">
        <v>233</v>
      </c>
      <c r="E73" s="53" t="s">
        <v>235</v>
      </c>
      <c r="F73" s="65">
        <f>'Приложение 5'!H67</f>
        <v>41.9</v>
      </c>
      <c r="G73" s="65">
        <f>'Приложение 5'!H67</f>
        <v>41.9</v>
      </c>
      <c r="H73" s="65">
        <f t="shared" si="0"/>
        <v>100</v>
      </c>
    </row>
    <row r="74" spans="1:8" ht="25.5" x14ac:dyDescent="0.2">
      <c r="A74" s="176" t="s">
        <v>236</v>
      </c>
      <c r="B74" s="52" t="s">
        <v>21</v>
      </c>
      <c r="C74" s="52">
        <v>13</v>
      </c>
      <c r="D74" s="52" t="s">
        <v>237</v>
      </c>
      <c r="E74" s="55"/>
      <c r="F74" s="65">
        <f>F75+F78</f>
        <v>95.5</v>
      </c>
      <c r="G74" s="65">
        <f>G75</f>
        <v>95.5</v>
      </c>
      <c r="H74" s="65">
        <f t="shared" si="0"/>
        <v>100</v>
      </c>
    </row>
    <row r="75" spans="1:8" x14ac:dyDescent="0.2">
      <c r="A75" s="177" t="s">
        <v>288</v>
      </c>
      <c r="B75" s="52" t="s">
        <v>21</v>
      </c>
      <c r="C75" s="52">
        <v>13</v>
      </c>
      <c r="D75" s="52" t="s">
        <v>237</v>
      </c>
      <c r="E75" s="53" t="s">
        <v>304</v>
      </c>
      <c r="F75" s="65">
        <f>F76</f>
        <v>95.5</v>
      </c>
      <c r="G75" s="65">
        <f>G76</f>
        <v>95.5</v>
      </c>
      <c r="H75" s="65">
        <f t="shared" si="0"/>
        <v>100</v>
      </c>
    </row>
    <row r="76" spans="1:8" x14ac:dyDescent="0.2">
      <c r="A76" s="177" t="s">
        <v>305</v>
      </c>
      <c r="B76" s="52" t="s">
        <v>21</v>
      </c>
      <c r="C76" s="52">
        <v>13</v>
      </c>
      <c r="D76" s="52" t="s">
        <v>237</v>
      </c>
      <c r="E76" s="53" t="s">
        <v>306</v>
      </c>
      <c r="F76" s="65">
        <f>F77</f>
        <v>95.5</v>
      </c>
      <c r="G76" s="65">
        <f>G77</f>
        <v>95.5</v>
      </c>
      <c r="H76" s="65">
        <f t="shared" si="0"/>
        <v>100</v>
      </c>
    </row>
    <row r="77" spans="1:8" x14ac:dyDescent="0.2">
      <c r="A77" s="177" t="s">
        <v>234</v>
      </c>
      <c r="B77" s="52" t="s">
        <v>21</v>
      </c>
      <c r="C77" s="52">
        <v>13</v>
      </c>
      <c r="D77" s="52" t="s">
        <v>237</v>
      </c>
      <c r="E77" s="53" t="s">
        <v>235</v>
      </c>
      <c r="F77" s="65">
        <f>'Приложение 5'!H71</f>
        <v>95.5</v>
      </c>
      <c r="G77" s="65">
        <f>'Приложение 5'!I71</f>
        <v>95.5</v>
      </c>
      <c r="H77" s="65">
        <f t="shared" si="0"/>
        <v>100</v>
      </c>
    </row>
    <row r="78" spans="1:8" hidden="1" x14ac:dyDescent="0.2">
      <c r="A78" s="177" t="s">
        <v>314</v>
      </c>
      <c r="B78" s="52" t="s">
        <v>21</v>
      </c>
      <c r="C78" s="52">
        <v>13</v>
      </c>
      <c r="D78" s="52" t="s">
        <v>237</v>
      </c>
      <c r="E78" s="55" t="s">
        <v>315</v>
      </c>
      <c r="F78" s="65">
        <f>F79</f>
        <v>0</v>
      </c>
      <c r="G78" s="65" t="e">
        <f>G79</f>
        <v>#REF!</v>
      </c>
      <c r="H78" s="65" t="e">
        <f t="shared" si="0"/>
        <v>#REF!</v>
      </c>
    </row>
    <row r="79" spans="1:8" hidden="1" x14ac:dyDescent="0.2">
      <c r="A79" s="177" t="s">
        <v>238</v>
      </c>
      <c r="B79" s="52" t="s">
        <v>21</v>
      </c>
      <c r="C79" s="52">
        <v>13</v>
      </c>
      <c r="D79" s="52" t="s">
        <v>237</v>
      </c>
      <c r="E79" s="55" t="s">
        <v>239</v>
      </c>
      <c r="F79" s="65">
        <f>'Приложение 5'!H73</f>
        <v>0</v>
      </c>
      <c r="G79" s="65" t="e">
        <f>'Приложение 5'!#REF!</f>
        <v>#REF!</v>
      </c>
      <c r="H79" s="65" t="e">
        <f t="shared" si="0"/>
        <v>#REF!</v>
      </c>
    </row>
    <row r="80" spans="1:8" x14ac:dyDescent="0.2">
      <c r="A80" s="57" t="s">
        <v>29</v>
      </c>
      <c r="B80" s="57" t="s">
        <v>25</v>
      </c>
      <c r="C80" s="57" t="s">
        <v>18</v>
      </c>
      <c r="D80" s="57" t="s">
        <v>19</v>
      </c>
      <c r="E80" s="57" t="s">
        <v>17</v>
      </c>
      <c r="F80" s="62">
        <f t="shared" ref="F80:G85" si="6">F81</f>
        <v>299.8</v>
      </c>
      <c r="G80" s="223">
        <f t="shared" si="6"/>
        <v>299.8</v>
      </c>
      <c r="H80" s="224">
        <f t="shared" si="0"/>
        <v>100</v>
      </c>
    </row>
    <row r="81" spans="1:8" x14ac:dyDescent="0.2">
      <c r="A81" s="181" t="s">
        <v>6</v>
      </c>
      <c r="B81" s="174" t="s">
        <v>25</v>
      </c>
      <c r="C81" s="182" t="s">
        <v>22</v>
      </c>
      <c r="D81" s="174" t="s">
        <v>19</v>
      </c>
      <c r="E81" s="174" t="s">
        <v>17</v>
      </c>
      <c r="F81" s="180">
        <f t="shared" si="6"/>
        <v>299.8</v>
      </c>
      <c r="G81" s="180">
        <f t="shared" si="6"/>
        <v>299.8</v>
      </c>
      <c r="H81" s="222">
        <f t="shared" ref="H81:H148" si="7">G81/F81*100</f>
        <v>100</v>
      </c>
    </row>
    <row r="82" spans="1:8" ht="12" customHeight="1" x14ac:dyDescent="0.2">
      <c r="A82" s="41" t="s">
        <v>8</v>
      </c>
      <c r="B82" s="52" t="s">
        <v>25</v>
      </c>
      <c r="C82" s="53" t="s">
        <v>22</v>
      </c>
      <c r="D82" s="52" t="s">
        <v>9</v>
      </c>
      <c r="E82" s="52"/>
      <c r="F82" s="65">
        <f>F83+F87</f>
        <v>299.8</v>
      </c>
      <c r="G82" s="65">
        <f t="shared" si="6"/>
        <v>299.8</v>
      </c>
      <c r="H82" s="65">
        <f t="shared" si="7"/>
        <v>100</v>
      </c>
    </row>
    <row r="83" spans="1:8" ht="12" customHeight="1" x14ac:dyDescent="0.2">
      <c r="A83" s="176" t="s">
        <v>2</v>
      </c>
      <c r="B83" s="52" t="s">
        <v>25</v>
      </c>
      <c r="C83" s="53" t="s">
        <v>22</v>
      </c>
      <c r="D83" s="52" t="s">
        <v>7</v>
      </c>
      <c r="E83" s="52" t="s">
        <v>17</v>
      </c>
      <c r="F83" s="65">
        <f t="shared" si="6"/>
        <v>281.8</v>
      </c>
      <c r="G83" s="65">
        <f>G84+G87</f>
        <v>299.8</v>
      </c>
      <c r="H83" s="65">
        <f t="shared" si="7"/>
        <v>106.38750887154009</v>
      </c>
    </row>
    <row r="84" spans="1:8" ht="38.25" x14ac:dyDescent="0.2">
      <c r="A84" s="176" t="s">
        <v>285</v>
      </c>
      <c r="B84" s="52" t="s">
        <v>25</v>
      </c>
      <c r="C84" s="53" t="s">
        <v>22</v>
      </c>
      <c r="D84" s="52" t="s">
        <v>7</v>
      </c>
      <c r="E84" s="52">
        <v>100</v>
      </c>
      <c r="F84" s="63">
        <f t="shared" si="6"/>
        <v>281.8</v>
      </c>
      <c r="G84" s="63">
        <f t="shared" si="6"/>
        <v>281.8</v>
      </c>
      <c r="H84" s="65">
        <f t="shared" si="7"/>
        <v>100</v>
      </c>
    </row>
    <row r="85" spans="1:8" x14ac:dyDescent="0.2">
      <c r="A85" s="176" t="s">
        <v>286</v>
      </c>
      <c r="B85" s="52" t="s">
        <v>25</v>
      </c>
      <c r="C85" s="53" t="s">
        <v>22</v>
      </c>
      <c r="D85" s="52" t="s">
        <v>7</v>
      </c>
      <c r="E85" s="54">
        <v>120</v>
      </c>
      <c r="F85" s="63">
        <f t="shared" si="6"/>
        <v>281.8</v>
      </c>
      <c r="G85" s="63">
        <f t="shared" si="6"/>
        <v>281.8</v>
      </c>
      <c r="H85" s="65">
        <f t="shared" si="7"/>
        <v>100</v>
      </c>
    </row>
    <row r="86" spans="1:8" x14ac:dyDescent="0.2">
      <c r="A86" s="177" t="s">
        <v>264</v>
      </c>
      <c r="B86" s="52" t="s">
        <v>25</v>
      </c>
      <c r="C86" s="53" t="s">
        <v>22</v>
      </c>
      <c r="D86" s="52" t="s">
        <v>7</v>
      </c>
      <c r="E86" s="54">
        <v>121</v>
      </c>
      <c r="F86" s="63">
        <f>'Приложение 5'!H80</f>
        <v>281.8</v>
      </c>
      <c r="G86" s="63">
        <f>'Приложение 5'!I80</f>
        <v>281.8</v>
      </c>
      <c r="H86" s="65">
        <f t="shared" si="7"/>
        <v>100</v>
      </c>
    </row>
    <row r="87" spans="1:8" x14ac:dyDescent="0.2">
      <c r="A87" s="177" t="s">
        <v>288</v>
      </c>
      <c r="B87" s="52" t="s">
        <v>25</v>
      </c>
      <c r="C87" s="53" t="s">
        <v>22</v>
      </c>
      <c r="D87" s="52" t="s">
        <v>7</v>
      </c>
      <c r="E87" s="54">
        <v>200</v>
      </c>
      <c r="F87" s="63">
        <f>F88</f>
        <v>18</v>
      </c>
      <c r="G87" s="63">
        <f>G88</f>
        <v>18</v>
      </c>
      <c r="H87" s="65">
        <f t="shared" si="7"/>
        <v>100</v>
      </c>
    </row>
    <row r="88" spans="1:8" x14ac:dyDescent="0.2">
      <c r="A88" s="177" t="s">
        <v>305</v>
      </c>
      <c r="B88" s="52" t="s">
        <v>25</v>
      </c>
      <c r="C88" s="53" t="s">
        <v>22</v>
      </c>
      <c r="D88" s="52" t="s">
        <v>7</v>
      </c>
      <c r="E88" s="54">
        <v>240</v>
      </c>
      <c r="F88" s="63">
        <f>F89</f>
        <v>18</v>
      </c>
      <c r="G88" s="63">
        <f>G89</f>
        <v>18</v>
      </c>
      <c r="H88" s="65">
        <f t="shared" si="7"/>
        <v>100</v>
      </c>
    </row>
    <row r="89" spans="1:8" x14ac:dyDescent="0.2">
      <c r="A89" s="177" t="s">
        <v>234</v>
      </c>
      <c r="B89" s="52" t="s">
        <v>25</v>
      </c>
      <c r="C89" s="53" t="s">
        <v>22</v>
      </c>
      <c r="D89" s="52" t="s">
        <v>7</v>
      </c>
      <c r="E89" s="54">
        <v>244</v>
      </c>
      <c r="F89" s="63">
        <v>18</v>
      </c>
      <c r="G89" s="63">
        <f>'Приложение 5'!I83</f>
        <v>18</v>
      </c>
      <c r="H89" s="65">
        <f t="shared" si="7"/>
        <v>100</v>
      </c>
    </row>
    <row r="90" spans="1:8" x14ac:dyDescent="0.2">
      <c r="A90" s="57" t="s">
        <v>94</v>
      </c>
      <c r="B90" s="58" t="s">
        <v>22</v>
      </c>
      <c r="C90" s="58"/>
      <c r="D90" s="57"/>
      <c r="E90" s="57"/>
      <c r="F90" s="62">
        <f>F91+F97</f>
        <v>644.29999999999995</v>
      </c>
      <c r="G90" s="62">
        <f>G91+G97</f>
        <v>644.29999999999995</v>
      </c>
      <c r="H90" s="224">
        <f t="shared" si="7"/>
        <v>100</v>
      </c>
    </row>
    <row r="91" spans="1:8" ht="25.5" x14ac:dyDescent="0.2">
      <c r="A91" s="173" t="s">
        <v>127</v>
      </c>
      <c r="B91" s="182" t="s">
        <v>22</v>
      </c>
      <c r="C91" s="182" t="s">
        <v>89</v>
      </c>
      <c r="D91" s="174"/>
      <c r="E91" s="174"/>
      <c r="F91" s="180">
        <f t="shared" ref="F91:G95" si="8">F92</f>
        <v>50.5</v>
      </c>
      <c r="G91" s="180">
        <f t="shared" si="8"/>
        <v>50.5</v>
      </c>
      <c r="H91" s="222">
        <f t="shared" si="7"/>
        <v>100</v>
      </c>
    </row>
    <row r="92" spans="1:8" x14ac:dyDescent="0.2">
      <c r="A92" s="176" t="s">
        <v>122</v>
      </c>
      <c r="B92" s="53" t="s">
        <v>22</v>
      </c>
      <c r="C92" s="53" t="s">
        <v>89</v>
      </c>
      <c r="D92" s="52" t="s">
        <v>123</v>
      </c>
      <c r="E92" s="38"/>
      <c r="F92" s="64">
        <f t="shared" si="8"/>
        <v>50.5</v>
      </c>
      <c r="G92" s="64">
        <f t="shared" si="8"/>
        <v>50.5</v>
      </c>
      <c r="H92" s="65">
        <f t="shared" si="7"/>
        <v>100</v>
      </c>
    </row>
    <row r="93" spans="1:8" ht="38.25" x14ac:dyDescent="0.2">
      <c r="A93" s="41" t="s">
        <v>297</v>
      </c>
      <c r="B93" s="53" t="s">
        <v>22</v>
      </c>
      <c r="C93" s="53" t="s">
        <v>89</v>
      </c>
      <c r="D93" s="52" t="s">
        <v>125</v>
      </c>
      <c r="E93" s="52"/>
      <c r="F93" s="65">
        <f t="shared" si="8"/>
        <v>50.5</v>
      </c>
      <c r="G93" s="65">
        <f t="shared" si="8"/>
        <v>50.5</v>
      </c>
      <c r="H93" s="65">
        <f t="shared" si="7"/>
        <v>100</v>
      </c>
    </row>
    <row r="94" spans="1:8" x14ac:dyDescent="0.2">
      <c r="A94" s="41" t="s">
        <v>293</v>
      </c>
      <c r="B94" s="53" t="s">
        <v>22</v>
      </c>
      <c r="C94" s="53" t="s">
        <v>89</v>
      </c>
      <c r="D94" s="52" t="s">
        <v>125</v>
      </c>
      <c r="E94" s="52">
        <v>500</v>
      </c>
      <c r="F94" s="65">
        <f t="shared" si="8"/>
        <v>50.5</v>
      </c>
      <c r="G94" s="65">
        <f t="shared" si="8"/>
        <v>50.5</v>
      </c>
      <c r="H94" s="65">
        <f t="shared" si="7"/>
        <v>100</v>
      </c>
    </row>
    <row r="95" spans="1:8" x14ac:dyDescent="0.2">
      <c r="A95" s="41" t="s">
        <v>298</v>
      </c>
      <c r="B95" s="53" t="s">
        <v>22</v>
      </c>
      <c r="C95" s="53" t="s">
        <v>89</v>
      </c>
      <c r="D95" s="52" t="s">
        <v>125</v>
      </c>
      <c r="E95" s="52">
        <v>540</v>
      </c>
      <c r="F95" s="65">
        <f t="shared" si="8"/>
        <v>50.5</v>
      </c>
      <c r="G95" s="65">
        <f t="shared" si="8"/>
        <v>50.5</v>
      </c>
      <c r="H95" s="65">
        <f t="shared" si="7"/>
        <v>100</v>
      </c>
    </row>
    <row r="96" spans="1:8" x14ac:dyDescent="0.2">
      <c r="A96" s="183" t="s">
        <v>84</v>
      </c>
      <c r="B96" s="53" t="s">
        <v>22</v>
      </c>
      <c r="C96" s="53" t="s">
        <v>89</v>
      </c>
      <c r="D96" s="52" t="s">
        <v>86</v>
      </c>
      <c r="E96" s="52">
        <v>540</v>
      </c>
      <c r="F96" s="65">
        <f>'Приложение 5'!H90</f>
        <v>50.5</v>
      </c>
      <c r="G96" s="65">
        <f>'Приложение 5'!I90</f>
        <v>50.5</v>
      </c>
      <c r="H96" s="65">
        <f t="shared" si="7"/>
        <v>100</v>
      </c>
    </row>
    <row r="97" spans="1:8" x14ac:dyDescent="0.2">
      <c r="A97" s="173" t="s">
        <v>316</v>
      </c>
      <c r="B97" s="182" t="s">
        <v>22</v>
      </c>
      <c r="C97" s="182" t="s">
        <v>241</v>
      </c>
      <c r="D97" s="174"/>
      <c r="E97" s="174"/>
      <c r="F97" s="180">
        <f>F103+F98</f>
        <v>593.79999999999995</v>
      </c>
      <c r="G97" s="180">
        <f>G103+G98</f>
        <v>593.79999999999995</v>
      </c>
      <c r="H97" s="222">
        <f t="shared" si="7"/>
        <v>100</v>
      </c>
    </row>
    <row r="98" spans="1:8" x14ac:dyDescent="0.2">
      <c r="A98" s="176" t="s">
        <v>1</v>
      </c>
      <c r="B98" s="53" t="s">
        <v>22</v>
      </c>
      <c r="C98" s="53" t="s">
        <v>241</v>
      </c>
      <c r="D98" s="52" t="s">
        <v>3</v>
      </c>
      <c r="E98" s="38"/>
      <c r="F98" s="66">
        <f t="shared" ref="F98:G101" si="9">F99</f>
        <v>100</v>
      </c>
      <c r="G98" s="66">
        <f t="shared" si="9"/>
        <v>100</v>
      </c>
      <c r="H98" s="65">
        <f t="shared" si="7"/>
        <v>100</v>
      </c>
    </row>
    <row r="99" spans="1:8" x14ac:dyDescent="0.2">
      <c r="A99" s="176" t="s">
        <v>4</v>
      </c>
      <c r="B99" s="53" t="s">
        <v>22</v>
      </c>
      <c r="C99" s="53" t="s">
        <v>241</v>
      </c>
      <c r="D99" s="52" t="s">
        <v>5</v>
      </c>
      <c r="E99" s="38"/>
      <c r="F99" s="66">
        <f t="shared" si="9"/>
        <v>100</v>
      </c>
      <c r="G99" s="66">
        <f t="shared" si="9"/>
        <v>100</v>
      </c>
      <c r="H99" s="65">
        <f t="shared" si="7"/>
        <v>100</v>
      </c>
    </row>
    <row r="100" spans="1:8" x14ac:dyDescent="0.2">
      <c r="A100" s="177" t="s">
        <v>314</v>
      </c>
      <c r="B100" s="53" t="s">
        <v>22</v>
      </c>
      <c r="C100" s="53" t="s">
        <v>241</v>
      </c>
      <c r="D100" s="52" t="s">
        <v>5</v>
      </c>
      <c r="E100" s="52">
        <v>300</v>
      </c>
      <c r="F100" s="66">
        <f t="shared" si="9"/>
        <v>100</v>
      </c>
      <c r="G100" s="66">
        <f t="shared" si="9"/>
        <v>100</v>
      </c>
      <c r="H100" s="65">
        <f t="shared" si="7"/>
        <v>100</v>
      </c>
    </row>
    <row r="101" spans="1:8" x14ac:dyDescent="0.2">
      <c r="A101" s="177" t="s">
        <v>317</v>
      </c>
      <c r="B101" s="53" t="s">
        <v>22</v>
      </c>
      <c r="C101" s="53" t="s">
        <v>241</v>
      </c>
      <c r="D101" s="52" t="s">
        <v>5</v>
      </c>
      <c r="E101" s="52">
        <v>320</v>
      </c>
      <c r="F101" s="66">
        <f t="shared" si="9"/>
        <v>100</v>
      </c>
      <c r="G101" s="66">
        <f t="shared" si="9"/>
        <v>100</v>
      </c>
      <c r="H101" s="65">
        <f t="shared" si="7"/>
        <v>100</v>
      </c>
    </row>
    <row r="102" spans="1:8" ht="25.5" x14ac:dyDescent="0.2">
      <c r="A102" s="176" t="s">
        <v>275</v>
      </c>
      <c r="B102" s="53" t="s">
        <v>22</v>
      </c>
      <c r="C102" s="53" t="s">
        <v>241</v>
      </c>
      <c r="D102" s="52" t="s">
        <v>5</v>
      </c>
      <c r="E102" s="52">
        <v>321</v>
      </c>
      <c r="F102" s="66">
        <f>'Приложение 5'!H96</f>
        <v>100</v>
      </c>
      <c r="G102" s="66">
        <f>'Приложение 5'!I96</f>
        <v>100</v>
      </c>
      <c r="H102" s="65">
        <f t="shared" si="7"/>
        <v>100</v>
      </c>
    </row>
    <row r="103" spans="1:8" x14ac:dyDescent="0.2">
      <c r="A103" s="176" t="s">
        <v>313</v>
      </c>
      <c r="B103" s="53" t="s">
        <v>22</v>
      </c>
      <c r="C103" s="53" t="s">
        <v>241</v>
      </c>
      <c r="D103" s="52" t="s">
        <v>96</v>
      </c>
      <c r="E103" s="52"/>
      <c r="F103" s="65">
        <f>F104</f>
        <v>493.8</v>
      </c>
      <c r="G103" s="65">
        <f>G104</f>
        <v>493.8</v>
      </c>
      <c r="H103" s="65">
        <f t="shared" si="7"/>
        <v>100</v>
      </c>
    </row>
    <row r="104" spans="1:8" ht="38.25" x14ac:dyDescent="0.2">
      <c r="A104" s="176" t="s">
        <v>240</v>
      </c>
      <c r="B104" s="53" t="s">
        <v>22</v>
      </c>
      <c r="C104" s="53" t="s">
        <v>241</v>
      </c>
      <c r="D104" s="52" t="s">
        <v>242</v>
      </c>
      <c r="E104" s="52"/>
      <c r="F104" s="65">
        <f>F105</f>
        <v>493.8</v>
      </c>
      <c r="G104" s="65">
        <f>G105</f>
        <v>493.8</v>
      </c>
      <c r="H104" s="65">
        <f t="shared" si="7"/>
        <v>100</v>
      </c>
    </row>
    <row r="105" spans="1:8" s="31" customFormat="1" x14ac:dyDescent="0.2">
      <c r="A105" s="177" t="s">
        <v>288</v>
      </c>
      <c r="B105" s="53" t="s">
        <v>22</v>
      </c>
      <c r="C105" s="53" t="s">
        <v>89</v>
      </c>
      <c r="D105" s="52" t="s">
        <v>242</v>
      </c>
      <c r="E105" s="52">
        <v>200</v>
      </c>
      <c r="F105" s="65">
        <f>F106+F107</f>
        <v>493.8</v>
      </c>
      <c r="G105" s="65">
        <f>G106+G107</f>
        <v>493.8</v>
      </c>
      <c r="H105" s="65">
        <f t="shared" si="7"/>
        <v>100</v>
      </c>
    </row>
    <row r="106" spans="1:8" s="31" customFormat="1" ht="25.5" hidden="1" x14ac:dyDescent="0.2">
      <c r="A106" s="177" t="s">
        <v>243</v>
      </c>
      <c r="B106" s="53" t="s">
        <v>22</v>
      </c>
      <c r="C106" s="53" t="s">
        <v>241</v>
      </c>
      <c r="D106" s="52" t="s">
        <v>242</v>
      </c>
      <c r="E106" s="52">
        <v>230</v>
      </c>
      <c r="F106" s="65">
        <f>'Приложение 5'!H100</f>
        <v>0</v>
      </c>
      <c r="G106" s="65">
        <v>0</v>
      </c>
      <c r="H106" s="65" t="e">
        <f t="shared" si="7"/>
        <v>#DIV/0!</v>
      </c>
    </row>
    <row r="107" spans="1:8" s="31" customFormat="1" x14ac:dyDescent="0.2">
      <c r="A107" s="177" t="s">
        <v>305</v>
      </c>
      <c r="B107" s="53" t="s">
        <v>22</v>
      </c>
      <c r="C107" s="53" t="s">
        <v>241</v>
      </c>
      <c r="D107" s="52" t="s">
        <v>242</v>
      </c>
      <c r="E107" s="52">
        <v>240</v>
      </c>
      <c r="F107" s="65">
        <f>F108</f>
        <v>493.8</v>
      </c>
      <c r="G107" s="65">
        <f>G108</f>
        <v>493.8</v>
      </c>
      <c r="H107" s="65">
        <f t="shared" si="7"/>
        <v>100</v>
      </c>
    </row>
    <row r="108" spans="1:8" s="31" customFormat="1" x14ac:dyDescent="0.2">
      <c r="A108" s="176" t="s">
        <v>234</v>
      </c>
      <c r="B108" s="53" t="s">
        <v>22</v>
      </c>
      <c r="C108" s="53" t="s">
        <v>241</v>
      </c>
      <c r="D108" s="52" t="s">
        <v>242</v>
      </c>
      <c r="E108" s="52">
        <v>244</v>
      </c>
      <c r="F108" s="65">
        <f>'Приложение 5'!H102</f>
        <v>493.8</v>
      </c>
      <c r="G108" s="65">
        <f>'Приложение 5'!I102</f>
        <v>493.8</v>
      </c>
      <c r="H108" s="65">
        <f t="shared" si="7"/>
        <v>100</v>
      </c>
    </row>
    <row r="109" spans="1:8" s="31" customFormat="1" x14ac:dyDescent="0.2">
      <c r="A109" s="57" t="s">
        <v>318</v>
      </c>
      <c r="B109" s="58" t="s">
        <v>27</v>
      </c>
      <c r="C109" s="58"/>
      <c r="D109" s="69"/>
      <c r="E109" s="69"/>
      <c r="F109" s="62">
        <f>F110+F116</f>
        <v>19234</v>
      </c>
      <c r="G109" s="62">
        <f>G110+G116</f>
        <v>19234</v>
      </c>
      <c r="H109" s="224">
        <f t="shared" si="7"/>
        <v>100</v>
      </c>
    </row>
    <row r="110" spans="1:8" x14ac:dyDescent="0.2">
      <c r="A110" s="173" t="s">
        <v>135</v>
      </c>
      <c r="B110" s="182" t="s">
        <v>27</v>
      </c>
      <c r="C110" s="182" t="s">
        <v>89</v>
      </c>
      <c r="D110" s="190"/>
      <c r="E110" s="190"/>
      <c r="F110" s="180">
        <f t="shared" ref="F110:G112" si="10">F111</f>
        <v>19210.900000000001</v>
      </c>
      <c r="G110" s="180">
        <f t="shared" si="10"/>
        <v>19210.900000000001</v>
      </c>
      <c r="H110" s="222">
        <f t="shared" si="7"/>
        <v>100</v>
      </c>
    </row>
    <row r="111" spans="1:8" ht="25.5" x14ac:dyDescent="0.2">
      <c r="A111" s="176" t="s">
        <v>244</v>
      </c>
      <c r="B111" s="53" t="s">
        <v>27</v>
      </c>
      <c r="C111" s="53" t="s">
        <v>89</v>
      </c>
      <c r="D111" s="52" t="s">
        <v>245</v>
      </c>
      <c r="E111" s="52"/>
      <c r="F111" s="65">
        <f t="shared" si="10"/>
        <v>19210.900000000001</v>
      </c>
      <c r="G111" s="65">
        <f t="shared" si="10"/>
        <v>19210.900000000001</v>
      </c>
      <c r="H111" s="65">
        <f t="shared" si="7"/>
        <v>100</v>
      </c>
    </row>
    <row r="112" spans="1:8" x14ac:dyDescent="0.2">
      <c r="A112" s="177" t="s">
        <v>288</v>
      </c>
      <c r="B112" s="53" t="s">
        <v>27</v>
      </c>
      <c r="C112" s="53" t="s">
        <v>89</v>
      </c>
      <c r="D112" s="52" t="s">
        <v>245</v>
      </c>
      <c r="E112" s="52">
        <v>200</v>
      </c>
      <c r="F112" s="65">
        <f t="shared" si="10"/>
        <v>19210.900000000001</v>
      </c>
      <c r="G112" s="65">
        <f t="shared" si="10"/>
        <v>19210.900000000001</v>
      </c>
      <c r="H112" s="65">
        <f t="shared" si="7"/>
        <v>100</v>
      </c>
    </row>
    <row r="113" spans="1:8" x14ac:dyDescent="0.2">
      <c r="A113" s="177" t="s">
        <v>305</v>
      </c>
      <c r="B113" s="53" t="s">
        <v>27</v>
      </c>
      <c r="C113" s="53" t="s">
        <v>89</v>
      </c>
      <c r="D113" s="52" t="s">
        <v>245</v>
      </c>
      <c r="E113" s="52">
        <v>240</v>
      </c>
      <c r="F113" s="65">
        <f>F114+F115</f>
        <v>19210.900000000001</v>
      </c>
      <c r="G113" s="65">
        <f>G114+G115</f>
        <v>19210.900000000001</v>
      </c>
      <c r="H113" s="65">
        <f t="shared" si="7"/>
        <v>100</v>
      </c>
    </row>
    <row r="114" spans="1:8" x14ac:dyDescent="0.2">
      <c r="A114" s="177" t="s">
        <v>246</v>
      </c>
      <c r="B114" s="53" t="s">
        <v>27</v>
      </c>
      <c r="C114" s="53" t="s">
        <v>89</v>
      </c>
      <c r="D114" s="52" t="s">
        <v>245</v>
      </c>
      <c r="E114" s="52">
        <v>243</v>
      </c>
      <c r="F114" s="65">
        <f>'Приложение 5'!H108</f>
        <v>15703.6</v>
      </c>
      <c r="G114" s="65">
        <f>'Приложение 5'!I108</f>
        <v>15703.6</v>
      </c>
      <c r="H114" s="65">
        <f t="shared" si="7"/>
        <v>100</v>
      </c>
    </row>
    <row r="115" spans="1:8" x14ac:dyDescent="0.2">
      <c r="A115" s="176" t="s">
        <v>234</v>
      </c>
      <c r="B115" s="53" t="s">
        <v>27</v>
      </c>
      <c r="C115" s="53" t="s">
        <v>89</v>
      </c>
      <c r="D115" s="52" t="s">
        <v>245</v>
      </c>
      <c r="E115" s="52">
        <v>244</v>
      </c>
      <c r="F115" s="65">
        <f>'Приложение 5'!H109</f>
        <v>3507.3</v>
      </c>
      <c r="G115" s="65">
        <f>'Приложение 5'!I109</f>
        <v>3507.3</v>
      </c>
      <c r="H115" s="65">
        <f t="shared" si="7"/>
        <v>100</v>
      </c>
    </row>
    <row r="116" spans="1:8" x14ac:dyDescent="0.2">
      <c r="A116" s="173" t="s">
        <v>129</v>
      </c>
      <c r="B116" s="182" t="s">
        <v>27</v>
      </c>
      <c r="C116" s="182" t="s">
        <v>130</v>
      </c>
      <c r="D116" s="174"/>
      <c r="E116" s="174"/>
      <c r="F116" s="180">
        <f t="shared" ref="F116:G119" si="11">F117</f>
        <v>23.1</v>
      </c>
      <c r="G116" s="180">
        <f t="shared" si="11"/>
        <v>23.1</v>
      </c>
      <c r="H116" s="222">
        <f t="shared" si="7"/>
        <v>100</v>
      </c>
    </row>
    <row r="117" spans="1:8" ht="38.25" x14ac:dyDescent="0.2">
      <c r="A117" s="41" t="s">
        <v>297</v>
      </c>
      <c r="B117" s="53" t="s">
        <v>27</v>
      </c>
      <c r="C117" s="53" t="s">
        <v>130</v>
      </c>
      <c r="D117" s="52" t="s">
        <v>320</v>
      </c>
      <c r="E117" s="54"/>
      <c r="F117" s="63">
        <f t="shared" si="11"/>
        <v>23.1</v>
      </c>
      <c r="G117" s="63">
        <f t="shared" si="11"/>
        <v>23.1</v>
      </c>
      <c r="H117" s="65">
        <f t="shared" si="7"/>
        <v>100</v>
      </c>
    </row>
    <row r="118" spans="1:8" x14ac:dyDescent="0.2">
      <c r="A118" s="179" t="s">
        <v>293</v>
      </c>
      <c r="B118" s="53" t="s">
        <v>27</v>
      </c>
      <c r="C118" s="53" t="s">
        <v>130</v>
      </c>
      <c r="D118" s="52" t="s">
        <v>320</v>
      </c>
      <c r="E118" s="54">
        <v>500</v>
      </c>
      <c r="F118" s="63">
        <f t="shared" si="11"/>
        <v>23.1</v>
      </c>
      <c r="G118" s="63">
        <f t="shared" si="11"/>
        <v>23.1</v>
      </c>
      <c r="H118" s="65">
        <f t="shared" si="7"/>
        <v>100</v>
      </c>
    </row>
    <row r="119" spans="1:8" x14ac:dyDescent="0.2">
      <c r="A119" s="179" t="s">
        <v>298</v>
      </c>
      <c r="B119" s="53" t="s">
        <v>27</v>
      </c>
      <c r="C119" s="53" t="s">
        <v>130</v>
      </c>
      <c r="D119" s="52" t="s">
        <v>320</v>
      </c>
      <c r="E119" s="54">
        <v>540</v>
      </c>
      <c r="F119" s="63">
        <f t="shared" si="11"/>
        <v>23.1</v>
      </c>
      <c r="G119" s="63">
        <f t="shared" si="11"/>
        <v>23.1</v>
      </c>
      <c r="H119" s="65">
        <f t="shared" si="7"/>
        <v>100</v>
      </c>
    </row>
    <row r="120" spans="1:8" x14ac:dyDescent="0.2">
      <c r="A120" s="48" t="s">
        <v>83</v>
      </c>
      <c r="B120" s="53" t="s">
        <v>27</v>
      </c>
      <c r="C120" s="53" t="s">
        <v>130</v>
      </c>
      <c r="D120" s="52" t="s">
        <v>320</v>
      </c>
      <c r="E120" s="55" t="s">
        <v>321</v>
      </c>
      <c r="F120" s="63">
        <f>'Приложение 5'!H119</f>
        <v>23.1</v>
      </c>
      <c r="G120" s="63">
        <f>'Приложение 5'!I119</f>
        <v>23.1</v>
      </c>
      <c r="H120" s="65">
        <f t="shared" si="7"/>
        <v>100</v>
      </c>
    </row>
    <row r="121" spans="1:8" x14ac:dyDescent="0.2">
      <c r="A121" s="57" t="s">
        <v>30</v>
      </c>
      <c r="B121" s="57" t="s">
        <v>28</v>
      </c>
      <c r="C121" s="57" t="s">
        <v>18</v>
      </c>
      <c r="D121" s="57" t="s">
        <v>19</v>
      </c>
      <c r="E121" s="57" t="s">
        <v>17</v>
      </c>
      <c r="F121" s="62">
        <f>F122+F157+F149+F175</f>
        <v>28335.399999999994</v>
      </c>
      <c r="G121" s="62">
        <f>G122+G157+G149+G175</f>
        <v>27855.199999999997</v>
      </c>
      <c r="H121" s="224">
        <f t="shared" si="7"/>
        <v>98.305300083993885</v>
      </c>
    </row>
    <row r="122" spans="1:8" x14ac:dyDescent="0.2">
      <c r="A122" s="149" t="s">
        <v>31</v>
      </c>
      <c r="B122" s="38" t="s">
        <v>28</v>
      </c>
      <c r="C122" s="38" t="s">
        <v>21</v>
      </c>
      <c r="D122" s="38" t="s">
        <v>19</v>
      </c>
      <c r="E122" s="38" t="s">
        <v>17</v>
      </c>
      <c r="F122" s="64">
        <f>F123+F127+F131</f>
        <v>9084.0999999999985</v>
      </c>
      <c r="G122" s="64">
        <f>G123+G127+G131</f>
        <v>9084</v>
      </c>
      <c r="H122" s="65">
        <f t="shared" si="7"/>
        <v>99.99889917548245</v>
      </c>
    </row>
    <row r="123" spans="1:8" ht="25.5" x14ac:dyDescent="0.2">
      <c r="A123" s="173" t="s">
        <v>322</v>
      </c>
      <c r="B123" s="174" t="s">
        <v>28</v>
      </c>
      <c r="C123" s="174" t="s">
        <v>21</v>
      </c>
      <c r="D123" s="182" t="s">
        <v>323</v>
      </c>
      <c r="E123" s="184"/>
      <c r="F123" s="180">
        <f t="shared" ref="F123:G125" si="12">F124</f>
        <v>775</v>
      </c>
      <c r="G123" s="180">
        <f t="shared" si="12"/>
        <v>775</v>
      </c>
      <c r="H123" s="222">
        <f t="shared" si="7"/>
        <v>100</v>
      </c>
    </row>
    <row r="124" spans="1:8" ht="25.5" x14ac:dyDescent="0.2">
      <c r="A124" s="176" t="s">
        <v>322</v>
      </c>
      <c r="B124" s="52" t="s">
        <v>28</v>
      </c>
      <c r="C124" s="52" t="s">
        <v>21</v>
      </c>
      <c r="D124" s="53" t="s">
        <v>323</v>
      </c>
      <c r="E124" s="54"/>
      <c r="F124" s="65">
        <f t="shared" si="12"/>
        <v>775</v>
      </c>
      <c r="G124" s="65">
        <f t="shared" si="12"/>
        <v>775</v>
      </c>
      <c r="H124" s="65">
        <f t="shared" si="7"/>
        <v>100</v>
      </c>
    </row>
    <row r="125" spans="1:8" x14ac:dyDescent="0.2">
      <c r="A125" s="41" t="s">
        <v>293</v>
      </c>
      <c r="B125" s="52" t="s">
        <v>28</v>
      </c>
      <c r="C125" s="52" t="s">
        <v>21</v>
      </c>
      <c r="D125" s="53" t="s">
        <v>323</v>
      </c>
      <c r="E125" s="54">
        <v>500</v>
      </c>
      <c r="F125" s="65">
        <f t="shared" si="12"/>
        <v>775</v>
      </c>
      <c r="G125" s="65">
        <f t="shared" si="12"/>
        <v>775</v>
      </c>
      <c r="H125" s="65">
        <f t="shared" si="7"/>
        <v>100</v>
      </c>
    </row>
    <row r="126" spans="1:8" x14ac:dyDescent="0.2">
      <c r="A126" s="41" t="s">
        <v>298</v>
      </c>
      <c r="B126" s="52" t="s">
        <v>28</v>
      </c>
      <c r="C126" s="52" t="s">
        <v>21</v>
      </c>
      <c r="D126" s="53" t="s">
        <v>323</v>
      </c>
      <c r="E126" s="54">
        <v>540</v>
      </c>
      <c r="F126" s="65">
        <f>'Приложение 5'!H125</f>
        <v>775</v>
      </c>
      <c r="G126" s="65">
        <f>'Приложение 5'!I125</f>
        <v>775</v>
      </c>
      <c r="H126" s="65">
        <f t="shared" si="7"/>
        <v>100</v>
      </c>
    </row>
    <row r="127" spans="1:8" ht="25.5" hidden="1" x14ac:dyDescent="0.2">
      <c r="A127" s="173" t="s">
        <v>324</v>
      </c>
      <c r="B127" s="174" t="s">
        <v>28</v>
      </c>
      <c r="C127" s="174" t="s">
        <v>21</v>
      </c>
      <c r="D127" s="182" t="s">
        <v>325</v>
      </c>
      <c r="E127" s="184"/>
      <c r="F127" s="180">
        <f t="shared" ref="F127:G129" si="13">F128</f>
        <v>0</v>
      </c>
      <c r="G127" s="180">
        <f t="shared" si="13"/>
        <v>0</v>
      </c>
      <c r="H127" s="222" t="e">
        <f t="shared" si="7"/>
        <v>#DIV/0!</v>
      </c>
    </row>
    <row r="128" spans="1:8" ht="25.5" hidden="1" x14ac:dyDescent="0.2">
      <c r="A128" s="176" t="s">
        <v>326</v>
      </c>
      <c r="B128" s="52" t="s">
        <v>28</v>
      </c>
      <c r="C128" s="52" t="s">
        <v>21</v>
      </c>
      <c r="D128" s="53" t="s">
        <v>325</v>
      </c>
      <c r="E128" s="56"/>
      <c r="F128" s="65">
        <f t="shared" si="13"/>
        <v>0</v>
      </c>
      <c r="G128" s="65">
        <f t="shared" si="13"/>
        <v>0</v>
      </c>
      <c r="H128" s="65" t="e">
        <f t="shared" si="7"/>
        <v>#DIV/0!</v>
      </c>
    </row>
    <row r="129" spans="1:8" hidden="1" x14ac:dyDescent="0.2">
      <c r="A129" s="41" t="s">
        <v>293</v>
      </c>
      <c r="B129" s="52" t="s">
        <v>28</v>
      </c>
      <c r="C129" s="52" t="s">
        <v>21</v>
      </c>
      <c r="D129" s="53" t="s">
        <v>325</v>
      </c>
      <c r="E129" s="54">
        <v>500</v>
      </c>
      <c r="F129" s="65">
        <f t="shared" si="13"/>
        <v>0</v>
      </c>
      <c r="G129" s="65">
        <f t="shared" si="13"/>
        <v>0</v>
      </c>
      <c r="H129" s="65" t="e">
        <f t="shared" si="7"/>
        <v>#DIV/0!</v>
      </c>
    </row>
    <row r="130" spans="1:8" hidden="1" x14ac:dyDescent="0.2">
      <c r="A130" s="41" t="s">
        <v>298</v>
      </c>
      <c r="B130" s="52" t="s">
        <v>28</v>
      </c>
      <c r="C130" s="52" t="s">
        <v>21</v>
      </c>
      <c r="D130" s="53" t="s">
        <v>325</v>
      </c>
      <c r="E130" s="54">
        <v>540</v>
      </c>
      <c r="F130" s="65">
        <f>'Приложение 5'!H129</f>
        <v>0</v>
      </c>
      <c r="G130" s="65">
        <v>0</v>
      </c>
      <c r="H130" s="65" t="e">
        <f t="shared" si="7"/>
        <v>#DIV/0!</v>
      </c>
    </row>
    <row r="131" spans="1:8" x14ac:dyDescent="0.2">
      <c r="A131" s="173" t="s">
        <v>327</v>
      </c>
      <c r="B131" s="174" t="s">
        <v>28</v>
      </c>
      <c r="C131" s="174" t="s">
        <v>21</v>
      </c>
      <c r="D131" s="182" t="s">
        <v>96</v>
      </c>
      <c r="E131" s="184" t="s">
        <v>17</v>
      </c>
      <c r="F131" s="180">
        <f>F132+F136+F141+F145</f>
        <v>8309.0999999999985</v>
      </c>
      <c r="G131" s="180">
        <f>G132+G136+G141+G145</f>
        <v>8309</v>
      </c>
      <c r="H131" s="222">
        <f t="shared" si="7"/>
        <v>99.998796500222667</v>
      </c>
    </row>
    <row r="132" spans="1:8" ht="25.5" x14ac:dyDescent="0.2">
      <c r="A132" s="176" t="s">
        <v>247</v>
      </c>
      <c r="B132" s="53" t="s">
        <v>28</v>
      </c>
      <c r="C132" s="53" t="s">
        <v>21</v>
      </c>
      <c r="D132" s="53" t="s">
        <v>248</v>
      </c>
      <c r="E132" s="54"/>
      <c r="F132" s="65">
        <f t="shared" ref="F132:G134" si="14">F133</f>
        <v>4849</v>
      </c>
      <c r="G132" s="65">
        <f t="shared" si="14"/>
        <v>4849</v>
      </c>
      <c r="H132" s="65">
        <f t="shared" si="7"/>
        <v>100</v>
      </c>
    </row>
    <row r="133" spans="1:8" x14ac:dyDescent="0.2">
      <c r="A133" s="177" t="s">
        <v>288</v>
      </c>
      <c r="B133" s="53" t="s">
        <v>28</v>
      </c>
      <c r="C133" s="53" t="s">
        <v>21</v>
      </c>
      <c r="D133" s="53" t="s">
        <v>248</v>
      </c>
      <c r="E133" s="54">
        <v>200</v>
      </c>
      <c r="F133" s="65">
        <f t="shared" si="14"/>
        <v>4849</v>
      </c>
      <c r="G133" s="65">
        <f t="shared" si="14"/>
        <v>4849</v>
      </c>
      <c r="H133" s="65">
        <f t="shared" si="7"/>
        <v>100</v>
      </c>
    </row>
    <row r="134" spans="1:8" x14ac:dyDescent="0.2">
      <c r="A134" s="177" t="s">
        <v>305</v>
      </c>
      <c r="B134" s="53" t="s">
        <v>28</v>
      </c>
      <c r="C134" s="53" t="s">
        <v>21</v>
      </c>
      <c r="D134" s="53" t="s">
        <v>248</v>
      </c>
      <c r="E134" s="54">
        <v>240</v>
      </c>
      <c r="F134" s="65">
        <f t="shared" si="14"/>
        <v>4849</v>
      </c>
      <c r="G134" s="65">
        <f t="shared" si="14"/>
        <v>4849</v>
      </c>
      <c r="H134" s="65">
        <f t="shared" si="7"/>
        <v>100</v>
      </c>
    </row>
    <row r="135" spans="1:8" x14ac:dyDescent="0.2">
      <c r="A135" s="177" t="s">
        <v>246</v>
      </c>
      <c r="B135" s="53" t="s">
        <v>28</v>
      </c>
      <c r="C135" s="53" t="s">
        <v>21</v>
      </c>
      <c r="D135" s="53" t="s">
        <v>248</v>
      </c>
      <c r="E135" s="54">
        <v>243</v>
      </c>
      <c r="F135" s="65">
        <f>'Приложение 5'!H134</f>
        <v>4849</v>
      </c>
      <c r="G135" s="65">
        <f>'Приложение 5'!I134</f>
        <v>4849</v>
      </c>
      <c r="H135" s="65">
        <f t="shared" si="7"/>
        <v>100</v>
      </c>
    </row>
    <row r="136" spans="1:8" ht="38.25" x14ac:dyDescent="0.2">
      <c r="A136" s="177" t="s">
        <v>250</v>
      </c>
      <c r="B136" s="53" t="s">
        <v>28</v>
      </c>
      <c r="C136" s="53" t="s">
        <v>21</v>
      </c>
      <c r="D136" s="53" t="s">
        <v>251</v>
      </c>
      <c r="E136" s="54"/>
      <c r="F136" s="65">
        <f>F137</f>
        <v>920.7</v>
      </c>
      <c r="G136" s="65">
        <f>G137</f>
        <v>920.6</v>
      </c>
      <c r="H136" s="65">
        <f t="shared" si="7"/>
        <v>99.98913869881612</v>
      </c>
    </row>
    <row r="137" spans="1:8" x14ac:dyDescent="0.2">
      <c r="A137" s="177" t="s">
        <v>288</v>
      </c>
      <c r="B137" s="53" t="s">
        <v>28</v>
      </c>
      <c r="C137" s="53" t="s">
        <v>21</v>
      </c>
      <c r="D137" s="53" t="s">
        <v>251</v>
      </c>
      <c r="E137" s="54">
        <v>200</v>
      </c>
      <c r="F137" s="65">
        <f>F138</f>
        <v>920.7</v>
      </c>
      <c r="G137" s="65">
        <f>G138</f>
        <v>920.6</v>
      </c>
      <c r="H137" s="65">
        <f t="shared" si="7"/>
        <v>99.98913869881612</v>
      </c>
    </row>
    <row r="138" spans="1:8" x14ac:dyDescent="0.2">
      <c r="A138" s="177" t="s">
        <v>305</v>
      </c>
      <c r="B138" s="53" t="s">
        <v>28</v>
      </c>
      <c r="C138" s="53" t="s">
        <v>21</v>
      </c>
      <c r="D138" s="53" t="s">
        <v>251</v>
      </c>
      <c r="E138" s="54">
        <v>240</v>
      </c>
      <c r="F138" s="65">
        <f>F139+F140</f>
        <v>920.7</v>
      </c>
      <c r="G138" s="65">
        <f>G139+G140</f>
        <v>920.6</v>
      </c>
      <c r="H138" s="65">
        <f t="shared" si="7"/>
        <v>99.98913869881612</v>
      </c>
    </row>
    <row r="139" spans="1:8" x14ac:dyDescent="0.2">
      <c r="A139" s="177" t="s">
        <v>246</v>
      </c>
      <c r="B139" s="53" t="s">
        <v>28</v>
      </c>
      <c r="C139" s="53" t="s">
        <v>21</v>
      </c>
      <c r="D139" s="53" t="s">
        <v>251</v>
      </c>
      <c r="E139" s="54">
        <v>243</v>
      </c>
      <c r="F139" s="65">
        <f>'Приложение 5'!H138</f>
        <v>840.6</v>
      </c>
      <c r="G139" s="65">
        <f>'Приложение 5'!I138</f>
        <v>840.6</v>
      </c>
      <c r="H139" s="65">
        <f t="shared" si="7"/>
        <v>100</v>
      </c>
    </row>
    <row r="140" spans="1:8" x14ac:dyDescent="0.2">
      <c r="A140" s="176" t="s">
        <v>234</v>
      </c>
      <c r="B140" s="53" t="s">
        <v>28</v>
      </c>
      <c r="C140" s="53" t="s">
        <v>21</v>
      </c>
      <c r="D140" s="53" t="s">
        <v>251</v>
      </c>
      <c r="E140" s="54">
        <v>244</v>
      </c>
      <c r="F140" s="65">
        <f>'Приложение 5'!H139</f>
        <v>80.099999999999994</v>
      </c>
      <c r="G140" s="65">
        <f>'Приложение 5'!I139</f>
        <v>80</v>
      </c>
      <c r="H140" s="65">
        <f t="shared" si="7"/>
        <v>99.875156054931352</v>
      </c>
    </row>
    <row r="141" spans="1:8" ht="38.25" x14ac:dyDescent="0.2">
      <c r="A141" s="177" t="s">
        <v>252</v>
      </c>
      <c r="B141" s="53" t="s">
        <v>28</v>
      </c>
      <c r="C141" s="53" t="s">
        <v>21</v>
      </c>
      <c r="D141" s="53" t="s">
        <v>253</v>
      </c>
      <c r="E141" s="54"/>
      <c r="F141" s="65">
        <f t="shared" ref="F141:G143" si="15">F142</f>
        <v>2023.1</v>
      </c>
      <c r="G141" s="65">
        <f t="shared" si="15"/>
        <v>2023.1</v>
      </c>
      <c r="H141" s="65">
        <f t="shared" si="7"/>
        <v>100</v>
      </c>
    </row>
    <row r="142" spans="1:8" x14ac:dyDescent="0.2">
      <c r="A142" s="177" t="s">
        <v>288</v>
      </c>
      <c r="B142" s="53" t="s">
        <v>28</v>
      </c>
      <c r="C142" s="53" t="s">
        <v>21</v>
      </c>
      <c r="D142" s="53" t="s">
        <v>253</v>
      </c>
      <c r="E142" s="54">
        <v>200</v>
      </c>
      <c r="F142" s="65">
        <f t="shared" si="15"/>
        <v>2023.1</v>
      </c>
      <c r="G142" s="65">
        <f t="shared" si="15"/>
        <v>2023.1</v>
      </c>
      <c r="H142" s="65">
        <f t="shared" si="7"/>
        <v>100</v>
      </c>
    </row>
    <row r="143" spans="1:8" x14ac:dyDescent="0.2">
      <c r="A143" s="177" t="s">
        <v>305</v>
      </c>
      <c r="B143" s="53" t="s">
        <v>28</v>
      </c>
      <c r="C143" s="53" t="s">
        <v>21</v>
      </c>
      <c r="D143" s="53" t="s">
        <v>253</v>
      </c>
      <c r="E143" s="54">
        <v>240</v>
      </c>
      <c r="F143" s="65">
        <f t="shared" si="15"/>
        <v>2023.1</v>
      </c>
      <c r="G143" s="65">
        <f t="shared" si="15"/>
        <v>2023.1</v>
      </c>
      <c r="H143" s="65">
        <f t="shared" si="7"/>
        <v>100</v>
      </c>
    </row>
    <row r="144" spans="1:8" x14ac:dyDescent="0.2">
      <c r="A144" s="177" t="s">
        <v>246</v>
      </c>
      <c r="B144" s="53" t="s">
        <v>28</v>
      </c>
      <c r="C144" s="53" t="s">
        <v>21</v>
      </c>
      <c r="D144" s="53" t="s">
        <v>253</v>
      </c>
      <c r="E144" s="54">
        <v>243</v>
      </c>
      <c r="F144" s="65">
        <f>'Приложение 5'!H143</f>
        <v>2023.1</v>
      </c>
      <c r="G144" s="65">
        <f>'Приложение 5'!I143</f>
        <v>2023.1</v>
      </c>
      <c r="H144" s="65">
        <f t="shared" si="7"/>
        <v>100</v>
      </c>
    </row>
    <row r="145" spans="1:8" ht="38.25" x14ac:dyDescent="0.2">
      <c r="A145" s="177" t="s">
        <v>254</v>
      </c>
      <c r="B145" s="53" t="s">
        <v>28</v>
      </c>
      <c r="C145" s="53" t="s">
        <v>21</v>
      </c>
      <c r="D145" s="53" t="s">
        <v>255</v>
      </c>
      <c r="E145" s="54"/>
      <c r="F145" s="65">
        <f t="shared" ref="F145:G147" si="16">F146</f>
        <v>516.29999999999995</v>
      </c>
      <c r="G145" s="65">
        <f t="shared" si="16"/>
        <v>516.29999999999995</v>
      </c>
      <c r="H145" s="65">
        <f t="shared" si="7"/>
        <v>100</v>
      </c>
    </row>
    <row r="146" spans="1:8" x14ac:dyDescent="0.2">
      <c r="A146" s="177" t="s">
        <v>288</v>
      </c>
      <c r="B146" s="53" t="s">
        <v>28</v>
      </c>
      <c r="C146" s="53" t="s">
        <v>21</v>
      </c>
      <c r="D146" s="53" t="s">
        <v>255</v>
      </c>
      <c r="E146" s="54">
        <v>200</v>
      </c>
      <c r="F146" s="65">
        <f t="shared" si="16"/>
        <v>516.29999999999995</v>
      </c>
      <c r="G146" s="65">
        <f t="shared" si="16"/>
        <v>516.29999999999995</v>
      </c>
      <c r="H146" s="65">
        <f t="shared" si="7"/>
        <v>100</v>
      </c>
    </row>
    <row r="147" spans="1:8" x14ac:dyDescent="0.2">
      <c r="A147" s="177" t="s">
        <v>305</v>
      </c>
      <c r="B147" s="53" t="s">
        <v>28</v>
      </c>
      <c r="C147" s="53" t="s">
        <v>21</v>
      </c>
      <c r="D147" s="53" t="s">
        <v>255</v>
      </c>
      <c r="E147" s="54">
        <v>240</v>
      </c>
      <c r="F147" s="65">
        <f t="shared" si="16"/>
        <v>516.29999999999995</v>
      </c>
      <c r="G147" s="65">
        <f t="shared" si="16"/>
        <v>516.29999999999995</v>
      </c>
      <c r="H147" s="65">
        <f t="shared" si="7"/>
        <v>100</v>
      </c>
    </row>
    <row r="148" spans="1:8" x14ac:dyDescent="0.2">
      <c r="A148" s="177" t="s">
        <v>246</v>
      </c>
      <c r="B148" s="53" t="s">
        <v>28</v>
      </c>
      <c r="C148" s="53" t="s">
        <v>21</v>
      </c>
      <c r="D148" s="53" t="s">
        <v>255</v>
      </c>
      <c r="E148" s="54">
        <v>243</v>
      </c>
      <c r="F148" s="65">
        <f>'Приложение 5'!H147</f>
        <v>516.29999999999995</v>
      </c>
      <c r="G148" s="65">
        <f>'Приложение 5'!I147</f>
        <v>516.29999999999995</v>
      </c>
      <c r="H148" s="65">
        <f t="shared" si="7"/>
        <v>100</v>
      </c>
    </row>
    <row r="149" spans="1:8" x14ac:dyDescent="0.2">
      <c r="A149" s="173" t="s">
        <v>134</v>
      </c>
      <c r="B149" s="182" t="s">
        <v>28</v>
      </c>
      <c r="C149" s="182" t="s">
        <v>25</v>
      </c>
      <c r="D149" s="174"/>
      <c r="E149" s="184"/>
      <c r="F149" s="180">
        <f t="shared" ref="F149:G153" si="17">F150</f>
        <v>492.1</v>
      </c>
      <c r="G149" s="180">
        <f t="shared" si="17"/>
        <v>12.1</v>
      </c>
      <c r="H149" s="222">
        <f t="shared" ref="H149:H218" si="18">G149/F149*100</f>
        <v>2.4588498272708796</v>
      </c>
    </row>
    <row r="150" spans="1:8" x14ac:dyDescent="0.2">
      <c r="A150" s="42" t="s">
        <v>95</v>
      </c>
      <c r="B150" s="52" t="s">
        <v>28</v>
      </c>
      <c r="C150" s="53" t="s">
        <v>25</v>
      </c>
      <c r="D150" s="52" t="s">
        <v>96</v>
      </c>
      <c r="E150" s="52"/>
      <c r="F150" s="65">
        <f>F151+F155</f>
        <v>492.1</v>
      </c>
      <c r="G150" s="65">
        <f>G151+G155</f>
        <v>12.1</v>
      </c>
      <c r="H150" s="65">
        <f t="shared" si="18"/>
        <v>2.4588498272708796</v>
      </c>
    </row>
    <row r="151" spans="1:8" ht="38.25" x14ac:dyDescent="0.2">
      <c r="A151" s="176" t="s">
        <v>256</v>
      </c>
      <c r="B151" s="52" t="s">
        <v>28</v>
      </c>
      <c r="C151" s="53" t="s">
        <v>25</v>
      </c>
      <c r="D151" s="52" t="s">
        <v>257</v>
      </c>
      <c r="E151" s="52"/>
      <c r="F151" s="65">
        <f t="shared" si="17"/>
        <v>12.1</v>
      </c>
      <c r="G151" s="65">
        <f t="shared" si="17"/>
        <v>12.1</v>
      </c>
      <c r="H151" s="65">
        <f t="shared" si="18"/>
        <v>100</v>
      </c>
    </row>
    <row r="152" spans="1:8" x14ac:dyDescent="0.2">
      <c r="A152" s="177" t="s">
        <v>288</v>
      </c>
      <c r="B152" s="52" t="s">
        <v>28</v>
      </c>
      <c r="C152" s="53" t="s">
        <v>25</v>
      </c>
      <c r="D152" s="52" t="s">
        <v>257</v>
      </c>
      <c r="E152" s="52">
        <v>200</v>
      </c>
      <c r="F152" s="65">
        <f t="shared" si="17"/>
        <v>12.1</v>
      </c>
      <c r="G152" s="65">
        <f t="shared" si="17"/>
        <v>12.1</v>
      </c>
      <c r="H152" s="65">
        <f t="shared" si="18"/>
        <v>100</v>
      </c>
    </row>
    <row r="153" spans="1:8" x14ac:dyDescent="0.2">
      <c r="A153" s="177" t="s">
        <v>305</v>
      </c>
      <c r="B153" s="52" t="s">
        <v>28</v>
      </c>
      <c r="C153" s="53" t="s">
        <v>25</v>
      </c>
      <c r="D153" s="52" t="s">
        <v>257</v>
      </c>
      <c r="E153" s="52">
        <v>240</v>
      </c>
      <c r="F153" s="65">
        <f t="shared" si="17"/>
        <v>12.1</v>
      </c>
      <c r="G153" s="65">
        <f t="shared" si="17"/>
        <v>12.1</v>
      </c>
      <c r="H153" s="65">
        <f t="shared" si="18"/>
        <v>100</v>
      </c>
    </row>
    <row r="154" spans="1:8" x14ac:dyDescent="0.2">
      <c r="A154" s="176" t="s">
        <v>234</v>
      </c>
      <c r="B154" s="52" t="s">
        <v>28</v>
      </c>
      <c r="C154" s="53" t="s">
        <v>25</v>
      </c>
      <c r="D154" s="52" t="s">
        <v>257</v>
      </c>
      <c r="E154" s="52">
        <v>244</v>
      </c>
      <c r="F154" s="65">
        <f>'Приложение 5'!H153</f>
        <v>12.1</v>
      </c>
      <c r="G154" s="65">
        <f>'Приложение 5'!I153</f>
        <v>12.1</v>
      </c>
      <c r="H154" s="65">
        <f t="shared" si="18"/>
        <v>100</v>
      </c>
    </row>
    <row r="155" spans="1:8" ht="25.5" x14ac:dyDescent="0.2">
      <c r="A155" s="176" t="s">
        <v>361</v>
      </c>
      <c r="B155" s="52" t="s">
        <v>28</v>
      </c>
      <c r="C155" s="53" t="s">
        <v>25</v>
      </c>
      <c r="D155" s="52" t="s">
        <v>360</v>
      </c>
      <c r="E155" s="52"/>
      <c r="F155" s="65">
        <f>F156</f>
        <v>480</v>
      </c>
      <c r="G155" s="65">
        <f>G156</f>
        <v>0</v>
      </c>
      <c r="H155" s="65">
        <f t="shared" si="18"/>
        <v>0</v>
      </c>
    </row>
    <row r="156" spans="1:8" ht="25.5" x14ac:dyDescent="0.2">
      <c r="A156" s="176" t="s">
        <v>361</v>
      </c>
      <c r="B156" s="52" t="s">
        <v>28</v>
      </c>
      <c r="C156" s="53" t="s">
        <v>25</v>
      </c>
      <c r="D156" s="52" t="s">
        <v>360</v>
      </c>
      <c r="E156" s="52">
        <v>452</v>
      </c>
      <c r="F156" s="65">
        <f>'Приложение 5'!H155</f>
        <v>480</v>
      </c>
      <c r="G156" s="65">
        <f>'Приложение 5'!I155</f>
        <v>0</v>
      </c>
      <c r="H156" s="65">
        <f t="shared" si="18"/>
        <v>0</v>
      </c>
    </row>
    <row r="157" spans="1:8" x14ac:dyDescent="0.2">
      <c r="A157" s="173" t="s">
        <v>11</v>
      </c>
      <c r="B157" s="174" t="s">
        <v>28</v>
      </c>
      <c r="C157" s="174" t="s">
        <v>22</v>
      </c>
      <c r="D157" s="174" t="s">
        <v>19</v>
      </c>
      <c r="E157" s="174" t="s">
        <v>17</v>
      </c>
      <c r="F157" s="180">
        <f>F162+F158</f>
        <v>14650.199999999999</v>
      </c>
      <c r="G157" s="180">
        <f>G162+G158</f>
        <v>14650.199999999999</v>
      </c>
      <c r="H157" s="222">
        <f t="shared" si="18"/>
        <v>100</v>
      </c>
    </row>
    <row r="158" spans="1:8" ht="25.5" x14ac:dyDescent="0.2">
      <c r="A158" s="149" t="s">
        <v>328</v>
      </c>
      <c r="B158" s="38" t="s">
        <v>28</v>
      </c>
      <c r="C158" s="51" t="s">
        <v>22</v>
      </c>
      <c r="D158" s="38" t="s">
        <v>329</v>
      </c>
      <c r="E158" s="38"/>
      <c r="F158" s="66">
        <f t="shared" ref="F158:G160" si="19">F159</f>
        <v>1035</v>
      </c>
      <c r="G158" s="66">
        <f t="shared" si="19"/>
        <v>1035</v>
      </c>
      <c r="H158" s="65">
        <f t="shared" si="18"/>
        <v>100</v>
      </c>
    </row>
    <row r="159" spans="1:8" x14ac:dyDescent="0.2">
      <c r="A159" s="177" t="s">
        <v>288</v>
      </c>
      <c r="B159" s="52" t="s">
        <v>28</v>
      </c>
      <c r="C159" s="53" t="s">
        <v>22</v>
      </c>
      <c r="D159" s="52" t="s">
        <v>329</v>
      </c>
      <c r="E159" s="52">
        <v>200</v>
      </c>
      <c r="F159" s="66">
        <f t="shared" si="19"/>
        <v>1035</v>
      </c>
      <c r="G159" s="66">
        <f t="shared" si="19"/>
        <v>1035</v>
      </c>
      <c r="H159" s="65">
        <f t="shared" si="18"/>
        <v>100</v>
      </c>
    </row>
    <row r="160" spans="1:8" x14ac:dyDescent="0.2">
      <c r="A160" s="177" t="s">
        <v>305</v>
      </c>
      <c r="B160" s="52" t="s">
        <v>28</v>
      </c>
      <c r="C160" s="53" t="s">
        <v>22</v>
      </c>
      <c r="D160" s="52" t="s">
        <v>329</v>
      </c>
      <c r="E160" s="52">
        <v>240</v>
      </c>
      <c r="F160" s="66">
        <f t="shared" si="19"/>
        <v>1035</v>
      </c>
      <c r="G160" s="66">
        <f t="shared" si="19"/>
        <v>1035</v>
      </c>
      <c r="H160" s="65">
        <f t="shared" si="18"/>
        <v>100</v>
      </c>
    </row>
    <row r="161" spans="1:8" x14ac:dyDescent="0.2">
      <c r="A161" s="177" t="s">
        <v>246</v>
      </c>
      <c r="B161" s="52" t="s">
        <v>28</v>
      </c>
      <c r="C161" s="53" t="s">
        <v>22</v>
      </c>
      <c r="D161" s="52" t="s">
        <v>329</v>
      </c>
      <c r="E161" s="52">
        <v>243</v>
      </c>
      <c r="F161" s="66">
        <f>'Приложение 5'!H160</f>
        <v>1035</v>
      </c>
      <c r="G161" s="66">
        <f>'Приложение 5'!I160</f>
        <v>1035</v>
      </c>
      <c r="H161" s="65">
        <f t="shared" si="18"/>
        <v>100</v>
      </c>
    </row>
    <row r="162" spans="1:8" x14ac:dyDescent="0.2">
      <c r="A162" s="149" t="s">
        <v>95</v>
      </c>
      <c r="B162" s="38" t="s">
        <v>28</v>
      </c>
      <c r="C162" s="51" t="s">
        <v>22</v>
      </c>
      <c r="D162" s="38" t="s">
        <v>96</v>
      </c>
      <c r="E162" s="38"/>
      <c r="F162" s="64">
        <f>F163+F167+F171</f>
        <v>13615.199999999999</v>
      </c>
      <c r="G162" s="64">
        <f>G163+G167+G171</f>
        <v>13615.199999999999</v>
      </c>
      <c r="H162" s="65">
        <f t="shared" si="18"/>
        <v>100</v>
      </c>
    </row>
    <row r="163" spans="1:8" ht="38.25" x14ac:dyDescent="0.2">
      <c r="A163" s="176" t="s">
        <v>258</v>
      </c>
      <c r="B163" s="52" t="s">
        <v>28</v>
      </c>
      <c r="C163" s="53" t="s">
        <v>22</v>
      </c>
      <c r="D163" s="52" t="s">
        <v>259</v>
      </c>
      <c r="E163" s="52"/>
      <c r="F163" s="65">
        <f>F164</f>
        <v>5595.2</v>
      </c>
      <c r="G163" s="65">
        <f>G164</f>
        <v>5595.2</v>
      </c>
      <c r="H163" s="65">
        <f t="shared" si="18"/>
        <v>100</v>
      </c>
    </row>
    <row r="164" spans="1:8" x14ac:dyDescent="0.2">
      <c r="A164" s="177" t="s">
        <v>288</v>
      </c>
      <c r="B164" s="52" t="s">
        <v>28</v>
      </c>
      <c r="C164" s="53" t="s">
        <v>22</v>
      </c>
      <c r="D164" s="52" t="s">
        <v>259</v>
      </c>
      <c r="E164" s="52">
        <v>200</v>
      </c>
      <c r="F164" s="65">
        <f>F165</f>
        <v>5595.2</v>
      </c>
      <c r="G164" s="65">
        <f>G165</f>
        <v>5595.2</v>
      </c>
      <c r="H164" s="65">
        <f t="shared" si="18"/>
        <v>100</v>
      </c>
    </row>
    <row r="165" spans="1:8" x14ac:dyDescent="0.2">
      <c r="A165" s="177" t="s">
        <v>305</v>
      </c>
      <c r="B165" s="52" t="s">
        <v>28</v>
      </c>
      <c r="C165" s="53" t="s">
        <v>22</v>
      </c>
      <c r="D165" s="52" t="s">
        <v>259</v>
      </c>
      <c r="E165" s="52">
        <v>240</v>
      </c>
      <c r="F165" s="65">
        <f>SUM(F166:F166)</f>
        <v>5595.2</v>
      </c>
      <c r="G165" s="65">
        <f>SUM(G166:G166)</f>
        <v>5595.2</v>
      </c>
      <c r="H165" s="65">
        <f t="shared" si="18"/>
        <v>100</v>
      </c>
    </row>
    <row r="166" spans="1:8" x14ac:dyDescent="0.2">
      <c r="A166" s="176" t="s">
        <v>234</v>
      </c>
      <c r="B166" s="52" t="s">
        <v>28</v>
      </c>
      <c r="C166" s="53" t="s">
        <v>22</v>
      </c>
      <c r="D166" s="52" t="s">
        <v>259</v>
      </c>
      <c r="E166" s="52">
        <v>244</v>
      </c>
      <c r="F166" s="65">
        <f>'Приложение 5'!H166</f>
        <v>5595.2</v>
      </c>
      <c r="G166" s="65">
        <f>'Приложение 5'!I166</f>
        <v>5595.2</v>
      </c>
      <c r="H166" s="65">
        <f t="shared" si="18"/>
        <v>100</v>
      </c>
    </row>
    <row r="167" spans="1:8" ht="38.25" x14ac:dyDescent="0.2">
      <c r="A167" s="176" t="s">
        <v>260</v>
      </c>
      <c r="B167" s="53" t="s">
        <v>28</v>
      </c>
      <c r="C167" s="53" t="s">
        <v>22</v>
      </c>
      <c r="D167" s="53" t="s">
        <v>261</v>
      </c>
      <c r="E167" s="52"/>
      <c r="F167" s="65">
        <f t="shared" ref="F167:G169" si="20">F168</f>
        <v>6886.4</v>
      </c>
      <c r="G167" s="65">
        <f t="shared" si="20"/>
        <v>6886.4</v>
      </c>
      <c r="H167" s="65">
        <f t="shared" si="18"/>
        <v>100</v>
      </c>
    </row>
    <row r="168" spans="1:8" x14ac:dyDescent="0.2">
      <c r="A168" s="177" t="s">
        <v>288</v>
      </c>
      <c r="B168" s="53" t="s">
        <v>28</v>
      </c>
      <c r="C168" s="53" t="s">
        <v>22</v>
      </c>
      <c r="D168" s="53" t="s">
        <v>261</v>
      </c>
      <c r="E168" s="52">
        <v>200</v>
      </c>
      <c r="F168" s="65">
        <f t="shared" si="20"/>
        <v>6886.4</v>
      </c>
      <c r="G168" s="65">
        <f t="shared" si="20"/>
        <v>6886.4</v>
      </c>
      <c r="H168" s="65">
        <f t="shared" si="18"/>
        <v>100</v>
      </c>
    </row>
    <row r="169" spans="1:8" x14ac:dyDescent="0.2">
      <c r="A169" s="177" t="s">
        <v>305</v>
      </c>
      <c r="B169" s="53" t="s">
        <v>28</v>
      </c>
      <c r="C169" s="53" t="s">
        <v>22</v>
      </c>
      <c r="D169" s="53" t="s">
        <v>261</v>
      </c>
      <c r="E169" s="52">
        <v>240</v>
      </c>
      <c r="F169" s="65">
        <f t="shared" si="20"/>
        <v>6886.4</v>
      </c>
      <c r="G169" s="65">
        <f t="shared" si="20"/>
        <v>6886.4</v>
      </c>
      <c r="H169" s="65">
        <f t="shared" si="18"/>
        <v>100</v>
      </c>
    </row>
    <row r="170" spans="1:8" x14ac:dyDescent="0.2">
      <c r="A170" s="176" t="s">
        <v>234</v>
      </c>
      <c r="B170" s="53" t="s">
        <v>28</v>
      </c>
      <c r="C170" s="53" t="s">
        <v>22</v>
      </c>
      <c r="D170" s="53" t="s">
        <v>261</v>
      </c>
      <c r="E170" s="52">
        <v>244</v>
      </c>
      <c r="F170" s="65">
        <f>'Приложение 5'!H170</f>
        <v>6886.4</v>
      </c>
      <c r="G170" s="65">
        <f>'Приложение 5'!I170</f>
        <v>6886.4</v>
      </c>
      <c r="H170" s="65">
        <f t="shared" si="18"/>
        <v>100</v>
      </c>
    </row>
    <row r="171" spans="1:8" ht="38.25" x14ac:dyDescent="0.2">
      <c r="A171" s="176" t="s">
        <v>256</v>
      </c>
      <c r="B171" s="53" t="s">
        <v>28</v>
      </c>
      <c r="C171" s="53" t="s">
        <v>22</v>
      </c>
      <c r="D171" s="53" t="s">
        <v>257</v>
      </c>
      <c r="E171" s="52"/>
      <c r="F171" s="65">
        <f t="shared" ref="F171:G173" si="21">F172</f>
        <v>1133.5999999999999</v>
      </c>
      <c r="G171" s="65">
        <f t="shared" si="21"/>
        <v>1133.5999999999999</v>
      </c>
      <c r="H171" s="65">
        <f t="shared" si="18"/>
        <v>100</v>
      </c>
    </row>
    <row r="172" spans="1:8" x14ac:dyDescent="0.2">
      <c r="A172" s="177" t="s">
        <v>288</v>
      </c>
      <c r="B172" s="53" t="s">
        <v>28</v>
      </c>
      <c r="C172" s="53" t="s">
        <v>22</v>
      </c>
      <c r="D172" s="53" t="s">
        <v>257</v>
      </c>
      <c r="E172" s="52">
        <v>200</v>
      </c>
      <c r="F172" s="65">
        <f t="shared" si="21"/>
        <v>1133.5999999999999</v>
      </c>
      <c r="G172" s="65">
        <f t="shared" si="21"/>
        <v>1133.5999999999999</v>
      </c>
      <c r="H172" s="65">
        <f t="shared" si="18"/>
        <v>100</v>
      </c>
    </row>
    <row r="173" spans="1:8" x14ac:dyDescent="0.2">
      <c r="A173" s="177" t="s">
        <v>305</v>
      </c>
      <c r="B173" s="53" t="s">
        <v>28</v>
      </c>
      <c r="C173" s="53" t="s">
        <v>22</v>
      </c>
      <c r="D173" s="53" t="s">
        <v>257</v>
      </c>
      <c r="E173" s="52">
        <v>240</v>
      </c>
      <c r="F173" s="65">
        <f t="shared" si="21"/>
        <v>1133.5999999999999</v>
      </c>
      <c r="G173" s="65">
        <f t="shared" si="21"/>
        <v>1133.5999999999999</v>
      </c>
      <c r="H173" s="65">
        <f t="shared" si="18"/>
        <v>100</v>
      </c>
    </row>
    <row r="174" spans="1:8" x14ac:dyDescent="0.2">
      <c r="A174" s="176" t="s">
        <v>234</v>
      </c>
      <c r="B174" s="53" t="s">
        <v>28</v>
      </c>
      <c r="C174" s="53" t="s">
        <v>22</v>
      </c>
      <c r="D174" s="53" t="s">
        <v>257</v>
      </c>
      <c r="E174" s="52">
        <v>244</v>
      </c>
      <c r="F174" s="65">
        <f>'Приложение 5'!H174</f>
        <v>1133.5999999999999</v>
      </c>
      <c r="G174" s="65">
        <f>'Приложение 5'!I174</f>
        <v>1133.5999999999999</v>
      </c>
      <c r="H174" s="65">
        <f t="shared" si="18"/>
        <v>100</v>
      </c>
    </row>
    <row r="175" spans="1:8" x14ac:dyDescent="0.2">
      <c r="A175" s="173" t="s">
        <v>330</v>
      </c>
      <c r="B175" s="174" t="s">
        <v>28</v>
      </c>
      <c r="C175" s="182" t="s">
        <v>28</v>
      </c>
      <c r="D175" s="174"/>
      <c r="E175" s="182"/>
      <c r="F175" s="180">
        <f>F176</f>
        <v>4109</v>
      </c>
      <c r="G175" s="180">
        <f>G176</f>
        <v>4108.8999999999996</v>
      </c>
      <c r="H175" s="222">
        <f t="shared" si="18"/>
        <v>99.997566317838888</v>
      </c>
    </row>
    <row r="176" spans="1:8" x14ac:dyDescent="0.2">
      <c r="A176" s="176" t="s">
        <v>95</v>
      </c>
      <c r="B176" s="53" t="s">
        <v>28</v>
      </c>
      <c r="C176" s="53" t="s">
        <v>28</v>
      </c>
      <c r="D176" s="53" t="s">
        <v>96</v>
      </c>
      <c r="E176" s="53"/>
      <c r="F176" s="65">
        <f>F177</f>
        <v>4109</v>
      </c>
      <c r="G176" s="65">
        <f>G177</f>
        <v>4108.8999999999996</v>
      </c>
      <c r="H176" s="65">
        <f t="shared" si="18"/>
        <v>99.997566317838888</v>
      </c>
    </row>
    <row r="177" spans="1:8" ht="38.25" x14ac:dyDescent="0.2">
      <c r="A177" s="176" t="s">
        <v>262</v>
      </c>
      <c r="B177" s="53" t="s">
        <v>28</v>
      </c>
      <c r="C177" s="53" t="s">
        <v>28</v>
      </c>
      <c r="D177" s="53" t="s">
        <v>263</v>
      </c>
      <c r="E177" s="53"/>
      <c r="F177" s="65">
        <f>F178+F181+F185</f>
        <v>4109</v>
      </c>
      <c r="G177" s="65">
        <f>G178+G181+G185</f>
        <v>4108.8999999999996</v>
      </c>
      <c r="H177" s="65">
        <f t="shared" si="18"/>
        <v>99.997566317838888</v>
      </c>
    </row>
    <row r="178" spans="1:8" ht="38.25" x14ac:dyDescent="0.2">
      <c r="A178" s="176" t="s">
        <v>285</v>
      </c>
      <c r="B178" s="53" t="s">
        <v>28</v>
      </c>
      <c r="C178" s="53" t="s">
        <v>28</v>
      </c>
      <c r="D178" s="53" t="s">
        <v>263</v>
      </c>
      <c r="E178" s="52">
        <v>100</v>
      </c>
      <c r="F178" s="65">
        <f>F179</f>
        <v>2311.5</v>
      </c>
      <c r="G178" s="65">
        <f>G179</f>
        <v>2311.5</v>
      </c>
      <c r="H178" s="65">
        <f t="shared" si="18"/>
        <v>100</v>
      </c>
    </row>
    <row r="179" spans="1:8" x14ac:dyDescent="0.2">
      <c r="A179" s="176" t="s">
        <v>286</v>
      </c>
      <c r="B179" s="53" t="s">
        <v>28</v>
      </c>
      <c r="C179" s="53" t="s">
        <v>28</v>
      </c>
      <c r="D179" s="53" t="s">
        <v>263</v>
      </c>
      <c r="E179" s="54">
        <v>110</v>
      </c>
      <c r="F179" s="65">
        <f>F180</f>
        <v>2311.5</v>
      </c>
      <c r="G179" s="65">
        <f>G180</f>
        <v>2311.5</v>
      </c>
      <c r="H179" s="65">
        <f t="shared" si="18"/>
        <v>100</v>
      </c>
    </row>
    <row r="180" spans="1:8" x14ac:dyDescent="0.2">
      <c r="A180" s="176" t="s">
        <v>272</v>
      </c>
      <c r="B180" s="53" t="s">
        <v>28</v>
      </c>
      <c r="C180" s="53" t="s">
        <v>28</v>
      </c>
      <c r="D180" s="53" t="s">
        <v>263</v>
      </c>
      <c r="E180" s="54">
        <v>111</v>
      </c>
      <c r="F180" s="65">
        <f>'Приложение 5'!H180</f>
        <v>2311.5</v>
      </c>
      <c r="G180" s="65">
        <f>'Приложение 5'!I180</f>
        <v>2311.5</v>
      </c>
      <c r="H180" s="65">
        <f t="shared" si="18"/>
        <v>100</v>
      </c>
    </row>
    <row r="181" spans="1:8" x14ac:dyDescent="0.2">
      <c r="A181" s="177" t="s">
        <v>288</v>
      </c>
      <c r="B181" s="53" t="s">
        <v>28</v>
      </c>
      <c r="C181" s="53" t="s">
        <v>28</v>
      </c>
      <c r="D181" s="53" t="s">
        <v>263</v>
      </c>
      <c r="E181" s="52">
        <v>200</v>
      </c>
      <c r="F181" s="65">
        <f>F182</f>
        <v>1783.3</v>
      </c>
      <c r="G181" s="65">
        <f>G182</f>
        <v>1783.2</v>
      </c>
      <c r="H181" s="65">
        <f t="shared" si="18"/>
        <v>99.994392418549879</v>
      </c>
    </row>
    <row r="182" spans="1:8" x14ac:dyDescent="0.2">
      <c r="A182" s="177" t="s">
        <v>305</v>
      </c>
      <c r="B182" s="53" t="s">
        <v>28</v>
      </c>
      <c r="C182" s="53" t="s">
        <v>28</v>
      </c>
      <c r="D182" s="53" t="s">
        <v>263</v>
      </c>
      <c r="E182" s="52">
        <v>240</v>
      </c>
      <c r="F182" s="65">
        <f>F183+F184</f>
        <v>1783.3</v>
      </c>
      <c r="G182" s="65">
        <f>G183+G184</f>
        <v>1783.2</v>
      </c>
      <c r="H182" s="65">
        <f t="shared" si="18"/>
        <v>99.994392418549879</v>
      </c>
    </row>
    <row r="183" spans="1:8" x14ac:dyDescent="0.2">
      <c r="A183" s="177" t="s">
        <v>273</v>
      </c>
      <c r="B183" s="53" t="s">
        <v>28</v>
      </c>
      <c r="C183" s="53" t="s">
        <v>28</v>
      </c>
      <c r="D183" s="53" t="s">
        <v>263</v>
      </c>
      <c r="E183" s="52">
        <v>242</v>
      </c>
      <c r="F183" s="65">
        <f>'Приложение 5'!H183</f>
        <v>143.69999999999999</v>
      </c>
      <c r="G183" s="65">
        <f>'Приложение 5'!I183</f>
        <v>143.69999999999999</v>
      </c>
      <c r="H183" s="65">
        <f t="shared" si="18"/>
        <v>100</v>
      </c>
    </row>
    <row r="184" spans="1:8" x14ac:dyDescent="0.2">
      <c r="A184" s="176" t="s">
        <v>234</v>
      </c>
      <c r="B184" s="53" t="s">
        <v>28</v>
      </c>
      <c r="C184" s="53" t="s">
        <v>28</v>
      </c>
      <c r="D184" s="53" t="s">
        <v>263</v>
      </c>
      <c r="E184" s="52">
        <v>244</v>
      </c>
      <c r="F184" s="65">
        <f>'Приложение 5'!H184</f>
        <v>1639.6</v>
      </c>
      <c r="G184" s="65">
        <f>'Приложение 5'!I184</f>
        <v>1639.5</v>
      </c>
      <c r="H184" s="65">
        <f t="shared" si="18"/>
        <v>99.993900951451579</v>
      </c>
    </row>
    <row r="185" spans="1:8" x14ac:dyDescent="0.2">
      <c r="A185" s="177" t="s">
        <v>292</v>
      </c>
      <c r="B185" s="53" t="s">
        <v>28</v>
      </c>
      <c r="C185" s="53" t="s">
        <v>28</v>
      </c>
      <c r="D185" s="53" t="s">
        <v>263</v>
      </c>
      <c r="E185" s="52">
        <v>850</v>
      </c>
      <c r="F185" s="65">
        <f>F186</f>
        <v>14.2</v>
      </c>
      <c r="G185" s="65">
        <f>G186</f>
        <v>14.2</v>
      </c>
      <c r="H185" s="65">
        <f t="shared" si="18"/>
        <v>100</v>
      </c>
    </row>
    <row r="186" spans="1:8" x14ac:dyDescent="0.2">
      <c r="A186" s="177" t="s">
        <v>266</v>
      </c>
      <c r="B186" s="53" t="s">
        <v>28</v>
      </c>
      <c r="C186" s="53" t="s">
        <v>28</v>
      </c>
      <c r="D186" s="53" t="s">
        <v>263</v>
      </c>
      <c r="E186" s="52">
        <v>852</v>
      </c>
      <c r="F186" s="65">
        <f>'Приложение 5'!H186</f>
        <v>14.2</v>
      </c>
      <c r="G186" s="65">
        <f>'Приложение 5'!I186</f>
        <v>14.2</v>
      </c>
      <c r="H186" s="65">
        <f t="shared" si="18"/>
        <v>100</v>
      </c>
    </row>
    <row r="187" spans="1:8" x14ac:dyDescent="0.2">
      <c r="A187" s="57" t="s">
        <v>97</v>
      </c>
      <c r="B187" s="58" t="s">
        <v>32</v>
      </c>
      <c r="C187" s="58"/>
      <c r="D187" s="57"/>
      <c r="E187" s="57"/>
      <c r="F187" s="62">
        <f>F188+F194</f>
        <v>515.9</v>
      </c>
      <c r="G187" s="62">
        <f>G188+G194</f>
        <v>515.79999999999995</v>
      </c>
      <c r="H187" s="224">
        <f t="shared" si="18"/>
        <v>99.980616398526848</v>
      </c>
    </row>
    <row r="188" spans="1:8" x14ac:dyDescent="0.2">
      <c r="A188" s="181" t="s">
        <v>113</v>
      </c>
      <c r="B188" s="182" t="s">
        <v>32</v>
      </c>
      <c r="C188" s="182" t="s">
        <v>28</v>
      </c>
      <c r="D188" s="174"/>
      <c r="E188" s="184"/>
      <c r="F188" s="180">
        <f>F190</f>
        <v>70</v>
      </c>
      <c r="G188" s="180">
        <f>G190</f>
        <v>70</v>
      </c>
      <c r="H188" s="222">
        <f t="shared" si="18"/>
        <v>100</v>
      </c>
    </row>
    <row r="189" spans="1:8" x14ac:dyDescent="0.2">
      <c r="A189" s="41" t="s">
        <v>112</v>
      </c>
      <c r="B189" s="53" t="s">
        <v>10</v>
      </c>
      <c r="C189" s="53" t="s">
        <v>28</v>
      </c>
      <c r="D189" s="52" t="s">
        <v>110</v>
      </c>
      <c r="E189" s="56"/>
      <c r="F189" s="64">
        <f>F190</f>
        <v>70</v>
      </c>
      <c r="G189" s="64">
        <f>G190</f>
        <v>70</v>
      </c>
      <c r="H189" s="65">
        <f t="shared" si="18"/>
        <v>100</v>
      </c>
    </row>
    <row r="190" spans="1:8" x14ac:dyDescent="0.2">
      <c r="A190" s="41" t="s">
        <v>111</v>
      </c>
      <c r="B190" s="53" t="s">
        <v>10</v>
      </c>
      <c r="C190" s="53" t="s">
        <v>28</v>
      </c>
      <c r="D190" s="52" t="s">
        <v>109</v>
      </c>
      <c r="E190" s="54"/>
      <c r="F190" s="65">
        <f>F193</f>
        <v>70</v>
      </c>
      <c r="G190" s="65">
        <f>G193</f>
        <v>70</v>
      </c>
      <c r="H190" s="65">
        <f t="shared" si="18"/>
        <v>100</v>
      </c>
    </row>
    <row r="191" spans="1:8" x14ac:dyDescent="0.2">
      <c r="A191" s="177" t="s">
        <v>288</v>
      </c>
      <c r="B191" s="53" t="s">
        <v>10</v>
      </c>
      <c r="C191" s="53" t="s">
        <v>28</v>
      </c>
      <c r="D191" s="52" t="s">
        <v>109</v>
      </c>
      <c r="E191" s="52">
        <v>200</v>
      </c>
      <c r="F191" s="65">
        <f>F192</f>
        <v>70</v>
      </c>
      <c r="G191" s="65">
        <f>G192</f>
        <v>70</v>
      </c>
      <c r="H191" s="65">
        <f t="shared" si="18"/>
        <v>100</v>
      </c>
    </row>
    <row r="192" spans="1:8" x14ac:dyDescent="0.2">
      <c r="A192" s="177" t="s">
        <v>305</v>
      </c>
      <c r="B192" s="53" t="s">
        <v>10</v>
      </c>
      <c r="C192" s="53" t="s">
        <v>28</v>
      </c>
      <c r="D192" s="52" t="s">
        <v>109</v>
      </c>
      <c r="E192" s="52">
        <v>240</v>
      </c>
      <c r="F192" s="65">
        <f>F193</f>
        <v>70</v>
      </c>
      <c r="G192" s="65">
        <f>G193</f>
        <v>70</v>
      </c>
      <c r="H192" s="65">
        <f t="shared" si="18"/>
        <v>100</v>
      </c>
    </row>
    <row r="193" spans="1:8" x14ac:dyDescent="0.2">
      <c r="A193" s="176" t="s">
        <v>234</v>
      </c>
      <c r="B193" s="53" t="s">
        <v>10</v>
      </c>
      <c r="C193" s="53" t="s">
        <v>28</v>
      </c>
      <c r="D193" s="52" t="s">
        <v>109</v>
      </c>
      <c r="E193" s="52">
        <v>244</v>
      </c>
      <c r="F193" s="65">
        <f>'Приложение 5'!H193</f>
        <v>70</v>
      </c>
      <c r="G193" s="65">
        <f>'Приложение 5'!I193</f>
        <v>70</v>
      </c>
      <c r="H193" s="65">
        <f t="shared" si="18"/>
        <v>100</v>
      </c>
    </row>
    <row r="194" spans="1:8" x14ac:dyDescent="0.2">
      <c r="A194" s="173" t="s">
        <v>118</v>
      </c>
      <c r="B194" s="182" t="s">
        <v>32</v>
      </c>
      <c r="C194" s="182" t="s">
        <v>89</v>
      </c>
      <c r="D194" s="174"/>
      <c r="E194" s="184"/>
      <c r="F194" s="180">
        <f t="shared" ref="F194:G198" si="22">F195</f>
        <v>445.9</v>
      </c>
      <c r="G194" s="180">
        <f t="shared" si="22"/>
        <v>445.8</v>
      </c>
      <c r="H194" s="222">
        <f t="shared" si="18"/>
        <v>99.977573446961216</v>
      </c>
    </row>
    <row r="195" spans="1:8" x14ac:dyDescent="0.2">
      <c r="A195" s="176" t="s">
        <v>95</v>
      </c>
      <c r="B195" s="53" t="s">
        <v>32</v>
      </c>
      <c r="C195" s="53" t="s">
        <v>89</v>
      </c>
      <c r="D195" s="52" t="s">
        <v>96</v>
      </c>
      <c r="E195" s="54"/>
      <c r="F195" s="65">
        <f t="shared" si="22"/>
        <v>445.9</v>
      </c>
      <c r="G195" s="65">
        <f t="shared" si="22"/>
        <v>445.8</v>
      </c>
      <c r="H195" s="65">
        <f t="shared" si="18"/>
        <v>99.977573446961216</v>
      </c>
    </row>
    <row r="196" spans="1:8" x14ac:dyDescent="0.2">
      <c r="A196" s="43" t="s">
        <v>268</v>
      </c>
      <c r="B196" s="53" t="s">
        <v>32</v>
      </c>
      <c r="C196" s="53" t="s">
        <v>89</v>
      </c>
      <c r="D196" s="53" t="s">
        <v>269</v>
      </c>
      <c r="E196" s="54"/>
      <c r="F196" s="65">
        <f t="shared" si="22"/>
        <v>445.9</v>
      </c>
      <c r="G196" s="65">
        <f t="shared" si="22"/>
        <v>445.8</v>
      </c>
      <c r="H196" s="65">
        <f t="shared" si="18"/>
        <v>99.977573446961216</v>
      </c>
    </row>
    <row r="197" spans="1:8" x14ac:dyDescent="0.2">
      <c r="A197" s="177" t="s">
        <v>288</v>
      </c>
      <c r="B197" s="53" t="s">
        <v>32</v>
      </c>
      <c r="C197" s="53" t="s">
        <v>89</v>
      </c>
      <c r="D197" s="53" t="s">
        <v>269</v>
      </c>
      <c r="E197" s="52">
        <v>200</v>
      </c>
      <c r="F197" s="65">
        <f t="shared" si="22"/>
        <v>445.9</v>
      </c>
      <c r="G197" s="65">
        <f t="shared" si="22"/>
        <v>445.8</v>
      </c>
      <c r="H197" s="65">
        <f t="shared" si="18"/>
        <v>99.977573446961216</v>
      </c>
    </row>
    <row r="198" spans="1:8" x14ac:dyDescent="0.2">
      <c r="A198" s="177" t="s">
        <v>305</v>
      </c>
      <c r="B198" s="53" t="s">
        <v>32</v>
      </c>
      <c r="C198" s="53" t="s">
        <v>89</v>
      </c>
      <c r="D198" s="53" t="s">
        <v>269</v>
      </c>
      <c r="E198" s="52">
        <v>240</v>
      </c>
      <c r="F198" s="65">
        <f t="shared" si="22"/>
        <v>445.9</v>
      </c>
      <c r="G198" s="65">
        <f t="shared" si="22"/>
        <v>445.8</v>
      </c>
      <c r="H198" s="65">
        <f t="shared" si="18"/>
        <v>99.977573446961216</v>
      </c>
    </row>
    <row r="199" spans="1:8" x14ac:dyDescent="0.2">
      <c r="A199" s="176" t="s">
        <v>234</v>
      </c>
      <c r="B199" s="53" t="s">
        <v>32</v>
      </c>
      <c r="C199" s="53" t="s">
        <v>89</v>
      </c>
      <c r="D199" s="53" t="s">
        <v>269</v>
      </c>
      <c r="E199" s="52">
        <v>244</v>
      </c>
      <c r="F199" s="65">
        <f>'Приложение 5'!H199</f>
        <v>445.9</v>
      </c>
      <c r="G199" s="65">
        <f>'Приложение 5'!I199</f>
        <v>445.8</v>
      </c>
      <c r="H199" s="65">
        <f t="shared" si="18"/>
        <v>99.977573446961216</v>
      </c>
    </row>
    <row r="200" spans="1:8" x14ac:dyDescent="0.2">
      <c r="A200" s="57" t="s">
        <v>331</v>
      </c>
      <c r="B200" s="57" t="s">
        <v>34</v>
      </c>
      <c r="C200" s="68"/>
      <c r="D200" s="69"/>
      <c r="E200" s="70"/>
      <c r="F200" s="62">
        <f>F201+F236</f>
        <v>4596.8</v>
      </c>
      <c r="G200" s="62">
        <f>G201+G236</f>
        <v>4594.6000000000004</v>
      </c>
      <c r="H200" s="224">
        <f t="shared" si="18"/>
        <v>99.952140619561433</v>
      </c>
    </row>
    <row r="201" spans="1:8" x14ac:dyDescent="0.2">
      <c r="A201" s="173" t="s">
        <v>35</v>
      </c>
      <c r="B201" s="174" t="s">
        <v>34</v>
      </c>
      <c r="C201" s="174" t="s">
        <v>21</v>
      </c>
      <c r="D201" s="174" t="s">
        <v>19</v>
      </c>
      <c r="E201" s="174" t="s">
        <v>17</v>
      </c>
      <c r="F201" s="180">
        <f>F206+F223+F202</f>
        <v>1865.4</v>
      </c>
      <c r="G201" s="180">
        <f>G206+G223+G202</f>
        <v>1863.2</v>
      </c>
      <c r="H201" s="222">
        <f t="shared" si="18"/>
        <v>99.882062828347813</v>
      </c>
    </row>
    <row r="202" spans="1:8" x14ac:dyDescent="0.2">
      <c r="A202" s="149" t="s">
        <v>362</v>
      </c>
      <c r="B202" s="38" t="s">
        <v>34</v>
      </c>
      <c r="C202" s="38" t="s">
        <v>21</v>
      </c>
      <c r="D202" s="38" t="s">
        <v>363</v>
      </c>
      <c r="E202" s="52"/>
      <c r="F202" s="66">
        <f t="shared" ref="F202:G204" si="23">F203</f>
        <v>23</v>
      </c>
      <c r="G202" s="66">
        <f t="shared" si="23"/>
        <v>23</v>
      </c>
      <c r="H202" s="222">
        <f t="shared" si="18"/>
        <v>100</v>
      </c>
    </row>
    <row r="203" spans="1:8" x14ac:dyDescent="0.2">
      <c r="A203" s="177" t="s">
        <v>288</v>
      </c>
      <c r="B203" s="52" t="s">
        <v>34</v>
      </c>
      <c r="C203" s="52" t="s">
        <v>21</v>
      </c>
      <c r="D203" s="52" t="s">
        <v>363</v>
      </c>
      <c r="E203" s="52">
        <v>200</v>
      </c>
      <c r="F203" s="66">
        <f t="shared" si="23"/>
        <v>23</v>
      </c>
      <c r="G203" s="66">
        <f t="shared" si="23"/>
        <v>23</v>
      </c>
      <c r="H203" s="222">
        <f t="shared" si="18"/>
        <v>100</v>
      </c>
    </row>
    <row r="204" spans="1:8" x14ac:dyDescent="0.2">
      <c r="A204" s="177" t="s">
        <v>289</v>
      </c>
      <c r="B204" s="52" t="s">
        <v>34</v>
      </c>
      <c r="C204" s="52" t="s">
        <v>21</v>
      </c>
      <c r="D204" s="52" t="s">
        <v>363</v>
      </c>
      <c r="E204" s="52">
        <v>240</v>
      </c>
      <c r="F204" s="66">
        <f t="shared" si="23"/>
        <v>23</v>
      </c>
      <c r="G204" s="66">
        <f t="shared" si="23"/>
        <v>23</v>
      </c>
      <c r="H204" s="222">
        <f t="shared" si="18"/>
        <v>100</v>
      </c>
    </row>
    <row r="205" spans="1:8" x14ac:dyDescent="0.2">
      <c r="A205" s="177" t="s">
        <v>290</v>
      </c>
      <c r="B205" s="52" t="s">
        <v>34</v>
      </c>
      <c r="C205" s="52" t="s">
        <v>21</v>
      </c>
      <c r="D205" s="52" t="s">
        <v>363</v>
      </c>
      <c r="E205" s="52">
        <v>244</v>
      </c>
      <c r="F205" s="66">
        <f>'Приложение 5'!H243</f>
        <v>23</v>
      </c>
      <c r="G205" s="66">
        <f>'Приложение 5'!I243</f>
        <v>23</v>
      </c>
      <c r="H205" s="222">
        <f t="shared" si="18"/>
        <v>100</v>
      </c>
    </row>
    <row r="206" spans="1:8" x14ac:dyDescent="0.2">
      <c r="A206" s="149" t="s">
        <v>332</v>
      </c>
      <c r="B206" s="38" t="s">
        <v>34</v>
      </c>
      <c r="C206" s="38" t="s">
        <v>21</v>
      </c>
      <c r="D206" s="38" t="s">
        <v>333</v>
      </c>
      <c r="E206" s="38"/>
      <c r="F206" s="71">
        <f>F207+F211+F215+F219</f>
        <v>339.5</v>
      </c>
      <c r="G206" s="71">
        <f>G207+G211+G215+G219</f>
        <v>337.29999999999995</v>
      </c>
      <c r="H206" s="65">
        <f t="shared" si="18"/>
        <v>99.351988217967588</v>
      </c>
    </row>
    <row r="207" spans="1:8" ht="25.5" x14ac:dyDescent="0.2">
      <c r="A207" s="187" t="s">
        <v>39</v>
      </c>
      <c r="B207" s="52" t="s">
        <v>34</v>
      </c>
      <c r="C207" s="52" t="s">
        <v>21</v>
      </c>
      <c r="D207" s="52" t="s">
        <v>334</v>
      </c>
      <c r="E207" s="38"/>
      <c r="F207" s="66">
        <f t="shared" ref="F207:G209" si="24">F208</f>
        <v>6.3</v>
      </c>
      <c r="G207" s="66">
        <f t="shared" si="24"/>
        <v>6.3</v>
      </c>
      <c r="H207" s="65">
        <f t="shared" si="18"/>
        <v>100</v>
      </c>
    </row>
    <row r="208" spans="1:8" ht="38.25" x14ac:dyDescent="0.2">
      <c r="A208" s="176" t="s">
        <v>285</v>
      </c>
      <c r="B208" s="52" t="s">
        <v>34</v>
      </c>
      <c r="C208" s="52" t="s">
        <v>21</v>
      </c>
      <c r="D208" s="52" t="s">
        <v>334</v>
      </c>
      <c r="E208" s="52">
        <v>110</v>
      </c>
      <c r="F208" s="66">
        <f t="shared" si="24"/>
        <v>6.3</v>
      </c>
      <c r="G208" s="66">
        <f t="shared" si="24"/>
        <v>6.3</v>
      </c>
      <c r="H208" s="65">
        <f t="shared" si="18"/>
        <v>100</v>
      </c>
    </row>
    <row r="209" spans="1:8" x14ac:dyDescent="0.2">
      <c r="A209" s="176" t="s">
        <v>286</v>
      </c>
      <c r="B209" s="52" t="s">
        <v>34</v>
      </c>
      <c r="C209" s="52" t="s">
        <v>21</v>
      </c>
      <c r="D209" s="52" t="s">
        <v>334</v>
      </c>
      <c r="E209" s="52">
        <v>110</v>
      </c>
      <c r="F209" s="66">
        <f t="shared" si="24"/>
        <v>6.3</v>
      </c>
      <c r="G209" s="66">
        <f t="shared" si="24"/>
        <v>6.3</v>
      </c>
      <c r="H209" s="65">
        <f t="shared" si="18"/>
        <v>100</v>
      </c>
    </row>
    <row r="210" spans="1:8" x14ac:dyDescent="0.2">
      <c r="A210" s="176" t="s">
        <v>272</v>
      </c>
      <c r="B210" s="52" t="s">
        <v>34</v>
      </c>
      <c r="C210" s="52" t="s">
        <v>21</v>
      </c>
      <c r="D210" s="52" t="s">
        <v>334</v>
      </c>
      <c r="E210" s="52">
        <v>111</v>
      </c>
      <c r="F210" s="66">
        <f>'Приложение 5'!H248</f>
        <v>6.3</v>
      </c>
      <c r="G210" s="66">
        <f>'Приложение 5'!I248</f>
        <v>6.3</v>
      </c>
      <c r="H210" s="65">
        <f t="shared" si="18"/>
        <v>100</v>
      </c>
    </row>
    <row r="211" spans="1:8" x14ac:dyDescent="0.2">
      <c r="A211" s="176" t="s">
        <v>195</v>
      </c>
      <c r="B211" s="52" t="s">
        <v>34</v>
      </c>
      <c r="C211" s="52" t="s">
        <v>21</v>
      </c>
      <c r="D211" s="52" t="s">
        <v>335</v>
      </c>
      <c r="E211" s="38"/>
      <c r="F211" s="66">
        <f t="shared" ref="F211:G213" si="25">F212</f>
        <v>16.8</v>
      </c>
      <c r="G211" s="66">
        <f t="shared" si="25"/>
        <v>14.6</v>
      </c>
      <c r="H211" s="65">
        <f t="shared" si="18"/>
        <v>86.904761904761898</v>
      </c>
    </row>
    <row r="212" spans="1:8" ht="38.25" x14ac:dyDescent="0.2">
      <c r="A212" s="176" t="s">
        <v>285</v>
      </c>
      <c r="B212" s="52" t="s">
        <v>34</v>
      </c>
      <c r="C212" s="52" t="s">
        <v>21</v>
      </c>
      <c r="D212" s="52" t="s">
        <v>335</v>
      </c>
      <c r="E212" s="52">
        <v>110</v>
      </c>
      <c r="F212" s="66">
        <f t="shared" si="25"/>
        <v>16.8</v>
      </c>
      <c r="G212" s="66">
        <f t="shared" si="25"/>
        <v>14.6</v>
      </c>
      <c r="H212" s="65">
        <f t="shared" si="18"/>
        <v>86.904761904761898</v>
      </c>
    </row>
    <row r="213" spans="1:8" x14ac:dyDescent="0.2">
      <c r="A213" s="176" t="s">
        <v>286</v>
      </c>
      <c r="B213" s="52" t="s">
        <v>34</v>
      </c>
      <c r="C213" s="52" t="s">
        <v>21</v>
      </c>
      <c r="D213" s="52" t="s">
        <v>335</v>
      </c>
      <c r="E213" s="52">
        <v>110</v>
      </c>
      <c r="F213" s="66">
        <f t="shared" si="25"/>
        <v>16.8</v>
      </c>
      <c r="G213" s="66">
        <f t="shared" si="25"/>
        <v>14.6</v>
      </c>
      <c r="H213" s="65">
        <f t="shared" si="18"/>
        <v>86.904761904761898</v>
      </c>
    </row>
    <row r="214" spans="1:8" x14ac:dyDescent="0.2">
      <c r="A214" s="176" t="s">
        <v>272</v>
      </c>
      <c r="B214" s="52" t="s">
        <v>34</v>
      </c>
      <c r="C214" s="52" t="s">
        <v>21</v>
      </c>
      <c r="D214" s="52" t="s">
        <v>335</v>
      </c>
      <c r="E214" s="52">
        <v>111</v>
      </c>
      <c r="F214" s="66">
        <f>'Приложение 5'!H252</f>
        <v>16.8</v>
      </c>
      <c r="G214" s="66">
        <f>'Приложение 5'!I252</f>
        <v>14.6</v>
      </c>
      <c r="H214" s="65">
        <f t="shared" si="18"/>
        <v>86.904761904761898</v>
      </c>
    </row>
    <row r="215" spans="1:8" ht="38.25" x14ac:dyDescent="0.2">
      <c r="A215" s="176" t="s">
        <v>336</v>
      </c>
      <c r="B215" s="52" t="s">
        <v>34</v>
      </c>
      <c r="C215" s="52" t="s">
        <v>21</v>
      </c>
      <c r="D215" s="52" t="s">
        <v>337</v>
      </c>
      <c r="E215" s="38"/>
      <c r="F215" s="66">
        <f t="shared" ref="F215:G217" si="26">F216</f>
        <v>310.39999999999998</v>
      </c>
      <c r="G215" s="66">
        <f t="shared" si="26"/>
        <v>310.39999999999998</v>
      </c>
      <c r="H215" s="65">
        <f t="shared" si="18"/>
        <v>100</v>
      </c>
    </row>
    <row r="216" spans="1:8" ht="38.25" x14ac:dyDescent="0.2">
      <c r="A216" s="176" t="s">
        <v>285</v>
      </c>
      <c r="B216" s="52" t="s">
        <v>34</v>
      </c>
      <c r="C216" s="52" t="s">
        <v>21</v>
      </c>
      <c r="D216" s="52" t="s">
        <v>337</v>
      </c>
      <c r="E216" s="52">
        <v>110</v>
      </c>
      <c r="F216" s="66">
        <f t="shared" si="26"/>
        <v>310.39999999999998</v>
      </c>
      <c r="G216" s="66">
        <f t="shared" si="26"/>
        <v>310.39999999999998</v>
      </c>
      <c r="H216" s="65">
        <f t="shared" si="18"/>
        <v>100</v>
      </c>
    </row>
    <row r="217" spans="1:8" x14ac:dyDescent="0.2">
      <c r="A217" s="177" t="s">
        <v>317</v>
      </c>
      <c r="B217" s="52" t="s">
        <v>34</v>
      </c>
      <c r="C217" s="52" t="s">
        <v>21</v>
      </c>
      <c r="D217" s="52" t="s">
        <v>337</v>
      </c>
      <c r="E217" s="52">
        <v>320</v>
      </c>
      <c r="F217" s="66">
        <f t="shared" si="26"/>
        <v>310.39999999999998</v>
      </c>
      <c r="G217" s="66">
        <f t="shared" si="26"/>
        <v>310.39999999999998</v>
      </c>
      <c r="H217" s="65">
        <f t="shared" si="18"/>
        <v>100</v>
      </c>
    </row>
    <row r="218" spans="1:8" ht="25.5" x14ac:dyDescent="0.2">
      <c r="A218" s="177" t="s">
        <v>275</v>
      </c>
      <c r="B218" s="52" t="s">
        <v>34</v>
      </c>
      <c r="C218" s="52" t="s">
        <v>21</v>
      </c>
      <c r="D218" s="52" t="s">
        <v>337</v>
      </c>
      <c r="E218" s="52">
        <v>321</v>
      </c>
      <c r="F218" s="66">
        <f>'Приложение 5'!H256</f>
        <v>310.39999999999998</v>
      </c>
      <c r="G218" s="66">
        <f>'Приложение 5'!I256</f>
        <v>310.39999999999998</v>
      </c>
      <c r="H218" s="65">
        <f t="shared" si="18"/>
        <v>100</v>
      </c>
    </row>
    <row r="219" spans="1:8" ht="25.5" x14ac:dyDescent="0.2">
      <c r="A219" s="176" t="s">
        <v>228</v>
      </c>
      <c r="B219" s="52" t="s">
        <v>34</v>
      </c>
      <c r="C219" s="52" t="s">
        <v>21</v>
      </c>
      <c r="D219" s="52" t="s">
        <v>338</v>
      </c>
      <c r="E219" s="38"/>
      <c r="F219" s="66">
        <f t="shared" ref="F219:G221" si="27">F220</f>
        <v>6</v>
      </c>
      <c r="G219" s="66">
        <f t="shared" si="27"/>
        <v>6</v>
      </c>
      <c r="H219" s="65">
        <f t="shared" ref="H219:H256" si="28">G219/F219*100</f>
        <v>100</v>
      </c>
    </row>
    <row r="220" spans="1:8" ht="38.25" x14ac:dyDescent="0.2">
      <c r="A220" s="176" t="s">
        <v>285</v>
      </c>
      <c r="B220" s="52" t="s">
        <v>34</v>
      </c>
      <c r="C220" s="52" t="s">
        <v>21</v>
      </c>
      <c r="D220" s="52" t="s">
        <v>338</v>
      </c>
      <c r="E220" s="52">
        <v>100</v>
      </c>
      <c r="F220" s="66">
        <f t="shared" si="27"/>
        <v>6</v>
      </c>
      <c r="G220" s="66">
        <f t="shared" si="27"/>
        <v>6</v>
      </c>
      <c r="H220" s="65">
        <f t="shared" si="28"/>
        <v>100</v>
      </c>
    </row>
    <row r="221" spans="1:8" x14ac:dyDescent="0.2">
      <c r="A221" s="176" t="s">
        <v>286</v>
      </c>
      <c r="B221" s="52" t="s">
        <v>34</v>
      </c>
      <c r="C221" s="52" t="s">
        <v>21</v>
      </c>
      <c r="D221" s="52" t="s">
        <v>338</v>
      </c>
      <c r="E221" s="52">
        <v>110</v>
      </c>
      <c r="F221" s="66">
        <f t="shared" si="27"/>
        <v>6</v>
      </c>
      <c r="G221" s="66">
        <f t="shared" si="27"/>
        <v>6</v>
      </c>
      <c r="H221" s="65">
        <f t="shared" si="28"/>
        <v>100</v>
      </c>
    </row>
    <row r="222" spans="1:8" x14ac:dyDescent="0.2">
      <c r="A222" s="176" t="s">
        <v>287</v>
      </c>
      <c r="B222" s="52" t="s">
        <v>34</v>
      </c>
      <c r="C222" s="52" t="s">
        <v>21</v>
      </c>
      <c r="D222" s="52" t="s">
        <v>338</v>
      </c>
      <c r="E222" s="52">
        <v>111</v>
      </c>
      <c r="F222" s="66">
        <f>'Приложение 5'!H261</f>
        <v>6</v>
      </c>
      <c r="G222" s="66">
        <f>'Приложение 5'!I261</f>
        <v>6</v>
      </c>
      <c r="H222" s="65">
        <f t="shared" si="28"/>
        <v>100</v>
      </c>
    </row>
    <row r="223" spans="1:8" x14ac:dyDescent="0.2">
      <c r="A223" s="176" t="s">
        <v>95</v>
      </c>
      <c r="B223" s="52" t="s">
        <v>34</v>
      </c>
      <c r="C223" s="52" t="s">
        <v>21</v>
      </c>
      <c r="D223" s="52" t="s">
        <v>96</v>
      </c>
      <c r="E223" s="29"/>
      <c r="F223" s="65">
        <f>F224</f>
        <v>1502.9</v>
      </c>
      <c r="G223" s="65">
        <f>G224</f>
        <v>1502.9</v>
      </c>
      <c r="H223" s="65">
        <f t="shared" si="28"/>
        <v>100</v>
      </c>
    </row>
    <row r="224" spans="1:8" ht="38.25" x14ac:dyDescent="0.2">
      <c r="A224" s="176" t="s">
        <v>270</v>
      </c>
      <c r="B224" s="52" t="s">
        <v>34</v>
      </c>
      <c r="C224" s="52" t="s">
        <v>21</v>
      </c>
      <c r="D224" s="52" t="s">
        <v>271</v>
      </c>
      <c r="E224" s="53"/>
      <c r="F224" s="65">
        <f>F225+F228+F232</f>
        <v>1502.9</v>
      </c>
      <c r="G224" s="65">
        <f>G225+G228+G232</f>
        <v>1502.9</v>
      </c>
      <c r="H224" s="65">
        <f t="shared" si="28"/>
        <v>100</v>
      </c>
    </row>
    <row r="225" spans="1:8" ht="38.25" x14ac:dyDescent="0.2">
      <c r="A225" s="176" t="s">
        <v>285</v>
      </c>
      <c r="B225" s="52" t="s">
        <v>34</v>
      </c>
      <c r="C225" s="52" t="s">
        <v>21</v>
      </c>
      <c r="D225" s="52" t="s">
        <v>271</v>
      </c>
      <c r="E225" s="52">
        <v>100</v>
      </c>
      <c r="F225" s="63">
        <f>F226</f>
        <v>570.1</v>
      </c>
      <c r="G225" s="63">
        <f>G226</f>
        <v>570.1</v>
      </c>
      <c r="H225" s="65">
        <f t="shared" si="28"/>
        <v>100</v>
      </c>
    </row>
    <row r="226" spans="1:8" x14ac:dyDescent="0.2">
      <c r="A226" s="176" t="s">
        <v>340</v>
      </c>
      <c r="B226" s="52" t="s">
        <v>34</v>
      </c>
      <c r="C226" s="52" t="s">
        <v>21</v>
      </c>
      <c r="D226" s="52" t="s">
        <v>271</v>
      </c>
      <c r="E226" s="54">
        <v>110</v>
      </c>
      <c r="F226" s="63">
        <f>F227</f>
        <v>570.1</v>
      </c>
      <c r="G226" s="63">
        <f>G227</f>
        <v>570.1</v>
      </c>
      <c r="H226" s="65">
        <f t="shared" si="28"/>
        <v>100</v>
      </c>
    </row>
    <row r="227" spans="1:8" x14ac:dyDescent="0.2">
      <c r="A227" s="176" t="s">
        <v>272</v>
      </c>
      <c r="B227" s="52" t="s">
        <v>34</v>
      </c>
      <c r="C227" s="52" t="s">
        <v>21</v>
      </c>
      <c r="D227" s="52" t="s">
        <v>271</v>
      </c>
      <c r="E227" s="54">
        <v>111</v>
      </c>
      <c r="F227" s="63">
        <f>'Приложение 5'!H266</f>
        <v>570.1</v>
      </c>
      <c r="G227" s="63">
        <f>'Приложение 5'!I266</f>
        <v>570.1</v>
      </c>
      <c r="H227" s="65">
        <f t="shared" si="28"/>
        <v>100</v>
      </c>
    </row>
    <row r="228" spans="1:8" x14ac:dyDescent="0.2">
      <c r="A228" s="177" t="s">
        <v>288</v>
      </c>
      <c r="B228" s="52" t="s">
        <v>34</v>
      </c>
      <c r="C228" s="52" t="s">
        <v>21</v>
      </c>
      <c r="D228" s="52" t="s">
        <v>271</v>
      </c>
      <c r="E228" s="54">
        <v>200</v>
      </c>
      <c r="F228" s="63">
        <f>F229</f>
        <v>932.40000000000009</v>
      </c>
      <c r="G228" s="63">
        <f>G229</f>
        <v>932.40000000000009</v>
      </c>
      <c r="H228" s="65">
        <f t="shared" si="28"/>
        <v>100</v>
      </c>
    </row>
    <row r="229" spans="1:8" x14ac:dyDescent="0.2">
      <c r="A229" s="177" t="s">
        <v>289</v>
      </c>
      <c r="B229" s="52" t="s">
        <v>34</v>
      </c>
      <c r="C229" s="52" t="s">
        <v>21</v>
      </c>
      <c r="D229" s="52" t="s">
        <v>271</v>
      </c>
      <c r="E229" s="54">
        <v>240</v>
      </c>
      <c r="F229" s="63">
        <f>F230+F231</f>
        <v>932.40000000000009</v>
      </c>
      <c r="G229" s="63">
        <f>G230+G231</f>
        <v>932.40000000000009</v>
      </c>
      <c r="H229" s="65">
        <f t="shared" si="28"/>
        <v>100</v>
      </c>
    </row>
    <row r="230" spans="1:8" x14ac:dyDescent="0.2">
      <c r="A230" s="177" t="s">
        <v>273</v>
      </c>
      <c r="B230" s="52" t="s">
        <v>34</v>
      </c>
      <c r="C230" s="52" t="s">
        <v>21</v>
      </c>
      <c r="D230" s="52" t="s">
        <v>271</v>
      </c>
      <c r="E230" s="54">
        <v>242</v>
      </c>
      <c r="F230" s="63">
        <f>'Приложение 5'!H270</f>
        <v>19.7</v>
      </c>
      <c r="G230" s="63">
        <f>'Приложение 5'!I270</f>
        <v>19.7</v>
      </c>
      <c r="H230" s="65">
        <f t="shared" si="28"/>
        <v>100</v>
      </c>
    </row>
    <row r="231" spans="1:8" x14ac:dyDescent="0.2">
      <c r="A231" s="177" t="s">
        <v>290</v>
      </c>
      <c r="B231" s="52" t="s">
        <v>34</v>
      </c>
      <c r="C231" s="52" t="s">
        <v>21</v>
      </c>
      <c r="D231" s="52" t="s">
        <v>271</v>
      </c>
      <c r="E231" s="54">
        <v>244</v>
      </c>
      <c r="F231" s="63">
        <f>'Приложение 5'!H271</f>
        <v>912.7</v>
      </c>
      <c r="G231" s="63">
        <f>'Приложение 5'!I271</f>
        <v>912.7</v>
      </c>
      <c r="H231" s="65">
        <f t="shared" si="28"/>
        <v>100</v>
      </c>
    </row>
    <row r="232" spans="1:8" x14ac:dyDescent="0.2">
      <c r="A232" s="177" t="s">
        <v>291</v>
      </c>
      <c r="B232" s="52" t="s">
        <v>34</v>
      </c>
      <c r="C232" s="52" t="s">
        <v>21</v>
      </c>
      <c r="D232" s="52" t="s">
        <v>271</v>
      </c>
      <c r="E232" s="54">
        <v>800</v>
      </c>
      <c r="F232" s="63">
        <f>F233</f>
        <v>0.4</v>
      </c>
      <c r="G232" s="63">
        <f>G233</f>
        <v>0.4</v>
      </c>
      <c r="H232" s="65">
        <f t="shared" si="28"/>
        <v>100</v>
      </c>
    </row>
    <row r="233" spans="1:8" x14ac:dyDescent="0.2">
      <c r="A233" s="177" t="s">
        <v>292</v>
      </c>
      <c r="B233" s="52" t="s">
        <v>34</v>
      </c>
      <c r="C233" s="52" t="s">
        <v>21</v>
      </c>
      <c r="D233" s="52" t="s">
        <v>271</v>
      </c>
      <c r="E233" s="54">
        <v>850</v>
      </c>
      <c r="F233" s="63">
        <f>F234+F235</f>
        <v>0.4</v>
      </c>
      <c r="G233" s="63">
        <f>G234+G235</f>
        <v>0.4</v>
      </c>
      <c r="H233" s="65">
        <f t="shared" si="28"/>
        <v>100</v>
      </c>
    </row>
    <row r="234" spans="1:8" x14ac:dyDescent="0.2">
      <c r="A234" s="177" t="s">
        <v>276</v>
      </c>
      <c r="B234" s="52" t="s">
        <v>34</v>
      </c>
      <c r="C234" s="52" t="s">
        <v>21</v>
      </c>
      <c r="D234" s="52" t="s">
        <v>271</v>
      </c>
      <c r="E234" s="54">
        <v>851</v>
      </c>
      <c r="F234" s="63">
        <f>'Приложение 5'!H274</f>
        <v>0.4</v>
      </c>
      <c r="G234" s="63">
        <f>'Приложение 5'!I274</f>
        <v>0.4</v>
      </c>
      <c r="H234" s="65">
        <f t="shared" si="28"/>
        <v>100</v>
      </c>
    </row>
    <row r="235" spans="1:8" hidden="1" x14ac:dyDescent="0.2">
      <c r="A235" s="177" t="s">
        <v>266</v>
      </c>
      <c r="B235" s="52" t="s">
        <v>34</v>
      </c>
      <c r="C235" s="52" t="s">
        <v>21</v>
      </c>
      <c r="D235" s="52" t="s">
        <v>271</v>
      </c>
      <c r="E235" s="54">
        <v>852</v>
      </c>
      <c r="F235" s="63">
        <f>'Приложение 5'!H275</f>
        <v>0</v>
      </c>
      <c r="G235" s="63">
        <v>0</v>
      </c>
      <c r="H235" s="65" t="e">
        <f t="shared" si="28"/>
        <v>#DIV/0!</v>
      </c>
    </row>
    <row r="236" spans="1:8" x14ac:dyDescent="0.2">
      <c r="A236" s="173" t="s">
        <v>132</v>
      </c>
      <c r="B236" s="182" t="s">
        <v>34</v>
      </c>
      <c r="C236" s="182" t="s">
        <v>27</v>
      </c>
      <c r="D236" s="182"/>
      <c r="E236" s="184"/>
      <c r="F236" s="180">
        <f t="shared" ref="F236:G240" si="29">F237</f>
        <v>2731.4</v>
      </c>
      <c r="G236" s="180">
        <f t="shared" si="29"/>
        <v>2731.4</v>
      </c>
      <c r="H236" s="222">
        <f t="shared" si="28"/>
        <v>100</v>
      </c>
    </row>
    <row r="237" spans="1:8" x14ac:dyDescent="0.2">
      <c r="A237" s="176" t="s">
        <v>95</v>
      </c>
      <c r="B237" s="53" t="s">
        <v>34</v>
      </c>
      <c r="C237" s="53" t="s">
        <v>27</v>
      </c>
      <c r="D237" s="53" t="s">
        <v>96</v>
      </c>
      <c r="E237" s="55"/>
      <c r="F237" s="65">
        <f t="shared" si="29"/>
        <v>2731.4</v>
      </c>
      <c r="G237" s="65">
        <f t="shared" si="29"/>
        <v>2731.4</v>
      </c>
      <c r="H237" s="65">
        <f t="shared" si="28"/>
        <v>100</v>
      </c>
    </row>
    <row r="238" spans="1:8" ht="25.5" x14ac:dyDescent="0.2">
      <c r="A238" s="41" t="s">
        <v>278</v>
      </c>
      <c r="B238" s="53" t="s">
        <v>34</v>
      </c>
      <c r="C238" s="53" t="s">
        <v>27</v>
      </c>
      <c r="D238" s="53" t="s">
        <v>279</v>
      </c>
      <c r="E238" s="55"/>
      <c r="F238" s="65">
        <f t="shared" si="29"/>
        <v>2731.4</v>
      </c>
      <c r="G238" s="65">
        <f t="shared" si="29"/>
        <v>2731.4</v>
      </c>
      <c r="H238" s="65">
        <f t="shared" si="28"/>
        <v>100</v>
      </c>
    </row>
    <row r="239" spans="1:8" x14ac:dyDescent="0.2">
      <c r="A239" s="177" t="s">
        <v>288</v>
      </c>
      <c r="B239" s="53" t="s">
        <v>34</v>
      </c>
      <c r="C239" s="53" t="s">
        <v>27</v>
      </c>
      <c r="D239" s="53" t="s">
        <v>279</v>
      </c>
      <c r="E239" s="52">
        <v>200</v>
      </c>
      <c r="F239" s="65">
        <f t="shared" si="29"/>
        <v>2731.4</v>
      </c>
      <c r="G239" s="65">
        <f t="shared" si="29"/>
        <v>2731.4</v>
      </c>
      <c r="H239" s="65">
        <f t="shared" si="28"/>
        <v>100</v>
      </c>
    </row>
    <row r="240" spans="1:8" x14ac:dyDescent="0.2">
      <c r="A240" s="177" t="s">
        <v>305</v>
      </c>
      <c r="B240" s="53" t="s">
        <v>34</v>
      </c>
      <c r="C240" s="53" t="s">
        <v>27</v>
      </c>
      <c r="D240" s="53" t="s">
        <v>279</v>
      </c>
      <c r="E240" s="52">
        <v>240</v>
      </c>
      <c r="F240" s="65">
        <f t="shared" si="29"/>
        <v>2731.4</v>
      </c>
      <c r="G240" s="65">
        <f t="shared" si="29"/>
        <v>2731.4</v>
      </c>
      <c r="H240" s="65">
        <f t="shared" si="28"/>
        <v>100</v>
      </c>
    </row>
    <row r="241" spans="1:8" x14ac:dyDescent="0.2">
      <c r="A241" s="176" t="s">
        <v>234</v>
      </c>
      <c r="B241" s="53" t="s">
        <v>34</v>
      </c>
      <c r="C241" s="53" t="s">
        <v>27</v>
      </c>
      <c r="D241" s="53" t="s">
        <v>279</v>
      </c>
      <c r="E241" s="52">
        <v>244</v>
      </c>
      <c r="F241" s="65">
        <f>'Приложение 5'!H206</f>
        <v>2731.4</v>
      </c>
      <c r="G241" s="65">
        <f>'Приложение 5'!I206</f>
        <v>2731.4</v>
      </c>
      <c r="H241" s="65">
        <f t="shared" si="28"/>
        <v>100</v>
      </c>
    </row>
    <row r="242" spans="1:8" x14ac:dyDescent="0.2">
      <c r="A242" s="57" t="s">
        <v>138</v>
      </c>
      <c r="B242" s="57">
        <v>10</v>
      </c>
      <c r="C242" s="68"/>
      <c r="D242" s="69"/>
      <c r="E242" s="70"/>
      <c r="F242" s="62">
        <f t="shared" ref="F242:G247" si="30">F243</f>
        <v>289.2</v>
      </c>
      <c r="G242" s="62">
        <f t="shared" si="30"/>
        <v>289.10000000000002</v>
      </c>
      <c r="H242" s="224">
        <f t="shared" si="28"/>
        <v>99.965421853388676</v>
      </c>
    </row>
    <row r="243" spans="1:8" x14ac:dyDescent="0.2">
      <c r="A243" s="173" t="s">
        <v>139</v>
      </c>
      <c r="B243" s="182" t="s">
        <v>241</v>
      </c>
      <c r="C243" s="182" t="s">
        <v>22</v>
      </c>
      <c r="D243" s="182"/>
      <c r="E243" s="184"/>
      <c r="F243" s="180">
        <f t="shared" si="30"/>
        <v>289.2</v>
      </c>
      <c r="G243" s="180">
        <f t="shared" si="30"/>
        <v>289.10000000000002</v>
      </c>
      <c r="H243" s="222">
        <f t="shared" si="28"/>
        <v>99.965421853388676</v>
      </c>
    </row>
    <row r="244" spans="1:8" x14ac:dyDescent="0.2">
      <c r="A244" s="176" t="s">
        <v>95</v>
      </c>
      <c r="B244" s="53" t="s">
        <v>241</v>
      </c>
      <c r="C244" s="53" t="s">
        <v>22</v>
      </c>
      <c r="D244" s="53" t="s">
        <v>96</v>
      </c>
      <c r="E244" s="55"/>
      <c r="F244" s="65">
        <f t="shared" si="30"/>
        <v>289.2</v>
      </c>
      <c r="G244" s="65">
        <f t="shared" si="30"/>
        <v>289.10000000000002</v>
      </c>
      <c r="H244" s="65">
        <f t="shared" si="28"/>
        <v>99.965421853388676</v>
      </c>
    </row>
    <row r="245" spans="1:8" ht="38.25" x14ac:dyDescent="0.2">
      <c r="A245" s="41" t="s">
        <v>280</v>
      </c>
      <c r="B245" s="53" t="s">
        <v>241</v>
      </c>
      <c r="C245" s="53" t="s">
        <v>22</v>
      </c>
      <c r="D245" s="53" t="s">
        <v>281</v>
      </c>
      <c r="E245" s="55"/>
      <c r="F245" s="65">
        <f t="shared" si="30"/>
        <v>289.2</v>
      </c>
      <c r="G245" s="65">
        <f t="shared" si="30"/>
        <v>289.10000000000002</v>
      </c>
      <c r="H245" s="65">
        <f t="shared" si="28"/>
        <v>99.965421853388676</v>
      </c>
    </row>
    <row r="246" spans="1:8" x14ac:dyDescent="0.2">
      <c r="A246" s="177" t="s">
        <v>288</v>
      </c>
      <c r="B246" s="53" t="s">
        <v>241</v>
      </c>
      <c r="C246" s="53" t="s">
        <v>22</v>
      </c>
      <c r="D246" s="53" t="s">
        <v>281</v>
      </c>
      <c r="E246" s="52">
        <v>200</v>
      </c>
      <c r="F246" s="65">
        <f t="shared" si="30"/>
        <v>289.2</v>
      </c>
      <c r="G246" s="65">
        <f t="shared" si="30"/>
        <v>289.10000000000002</v>
      </c>
      <c r="H246" s="65">
        <f t="shared" si="28"/>
        <v>99.965421853388676</v>
      </c>
    </row>
    <row r="247" spans="1:8" x14ac:dyDescent="0.2">
      <c r="A247" s="177" t="s">
        <v>305</v>
      </c>
      <c r="B247" s="53" t="s">
        <v>241</v>
      </c>
      <c r="C247" s="53" t="s">
        <v>22</v>
      </c>
      <c r="D247" s="53" t="s">
        <v>281</v>
      </c>
      <c r="E247" s="52">
        <v>240</v>
      </c>
      <c r="F247" s="65">
        <f t="shared" si="30"/>
        <v>289.2</v>
      </c>
      <c r="G247" s="65">
        <f t="shared" si="30"/>
        <v>289.10000000000002</v>
      </c>
      <c r="H247" s="65">
        <f t="shared" si="28"/>
        <v>99.965421853388676</v>
      </c>
    </row>
    <row r="248" spans="1:8" x14ac:dyDescent="0.2">
      <c r="A248" s="176" t="s">
        <v>234</v>
      </c>
      <c r="B248" s="53" t="s">
        <v>241</v>
      </c>
      <c r="C248" s="53" t="s">
        <v>22</v>
      </c>
      <c r="D248" s="53" t="s">
        <v>281</v>
      </c>
      <c r="E248" s="52">
        <v>244</v>
      </c>
      <c r="F248" s="65">
        <f>'Приложение 5'!H213</f>
        <v>289.2</v>
      </c>
      <c r="G248" s="65">
        <f>'Приложение 5'!I213</f>
        <v>289.10000000000002</v>
      </c>
      <c r="H248" s="65">
        <f t="shared" si="28"/>
        <v>99.965421853388676</v>
      </c>
    </row>
    <row r="249" spans="1:8" x14ac:dyDescent="0.2">
      <c r="A249" s="57" t="s">
        <v>137</v>
      </c>
      <c r="B249" s="58">
        <v>11</v>
      </c>
      <c r="C249" s="58"/>
      <c r="D249" s="57"/>
      <c r="E249" s="59"/>
      <c r="F249" s="62">
        <f t="shared" ref="F249:G254" si="31">F250</f>
        <v>3114.1</v>
      </c>
      <c r="G249" s="62">
        <f t="shared" si="31"/>
        <v>3114.1</v>
      </c>
      <c r="H249" s="224">
        <f t="shared" si="28"/>
        <v>100</v>
      </c>
    </row>
    <row r="250" spans="1:8" x14ac:dyDescent="0.2">
      <c r="A250" s="173" t="s">
        <v>133</v>
      </c>
      <c r="B250" s="174">
        <v>11</v>
      </c>
      <c r="C250" s="182" t="s">
        <v>28</v>
      </c>
      <c r="D250" s="174"/>
      <c r="E250" s="184"/>
      <c r="F250" s="180">
        <f t="shared" si="31"/>
        <v>3114.1</v>
      </c>
      <c r="G250" s="180">
        <f t="shared" si="31"/>
        <v>3114.1</v>
      </c>
      <c r="H250" s="222">
        <f t="shared" si="28"/>
        <v>100</v>
      </c>
    </row>
    <row r="251" spans="1:8" x14ac:dyDescent="0.2">
      <c r="A251" s="176" t="s">
        <v>95</v>
      </c>
      <c r="B251" s="52">
        <v>11</v>
      </c>
      <c r="C251" s="53" t="s">
        <v>28</v>
      </c>
      <c r="D251" s="53" t="s">
        <v>96</v>
      </c>
      <c r="E251" s="52"/>
      <c r="F251" s="66">
        <f t="shared" si="31"/>
        <v>3114.1</v>
      </c>
      <c r="G251" s="66">
        <f t="shared" si="31"/>
        <v>3114.1</v>
      </c>
      <c r="H251" s="65">
        <f t="shared" si="28"/>
        <v>100</v>
      </c>
    </row>
    <row r="252" spans="1:8" ht="38.25" x14ac:dyDescent="0.2">
      <c r="A252" s="176" t="s">
        <v>282</v>
      </c>
      <c r="B252" s="52">
        <v>11</v>
      </c>
      <c r="C252" s="53" t="s">
        <v>28</v>
      </c>
      <c r="D252" s="53" t="s">
        <v>284</v>
      </c>
      <c r="E252" s="52"/>
      <c r="F252" s="66">
        <f t="shared" si="31"/>
        <v>3114.1</v>
      </c>
      <c r="G252" s="66">
        <f t="shared" si="31"/>
        <v>3114.1</v>
      </c>
      <c r="H252" s="65">
        <f t="shared" si="28"/>
        <v>100</v>
      </c>
    </row>
    <row r="253" spans="1:8" x14ac:dyDescent="0.2">
      <c r="A253" s="177" t="s">
        <v>288</v>
      </c>
      <c r="B253" s="52">
        <v>11</v>
      </c>
      <c r="C253" s="53" t="s">
        <v>28</v>
      </c>
      <c r="D253" s="53" t="s">
        <v>284</v>
      </c>
      <c r="E253" s="52">
        <v>200</v>
      </c>
      <c r="F253" s="66">
        <f t="shared" si="31"/>
        <v>3114.1</v>
      </c>
      <c r="G253" s="66">
        <f t="shared" si="31"/>
        <v>3114.1</v>
      </c>
      <c r="H253" s="65">
        <f t="shared" si="28"/>
        <v>100</v>
      </c>
    </row>
    <row r="254" spans="1:8" x14ac:dyDescent="0.2">
      <c r="A254" s="177" t="s">
        <v>305</v>
      </c>
      <c r="B254" s="52">
        <v>11</v>
      </c>
      <c r="C254" s="53" t="s">
        <v>28</v>
      </c>
      <c r="D254" s="53" t="s">
        <v>284</v>
      </c>
      <c r="E254" s="52">
        <v>240</v>
      </c>
      <c r="F254" s="66">
        <f t="shared" si="31"/>
        <v>3114.1</v>
      </c>
      <c r="G254" s="66">
        <f t="shared" si="31"/>
        <v>3114.1</v>
      </c>
      <c r="H254" s="65">
        <f t="shared" si="28"/>
        <v>100</v>
      </c>
    </row>
    <row r="255" spans="1:8" x14ac:dyDescent="0.2">
      <c r="A255" s="176" t="s">
        <v>234</v>
      </c>
      <c r="B255" s="52">
        <v>11</v>
      </c>
      <c r="C255" s="53" t="s">
        <v>28</v>
      </c>
      <c r="D255" s="53" t="s">
        <v>284</v>
      </c>
      <c r="E255" s="52">
        <v>244</v>
      </c>
      <c r="F255" s="66">
        <f>'Приложение 5'!H220</f>
        <v>3114.1</v>
      </c>
      <c r="G255" s="66">
        <f>'Приложение 5'!I220</f>
        <v>3114.1</v>
      </c>
      <c r="H255" s="65">
        <f t="shared" si="28"/>
        <v>100</v>
      </c>
    </row>
    <row r="256" spans="1:8" x14ac:dyDescent="0.2">
      <c r="A256" s="43"/>
      <c r="B256" s="32"/>
      <c r="C256" s="32"/>
      <c r="D256" s="32"/>
      <c r="E256" s="32" t="s">
        <v>45</v>
      </c>
      <c r="F256" s="60">
        <f>F14+F80+F90+F109+F121+F187+F200+F242+F249</f>
        <v>68204.399999999994</v>
      </c>
      <c r="G256" s="60">
        <f>G14+G80+G90+G109+G121+G187+G200+G242+G249-0.1</f>
        <v>67721.299999999988</v>
      </c>
      <c r="H256" s="65">
        <f t="shared" si="28"/>
        <v>99.291687926292141</v>
      </c>
    </row>
  </sheetData>
  <mergeCells count="8">
    <mergeCell ref="B7:F7"/>
    <mergeCell ref="A8:H8"/>
    <mergeCell ref="A9:H9"/>
    <mergeCell ref="A10:H10"/>
    <mergeCell ref="E11:F11"/>
    <mergeCell ref="G12:G13"/>
    <mergeCell ref="F12:F13"/>
    <mergeCell ref="H12:H13"/>
  </mergeCells>
  <phoneticPr fontId="5" type="noConversion"/>
  <pageMargins left="0.64" right="0.33" top="0.31" bottom="0.35" header="0.27" footer="0.3"/>
  <pageSetup paperSize="9" scale="62" orientation="portrait" verticalDpi="300" r:id="rId1"/>
  <headerFooter alignWithMargins="0"/>
  <rowBreaks count="2" manualBreakCount="2">
    <brk id="66" max="9" man="1"/>
    <brk id="14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J276"/>
  <sheetViews>
    <sheetView view="pageBreakPreview" topLeftCell="A258" zoomScale="115" zoomScaleNormal="115" zoomScaleSheetLayoutView="115" workbookViewId="0">
      <selection activeCell="J6" sqref="J6"/>
    </sheetView>
  </sheetViews>
  <sheetFormatPr defaultRowHeight="12.75" x14ac:dyDescent="0.2"/>
  <cols>
    <col min="1" max="1" width="3.28515625" style="1" customWidth="1"/>
    <col min="2" max="2" width="66.7109375" style="1" customWidth="1"/>
    <col min="3" max="3" width="4.7109375" style="32" customWidth="1"/>
    <col min="4" max="5" width="3.7109375" style="32" customWidth="1"/>
    <col min="6" max="6" width="9.28515625" style="32" customWidth="1"/>
    <col min="7" max="7" width="4.7109375" style="32" customWidth="1"/>
    <col min="8" max="8" width="9" style="60" customWidth="1"/>
    <col min="9" max="9" width="10.28515625" style="1" customWidth="1"/>
    <col min="10" max="10" width="7.5703125" style="1" customWidth="1"/>
    <col min="11" max="16384" width="9.140625" style="1"/>
  </cols>
  <sheetData>
    <row r="1" spans="1:10" x14ac:dyDescent="0.2">
      <c r="C1" s="1"/>
      <c r="D1" s="1"/>
      <c r="E1" s="1"/>
      <c r="F1" s="1"/>
      <c r="G1" s="1"/>
      <c r="H1" s="74"/>
      <c r="J1" s="78" t="s">
        <v>90</v>
      </c>
    </row>
    <row r="2" spans="1:10" x14ac:dyDescent="0.2">
      <c r="C2" s="1"/>
      <c r="D2" s="1"/>
      <c r="E2" s="1"/>
      <c r="F2" s="1"/>
      <c r="G2" s="1"/>
      <c r="H2" s="74"/>
      <c r="J2" s="78" t="s">
        <v>136</v>
      </c>
    </row>
    <row r="3" spans="1:10" x14ac:dyDescent="0.2">
      <c r="C3" s="1"/>
      <c r="D3" s="1"/>
      <c r="E3" s="1"/>
      <c r="F3" s="1"/>
      <c r="G3" s="1"/>
      <c r="H3" s="74"/>
      <c r="J3" s="78" t="s">
        <v>140</v>
      </c>
    </row>
    <row r="4" spans="1:10" x14ac:dyDescent="0.2">
      <c r="C4" s="1"/>
      <c r="D4" s="1"/>
      <c r="E4" s="1"/>
      <c r="F4" s="1"/>
      <c r="G4" s="1"/>
      <c r="H4" s="74"/>
      <c r="J4" s="78" t="s">
        <v>356</v>
      </c>
    </row>
    <row r="5" spans="1:10" x14ac:dyDescent="0.2">
      <c r="C5" s="1"/>
      <c r="D5" s="1"/>
      <c r="E5" s="1"/>
      <c r="F5" s="1"/>
      <c r="G5" s="1"/>
      <c r="H5" s="74"/>
      <c r="J5" s="78" t="s">
        <v>368</v>
      </c>
    </row>
    <row r="6" spans="1:10" x14ac:dyDescent="0.2">
      <c r="C6" s="1"/>
      <c r="D6" s="1"/>
      <c r="E6" s="1"/>
      <c r="F6" s="1"/>
      <c r="G6" s="1"/>
      <c r="H6" s="74"/>
    </row>
    <row r="7" spans="1:10" x14ac:dyDescent="0.2">
      <c r="C7" s="1"/>
      <c r="D7" s="1"/>
      <c r="E7" s="1"/>
      <c r="F7" s="1"/>
      <c r="G7" s="1"/>
      <c r="H7" s="10"/>
    </row>
    <row r="8" spans="1:10" ht="15.75" x14ac:dyDescent="0.25">
      <c r="A8" s="259" t="s">
        <v>209</v>
      </c>
      <c r="B8" s="259"/>
      <c r="C8" s="259"/>
      <c r="D8" s="259"/>
      <c r="E8" s="259"/>
      <c r="F8" s="259"/>
      <c r="G8" s="259"/>
      <c r="H8" s="259"/>
      <c r="I8" s="259"/>
      <c r="J8" s="259"/>
    </row>
    <row r="9" spans="1:10" ht="15.75" x14ac:dyDescent="0.25">
      <c r="A9" s="237" t="s">
        <v>210</v>
      </c>
      <c r="B9" s="237"/>
      <c r="C9" s="237"/>
      <c r="D9" s="237"/>
      <c r="E9" s="237"/>
      <c r="F9" s="237"/>
      <c r="G9" s="237"/>
      <c r="H9" s="237"/>
      <c r="I9" s="237"/>
      <c r="J9" s="237"/>
    </row>
    <row r="10" spans="1:10" ht="15.75" x14ac:dyDescent="0.25">
      <c r="A10" s="259" t="s">
        <v>344</v>
      </c>
      <c r="B10" s="259"/>
      <c r="C10" s="259"/>
      <c r="D10" s="259"/>
      <c r="E10" s="259"/>
      <c r="F10" s="259"/>
      <c r="G10" s="259"/>
      <c r="H10" s="259"/>
      <c r="I10" s="259"/>
      <c r="J10" s="259"/>
    </row>
    <row r="11" spans="1:10" ht="20.25" customHeight="1" x14ac:dyDescent="0.25">
      <c r="A11" s="237"/>
      <c r="B11" s="237"/>
      <c r="C11" s="237"/>
      <c r="D11" s="237"/>
      <c r="E11" s="237"/>
      <c r="F11" s="237"/>
      <c r="G11" s="237"/>
      <c r="H11" s="237"/>
    </row>
    <row r="12" spans="1:10" x14ac:dyDescent="0.2">
      <c r="A12" s="31"/>
      <c r="B12" s="31"/>
      <c r="C12" s="172"/>
      <c r="D12" s="172"/>
      <c r="E12" s="172"/>
      <c r="F12" s="172"/>
      <c r="G12" s="172"/>
      <c r="H12" s="31"/>
      <c r="I12" s="31"/>
      <c r="J12" s="31"/>
    </row>
    <row r="13" spans="1:10" ht="12.75" customHeight="1" x14ac:dyDescent="0.2">
      <c r="A13" s="258" t="s">
        <v>12</v>
      </c>
      <c r="B13" s="257" t="s">
        <v>13</v>
      </c>
      <c r="C13" s="266" t="s">
        <v>40</v>
      </c>
      <c r="D13" s="266" t="s">
        <v>14</v>
      </c>
      <c r="E13" s="266" t="s">
        <v>42</v>
      </c>
      <c r="F13" s="266" t="s">
        <v>15</v>
      </c>
      <c r="G13" s="266" t="s">
        <v>16</v>
      </c>
      <c r="H13" s="264" t="s">
        <v>144</v>
      </c>
      <c r="I13" s="260" t="s">
        <v>359</v>
      </c>
      <c r="J13" s="262" t="s">
        <v>145</v>
      </c>
    </row>
    <row r="14" spans="1:10" ht="69.75" customHeight="1" x14ac:dyDescent="0.2">
      <c r="A14" s="258"/>
      <c r="B14" s="257"/>
      <c r="C14" s="266"/>
      <c r="D14" s="266"/>
      <c r="E14" s="266"/>
      <c r="F14" s="266"/>
      <c r="G14" s="266"/>
      <c r="H14" s="265"/>
      <c r="I14" s="261"/>
      <c r="J14" s="263"/>
    </row>
    <row r="15" spans="1:10" x14ac:dyDescent="0.2">
      <c r="A15" s="37">
        <v>1</v>
      </c>
      <c r="B15" s="47" t="s">
        <v>115</v>
      </c>
      <c r="C15" s="49">
        <v>871</v>
      </c>
      <c r="D15" s="50" t="s">
        <v>18</v>
      </c>
      <c r="E15" s="50" t="s">
        <v>18</v>
      </c>
      <c r="F15" s="50" t="s">
        <v>19</v>
      </c>
      <c r="G15" s="50" t="s">
        <v>17</v>
      </c>
      <c r="H15" s="61">
        <f>H16+H74+H84+H120+H187+H200+H207+H214+H103</f>
        <v>64840.69999999999</v>
      </c>
      <c r="I15" s="61">
        <f>I16+I74+I84+I120+I187+I200+I207+I214+I103</f>
        <v>64359.899999999994</v>
      </c>
      <c r="J15" s="61">
        <f t="shared" ref="J15:J78" si="0">I15/H15*100</f>
        <v>99.258490423453168</v>
      </c>
    </row>
    <row r="16" spans="1:10" x14ac:dyDescent="0.2">
      <c r="A16" s="8"/>
      <c r="B16" s="214" t="s">
        <v>20</v>
      </c>
      <c r="C16" s="206">
        <v>871</v>
      </c>
      <c r="D16" s="206" t="s">
        <v>21</v>
      </c>
      <c r="E16" s="206" t="s">
        <v>18</v>
      </c>
      <c r="F16" s="206" t="s">
        <v>19</v>
      </c>
      <c r="G16" s="206" t="s">
        <v>17</v>
      </c>
      <c r="H16" s="209">
        <f>H17+H47+H52</f>
        <v>9676.5999999999985</v>
      </c>
      <c r="I16" s="209">
        <f>I17+I47+I52</f>
        <v>9676.1999999999989</v>
      </c>
      <c r="J16" s="209">
        <f t="shared" si="0"/>
        <v>99.995866316681486</v>
      </c>
    </row>
    <row r="17" spans="1:10" ht="38.25" x14ac:dyDescent="0.2">
      <c r="A17" s="8"/>
      <c r="B17" s="173" t="s">
        <v>26</v>
      </c>
      <c r="C17" s="174">
        <v>871</v>
      </c>
      <c r="D17" s="174" t="s">
        <v>21</v>
      </c>
      <c r="E17" s="174" t="s">
        <v>27</v>
      </c>
      <c r="F17" s="174" t="s">
        <v>19</v>
      </c>
      <c r="G17" s="174" t="s">
        <v>17</v>
      </c>
      <c r="H17" s="175">
        <f>H18+H37</f>
        <v>8899.5999999999985</v>
      </c>
      <c r="I17" s="175">
        <f>I18+I37</f>
        <v>8899.2999999999993</v>
      </c>
      <c r="J17" s="175">
        <f t="shared" si="0"/>
        <v>99.996629061980329</v>
      </c>
    </row>
    <row r="18" spans="1:10" ht="29.25" customHeight="1" x14ac:dyDescent="0.2">
      <c r="A18" s="39"/>
      <c r="B18" s="176" t="s">
        <v>23</v>
      </c>
      <c r="C18" s="52">
        <v>871</v>
      </c>
      <c r="D18" s="52" t="s">
        <v>21</v>
      </c>
      <c r="E18" s="52" t="s">
        <v>27</v>
      </c>
      <c r="F18" s="52" t="s">
        <v>120</v>
      </c>
      <c r="G18" s="52" t="s">
        <v>17</v>
      </c>
      <c r="H18" s="63">
        <f>H19+H33</f>
        <v>8854.1999999999989</v>
      </c>
      <c r="I18" s="63">
        <f>I19+I33</f>
        <v>8853.9</v>
      </c>
      <c r="J18" s="126">
        <f t="shared" si="0"/>
        <v>99.996611777461553</v>
      </c>
    </row>
    <row r="19" spans="1:10" x14ac:dyDescent="0.2">
      <c r="A19" s="39"/>
      <c r="B19" s="176" t="s">
        <v>24</v>
      </c>
      <c r="C19" s="52">
        <v>871</v>
      </c>
      <c r="D19" s="52" t="s">
        <v>21</v>
      </c>
      <c r="E19" s="52" t="s">
        <v>27</v>
      </c>
      <c r="F19" s="52" t="s">
        <v>121</v>
      </c>
      <c r="G19" s="52" t="s">
        <v>17</v>
      </c>
      <c r="H19" s="63">
        <f>H20+H24+H29+H28</f>
        <v>8129.9</v>
      </c>
      <c r="I19" s="63">
        <f>I20+I24+I29+I28</f>
        <v>8129.6</v>
      </c>
      <c r="J19" s="126">
        <f t="shared" si="0"/>
        <v>99.996309917711173</v>
      </c>
    </row>
    <row r="20" spans="1:10" ht="38.25" x14ac:dyDescent="0.2">
      <c r="A20" s="39"/>
      <c r="B20" s="176" t="s">
        <v>285</v>
      </c>
      <c r="C20" s="52">
        <v>871</v>
      </c>
      <c r="D20" s="52" t="s">
        <v>21</v>
      </c>
      <c r="E20" s="52" t="s">
        <v>27</v>
      </c>
      <c r="F20" s="52" t="s">
        <v>121</v>
      </c>
      <c r="G20" s="52">
        <v>100</v>
      </c>
      <c r="H20" s="63">
        <f>H21</f>
        <v>4697.5</v>
      </c>
      <c r="I20" s="63">
        <f>I21</f>
        <v>4697.3</v>
      </c>
      <c r="J20" s="126">
        <f t="shared" si="0"/>
        <v>99.995742416178828</v>
      </c>
    </row>
    <row r="21" spans="1:10" x14ac:dyDescent="0.2">
      <c r="A21" s="39"/>
      <c r="B21" s="176" t="s">
        <v>286</v>
      </c>
      <c r="C21" s="52">
        <v>871</v>
      </c>
      <c r="D21" s="52" t="s">
        <v>21</v>
      </c>
      <c r="E21" s="52" t="s">
        <v>27</v>
      </c>
      <c r="F21" s="52" t="s">
        <v>121</v>
      </c>
      <c r="G21" s="54">
        <v>120</v>
      </c>
      <c r="H21" s="63">
        <f>H22+H23</f>
        <v>4697.5</v>
      </c>
      <c r="I21" s="63">
        <f>I22+I23</f>
        <v>4697.3</v>
      </c>
      <c r="J21" s="126">
        <f t="shared" si="0"/>
        <v>99.995742416178828</v>
      </c>
    </row>
    <row r="22" spans="1:10" x14ac:dyDescent="0.2">
      <c r="A22" s="39"/>
      <c r="B22" s="177" t="s">
        <v>264</v>
      </c>
      <c r="C22" s="52">
        <v>871</v>
      </c>
      <c r="D22" s="52" t="s">
        <v>21</v>
      </c>
      <c r="E22" s="52" t="s">
        <v>27</v>
      </c>
      <c r="F22" s="52" t="s">
        <v>121</v>
      </c>
      <c r="G22" s="54">
        <v>121</v>
      </c>
      <c r="H22" s="63">
        <v>4658.1000000000004</v>
      </c>
      <c r="I22" s="63">
        <v>4658</v>
      </c>
      <c r="J22" s="126">
        <f t="shared" si="0"/>
        <v>99.997853201949283</v>
      </c>
    </row>
    <row r="23" spans="1:10" ht="12.75" customHeight="1" x14ac:dyDescent="0.2">
      <c r="A23" s="39"/>
      <c r="B23" s="177" t="s">
        <v>287</v>
      </c>
      <c r="C23" s="52">
        <v>871</v>
      </c>
      <c r="D23" s="52" t="s">
        <v>21</v>
      </c>
      <c r="E23" s="52" t="s">
        <v>27</v>
      </c>
      <c r="F23" s="52" t="s">
        <v>121</v>
      </c>
      <c r="G23" s="54">
        <v>122</v>
      </c>
      <c r="H23" s="63">
        <v>39.4</v>
      </c>
      <c r="I23" s="63">
        <v>39.299999999999997</v>
      </c>
      <c r="J23" s="126">
        <f t="shared" si="0"/>
        <v>99.746192893401002</v>
      </c>
    </row>
    <row r="24" spans="1:10" x14ac:dyDescent="0.2">
      <c r="A24" s="39"/>
      <c r="B24" s="177" t="s">
        <v>288</v>
      </c>
      <c r="C24" s="52">
        <v>871</v>
      </c>
      <c r="D24" s="52" t="s">
        <v>21</v>
      </c>
      <c r="E24" s="52" t="s">
        <v>27</v>
      </c>
      <c r="F24" s="52" t="s">
        <v>121</v>
      </c>
      <c r="G24" s="54">
        <v>200</v>
      </c>
      <c r="H24" s="63">
        <f>H25</f>
        <v>3367.9</v>
      </c>
      <c r="I24" s="63">
        <f>I25</f>
        <v>3367.7999999999997</v>
      </c>
      <c r="J24" s="126">
        <f t="shared" si="0"/>
        <v>99.997030790700421</v>
      </c>
    </row>
    <row r="25" spans="1:10" ht="12.75" customHeight="1" x14ac:dyDescent="0.2">
      <c r="A25" s="39"/>
      <c r="B25" s="177" t="s">
        <v>289</v>
      </c>
      <c r="C25" s="52">
        <v>871</v>
      </c>
      <c r="D25" s="52" t="s">
        <v>21</v>
      </c>
      <c r="E25" s="52" t="s">
        <v>27</v>
      </c>
      <c r="F25" s="52" t="s">
        <v>121</v>
      </c>
      <c r="G25" s="54">
        <v>240</v>
      </c>
      <c r="H25" s="63">
        <f>H26+H27</f>
        <v>3367.9</v>
      </c>
      <c r="I25" s="63">
        <f>I26+I27</f>
        <v>3367.7999999999997</v>
      </c>
      <c r="J25" s="126">
        <f t="shared" si="0"/>
        <v>99.997030790700421</v>
      </c>
    </row>
    <row r="26" spans="1:10" ht="25.5" x14ac:dyDescent="0.2">
      <c r="A26" s="39"/>
      <c r="B26" s="177" t="s">
        <v>273</v>
      </c>
      <c r="C26" s="52">
        <v>871</v>
      </c>
      <c r="D26" s="52" t="s">
        <v>21</v>
      </c>
      <c r="E26" s="52" t="s">
        <v>27</v>
      </c>
      <c r="F26" s="52" t="s">
        <v>121</v>
      </c>
      <c r="G26" s="54">
        <v>242</v>
      </c>
      <c r="H26" s="63">
        <v>410.8</v>
      </c>
      <c r="I26" s="63">
        <v>410.7</v>
      </c>
      <c r="J26" s="126">
        <f t="shared" si="0"/>
        <v>99.975657254138255</v>
      </c>
    </row>
    <row r="27" spans="1:10" x14ac:dyDescent="0.2">
      <c r="A27" s="39"/>
      <c r="B27" s="177" t="s">
        <v>290</v>
      </c>
      <c r="C27" s="52">
        <v>871</v>
      </c>
      <c r="D27" s="52" t="s">
        <v>21</v>
      </c>
      <c r="E27" s="52" t="s">
        <v>27</v>
      </c>
      <c r="F27" s="52" t="s">
        <v>121</v>
      </c>
      <c r="G27" s="54">
        <v>244</v>
      </c>
      <c r="H27" s="63">
        <v>2957.1</v>
      </c>
      <c r="I27" s="63">
        <v>2957.1</v>
      </c>
      <c r="J27" s="126">
        <f t="shared" si="0"/>
        <v>100</v>
      </c>
    </row>
    <row r="28" spans="1:10" hidden="1" x14ac:dyDescent="0.2">
      <c r="A28" s="39"/>
      <c r="B28" s="177" t="s">
        <v>0</v>
      </c>
      <c r="C28" s="52">
        <v>871</v>
      </c>
      <c r="D28" s="52" t="s">
        <v>21</v>
      </c>
      <c r="E28" s="52" t="s">
        <v>27</v>
      </c>
      <c r="F28" s="52" t="s">
        <v>121</v>
      </c>
      <c r="G28" s="54">
        <v>500</v>
      </c>
      <c r="H28" s="63"/>
      <c r="I28" s="63"/>
      <c r="J28" s="216" t="e">
        <f t="shared" si="0"/>
        <v>#DIV/0!</v>
      </c>
    </row>
    <row r="29" spans="1:10" x14ac:dyDescent="0.2">
      <c r="A29" s="39"/>
      <c r="B29" s="177" t="s">
        <v>291</v>
      </c>
      <c r="C29" s="52">
        <v>871</v>
      </c>
      <c r="D29" s="52" t="s">
        <v>21</v>
      </c>
      <c r="E29" s="52" t="s">
        <v>27</v>
      </c>
      <c r="F29" s="52" t="s">
        <v>121</v>
      </c>
      <c r="G29" s="54">
        <v>800</v>
      </c>
      <c r="H29" s="63">
        <f>H30</f>
        <v>64.5</v>
      </c>
      <c r="I29" s="63">
        <f>I30</f>
        <v>64.5</v>
      </c>
      <c r="J29" s="126">
        <f t="shared" si="0"/>
        <v>100</v>
      </c>
    </row>
    <row r="30" spans="1:10" x14ac:dyDescent="0.2">
      <c r="A30" s="39"/>
      <c r="B30" s="177" t="s">
        <v>292</v>
      </c>
      <c r="C30" s="52">
        <v>871</v>
      </c>
      <c r="D30" s="52" t="s">
        <v>21</v>
      </c>
      <c r="E30" s="52" t="s">
        <v>27</v>
      </c>
      <c r="F30" s="52" t="s">
        <v>121</v>
      </c>
      <c r="G30" s="54">
        <v>850</v>
      </c>
      <c r="H30" s="63">
        <f>H31+H32</f>
        <v>64.5</v>
      </c>
      <c r="I30" s="63">
        <f>I31+I32</f>
        <v>64.5</v>
      </c>
      <c r="J30" s="126">
        <f t="shared" si="0"/>
        <v>100</v>
      </c>
    </row>
    <row r="31" spans="1:10" ht="12.75" customHeight="1" x14ac:dyDescent="0.2">
      <c r="A31" s="39"/>
      <c r="B31" s="177" t="s">
        <v>276</v>
      </c>
      <c r="C31" s="52">
        <v>871</v>
      </c>
      <c r="D31" s="52" t="s">
        <v>21</v>
      </c>
      <c r="E31" s="52" t="s">
        <v>27</v>
      </c>
      <c r="F31" s="52" t="s">
        <v>121</v>
      </c>
      <c r="G31" s="54">
        <v>851</v>
      </c>
      <c r="H31" s="63">
        <v>57.1</v>
      </c>
      <c r="I31" s="63">
        <v>57.1</v>
      </c>
      <c r="J31" s="126">
        <f t="shared" si="0"/>
        <v>100</v>
      </c>
    </row>
    <row r="32" spans="1:10" x14ac:dyDescent="0.2">
      <c r="A32" s="39"/>
      <c r="B32" s="177" t="s">
        <v>266</v>
      </c>
      <c r="C32" s="52">
        <v>871</v>
      </c>
      <c r="D32" s="52" t="s">
        <v>21</v>
      </c>
      <c r="E32" s="52" t="s">
        <v>27</v>
      </c>
      <c r="F32" s="52" t="s">
        <v>121</v>
      </c>
      <c r="G32" s="54">
        <v>852</v>
      </c>
      <c r="H32" s="63">
        <v>7.4</v>
      </c>
      <c r="I32" s="63">
        <v>7.4</v>
      </c>
      <c r="J32" s="126">
        <f t="shared" si="0"/>
        <v>100</v>
      </c>
    </row>
    <row r="33" spans="1:10" x14ac:dyDescent="0.2">
      <c r="A33" s="39"/>
      <c r="B33" s="178" t="s">
        <v>93</v>
      </c>
      <c r="C33" s="52">
        <v>871</v>
      </c>
      <c r="D33" s="52" t="s">
        <v>21</v>
      </c>
      <c r="E33" s="52" t="s">
        <v>27</v>
      </c>
      <c r="F33" s="52" t="s">
        <v>92</v>
      </c>
      <c r="G33" s="54"/>
      <c r="H33" s="63">
        <f t="shared" ref="H33:I35" si="1">H34</f>
        <v>724.3</v>
      </c>
      <c r="I33" s="63">
        <f t="shared" si="1"/>
        <v>724.3</v>
      </c>
      <c r="J33" s="126">
        <f t="shared" si="0"/>
        <v>100</v>
      </c>
    </row>
    <row r="34" spans="1:10" ht="41.25" customHeight="1" x14ac:dyDescent="0.2">
      <c r="A34" s="39"/>
      <c r="B34" s="176" t="s">
        <v>285</v>
      </c>
      <c r="C34" s="52">
        <v>871</v>
      </c>
      <c r="D34" s="52" t="s">
        <v>21</v>
      </c>
      <c r="E34" s="52" t="s">
        <v>27</v>
      </c>
      <c r="F34" s="52" t="s">
        <v>92</v>
      </c>
      <c r="G34" s="52">
        <v>100</v>
      </c>
      <c r="H34" s="63">
        <f t="shared" si="1"/>
        <v>724.3</v>
      </c>
      <c r="I34" s="63">
        <f t="shared" si="1"/>
        <v>724.3</v>
      </c>
      <c r="J34" s="126">
        <f t="shared" si="0"/>
        <v>100</v>
      </c>
    </row>
    <row r="35" spans="1:10" x14ac:dyDescent="0.2">
      <c r="A35" s="39"/>
      <c r="B35" s="176" t="s">
        <v>286</v>
      </c>
      <c r="C35" s="52">
        <v>871</v>
      </c>
      <c r="D35" s="52" t="s">
        <v>21</v>
      </c>
      <c r="E35" s="52" t="s">
        <v>27</v>
      </c>
      <c r="F35" s="52" t="s">
        <v>92</v>
      </c>
      <c r="G35" s="54">
        <v>120</v>
      </c>
      <c r="H35" s="63">
        <f t="shared" si="1"/>
        <v>724.3</v>
      </c>
      <c r="I35" s="63">
        <f t="shared" si="1"/>
        <v>724.3</v>
      </c>
      <c r="J35" s="126">
        <f t="shared" si="0"/>
        <v>100</v>
      </c>
    </row>
    <row r="36" spans="1:10" ht="12.75" customHeight="1" x14ac:dyDescent="0.2">
      <c r="A36" s="39"/>
      <c r="B36" s="177" t="s">
        <v>264</v>
      </c>
      <c r="C36" s="52">
        <v>871</v>
      </c>
      <c r="D36" s="52" t="s">
        <v>21</v>
      </c>
      <c r="E36" s="52" t="s">
        <v>27</v>
      </c>
      <c r="F36" s="52" t="s">
        <v>92</v>
      </c>
      <c r="G36" s="54">
        <v>121</v>
      </c>
      <c r="H36" s="63">
        <v>724.3</v>
      </c>
      <c r="I36" s="63">
        <v>724.3</v>
      </c>
      <c r="J36" s="126">
        <f t="shared" si="0"/>
        <v>100</v>
      </c>
    </row>
    <row r="37" spans="1:10" x14ac:dyDescent="0.2">
      <c r="A37" s="39"/>
      <c r="B37" s="176" t="s">
        <v>122</v>
      </c>
      <c r="C37" s="52">
        <v>871</v>
      </c>
      <c r="D37" s="52" t="s">
        <v>21</v>
      </c>
      <c r="E37" s="52" t="s">
        <v>27</v>
      </c>
      <c r="F37" s="52" t="s">
        <v>123</v>
      </c>
      <c r="G37" s="54"/>
      <c r="H37" s="63">
        <f>H43+H38</f>
        <v>45.4</v>
      </c>
      <c r="I37" s="63">
        <f>I43+I38</f>
        <v>45.4</v>
      </c>
      <c r="J37" s="126">
        <f t="shared" si="0"/>
        <v>100</v>
      </c>
    </row>
    <row r="38" spans="1:10" ht="30.75" customHeight="1" x14ac:dyDescent="0.2">
      <c r="A38" s="39"/>
      <c r="B38" s="41" t="s">
        <v>126</v>
      </c>
      <c r="C38" s="52">
        <v>871</v>
      </c>
      <c r="D38" s="52" t="s">
        <v>21</v>
      </c>
      <c r="E38" s="52" t="s">
        <v>27</v>
      </c>
      <c r="F38" s="52" t="s">
        <v>107</v>
      </c>
      <c r="G38" s="55"/>
      <c r="H38" s="63">
        <f t="shared" ref="H38:I41" si="2">H39</f>
        <v>35.5</v>
      </c>
      <c r="I38" s="63">
        <f t="shared" si="2"/>
        <v>35.5</v>
      </c>
      <c r="J38" s="126">
        <f t="shared" si="0"/>
        <v>100</v>
      </c>
    </row>
    <row r="39" spans="1:10" x14ac:dyDescent="0.2">
      <c r="A39" s="39"/>
      <c r="B39" s="179" t="s">
        <v>293</v>
      </c>
      <c r="C39" s="52">
        <v>871</v>
      </c>
      <c r="D39" s="52" t="s">
        <v>21</v>
      </c>
      <c r="E39" s="52" t="s">
        <v>27</v>
      </c>
      <c r="F39" s="52" t="s">
        <v>107</v>
      </c>
      <c r="G39" s="75" t="s">
        <v>38</v>
      </c>
      <c r="H39" s="63">
        <f t="shared" si="2"/>
        <v>35.5</v>
      </c>
      <c r="I39" s="63">
        <f t="shared" si="2"/>
        <v>35.5</v>
      </c>
      <c r="J39" s="126">
        <f t="shared" si="0"/>
        <v>100</v>
      </c>
    </row>
    <row r="40" spans="1:10" x14ac:dyDescent="0.2">
      <c r="A40" s="39"/>
      <c r="B40" s="179" t="s">
        <v>294</v>
      </c>
      <c r="C40" s="52">
        <v>871</v>
      </c>
      <c r="D40" s="52" t="s">
        <v>21</v>
      </c>
      <c r="E40" s="52" t="s">
        <v>27</v>
      </c>
      <c r="F40" s="52" t="s">
        <v>107</v>
      </c>
      <c r="G40" s="75" t="s">
        <v>295</v>
      </c>
      <c r="H40" s="63">
        <f t="shared" si="2"/>
        <v>35.5</v>
      </c>
      <c r="I40" s="63">
        <f t="shared" si="2"/>
        <v>35.5</v>
      </c>
      <c r="J40" s="126">
        <f t="shared" si="0"/>
        <v>100</v>
      </c>
    </row>
    <row r="41" spans="1:10" ht="28.5" customHeight="1" x14ac:dyDescent="0.2">
      <c r="A41" s="39"/>
      <c r="B41" s="179" t="s">
        <v>296</v>
      </c>
      <c r="C41" s="52">
        <v>871</v>
      </c>
      <c r="D41" s="52" t="s">
        <v>21</v>
      </c>
      <c r="E41" s="52" t="s">
        <v>27</v>
      </c>
      <c r="F41" s="52" t="s">
        <v>107</v>
      </c>
      <c r="G41" s="75" t="s">
        <v>295</v>
      </c>
      <c r="H41" s="63">
        <f t="shared" si="2"/>
        <v>35.5</v>
      </c>
      <c r="I41" s="63">
        <f t="shared" si="2"/>
        <v>35.5</v>
      </c>
      <c r="J41" s="126">
        <f t="shared" si="0"/>
        <v>100</v>
      </c>
    </row>
    <row r="42" spans="1:10" ht="28.5" customHeight="1" x14ac:dyDescent="0.2">
      <c r="A42" s="39"/>
      <c r="B42" s="48" t="s">
        <v>106</v>
      </c>
      <c r="C42" s="52">
        <v>871</v>
      </c>
      <c r="D42" s="52" t="s">
        <v>21</v>
      </c>
      <c r="E42" s="52" t="s">
        <v>27</v>
      </c>
      <c r="F42" s="40" t="s">
        <v>108</v>
      </c>
      <c r="G42" s="40">
        <v>521</v>
      </c>
      <c r="H42" s="63">
        <v>35.5</v>
      </c>
      <c r="I42" s="63">
        <v>35.5</v>
      </c>
      <c r="J42" s="126">
        <f t="shared" si="0"/>
        <v>100</v>
      </c>
    </row>
    <row r="43" spans="1:10" ht="42.75" customHeight="1" x14ac:dyDescent="0.2">
      <c r="A43" s="39"/>
      <c r="B43" s="41" t="s">
        <v>297</v>
      </c>
      <c r="C43" s="52">
        <v>871</v>
      </c>
      <c r="D43" s="52" t="s">
        <v>21</v>
      </c>
      <c r="E43" s="52" t="s">
        <v>27</v>
      </c>
      <c r="F43" s="52" t="s">
        <v>125</v>
      </c>
      <c r="G43" s="54"/>
      <c r="H43" s="63">
        <f t="shared" ref="H43:I45" si="3">H44</f>
        <v>9.9</v>
      </c>
      <c r="I43" s="63">
        <f t="shared" si="3"/>
        <v>9.9</v>
      </c>
      <c r="J43" s="126">
        <f t="shared" si="0"/>
        <v>100</v>
      </c>
    </row>
    <row r="44" spans="1:10" x14ac:dyDescent="0.2">
      <c r="A44" s="39"/>
      <c r="B44" s="179" t="s">
        <v>293</v>
      </c>
      <c r="C44" s="52">
        <v>871</v>
      </c>
      <c r="D44" s="52" t="s">
        <v>21</v>
      </c>
      <c r="E44" s="52" t="s">
        <v>27</v>
      </c>
      <c r="F44" s="52" t="s">
        <v>125</v>
      </c>
      <c r="G44" s="54">
        <v>500</v>
      </c>
      <c r="H44" s="63">
        <f t="shared" si="3"/>
        <v>9.9</v>
      </c>
      <c r="I44" s="63">
        <f t="shared" si="3"/>
        <v>9.9</v>
      </c>
      <c r="J44" s="126">
        <f t="shared" si="0"/>
        <v>100</v>
      </c>
    </row>
    <row r="45" spans="1:10" x14ac:dyDescent="0.2">
      <c r="A45" s="39"/>
      <c r="B45" s="179" t="s">
        <v>298</v>
      </c>
      <c r="C45" s="52">
        <v>871</v>
      </c>
      <c r="D45" s="52" t="s">
        <v>21</v>
      </c>
      <c r="E45" s="52" t="s">
        <v>27</v>
      </c>
      <c r="F45" s="52" t="s">
        <v>125</v>
      </c>
      <c r="G45" s="54">
        <v>540</v>
      </c>
      <c r="H45" s="63">
        <f t="shared" si="3"/>
        <v>9.9</v>
      </c>
      <c r="I45" s="63">
        <f t="shared" si="3"/>
        <v>9.9</v>
      </c>
      <c r="J45" s="126">
        <f t="shared" si="0"/>
        <v>100</v>
      </c>
    </row>
    <row r="46" spans="1:10" ht="28.5" customHeight="1" x14ac:dyDescent="0.2">
      <c r="A46" s="39"/>
      <c r="B46" s="48" t="s">
        <v>299</v>
      </c>
      <c r="C46" s="52">
        <v>871</v>
      </c>
      <c r="D46" s="52" t="s">
        <v>21</v>
      </c>
      <c r="E46" s="52" t="s">
        <v>27</v>
      </c>
      <c r="F46" s="52" t="s">
        <v>85</v>
      </c>
      <c r="G46" s="54">
        <v>540</v>
      </c>
      <c r="H46" s="63">
        <v>9.9</v>
      </c>
      <c r="I46" s="63">
        <v>9.9</v>
      </c>
      <c r="J46" s="126">
        <f t="shared" si="0"/>
        <v>100</v>
      </c>
    </row>
    <row r="47" spans="1:10" hidden="1" x14ac:dyDescent="0.2">
      <c r="A47" s="8"/>
      <c r="B47" s="173" t="s">
        <v>1</v>
      </c>
      <c r="C47" s="174">
        <v>871</v>
      </c>
      <c r="D47" s="174" t="s">
        <v>21</v>
      </c>
      <c r="E47" s="174">
        <v>11</v>
      </c>
      <c r="F47" s="174"/>
      <c r="G47" s="174" t="s">
        <v>17</v>
      </c>
      <c r="H47" s="180">
        <f t="shared" ref="H47:I50" si="4">H48</f>
        <v>0</v>
      </c>
      <c r="I47" s="180">
        <f t="shared" si="4"/>
        <v>0</v>
      </c>
      <c r="J47" s="191" t="e">
        <f t="shared" si="0"/>
        <v>#DIV/0!</v>
      </c>
    </row>
    <row r="48" spans="1:10" hidden="1" x14ac:dyDescent="0.2">
      <c r="A48" s="39"/>
      <c r="B48" s="176" t="s">
        <v>1</v>
      </c>
      <c r="C48" s="52">
        <v>871</v>
      </c>
      <c r="D48" s="52" t="s">
        <v>21</v>
      </c>
      <c r="E48" s="52">
        <v>11</v>
      </c>
      <c r="F48" s="52" t="s">
        <v>3</v>
      </c>
      <c r="G48" s="52"/>
      <c r="H48" s="65">
        <f t="shared" si="4"/>
        <v>0</v>
      </c>
      <c r="I48" s="65">
        <f t="shared" si="4"/>
        <v>0</v>
      </c>
      <c r="J48" s="126" t="e">
        <f t="shared" si="0"/>
        <v>#DIV/0!</v>
      </c>
    </row>
    <row r="49" spans="1:10" hidden="1" x14ac:dyDescent="0.2">
      <c r="A49" s="39"/>
      <c r="B49" s="176" t="s">
        <v>4</v>
      </c>
      <c r="C49" s="52">
        <v>871</v>
      </c>
      <c r="D49" s="52" t="s">
        <v>21</v>
      </c>
      <c r="E49" s="52">
        <v>11</v>
      </c>
      <c r="F49" s="52" t="s">
        <v>5</v>
      </c>
      <c r="G49" s="52" t="s">
        <v>17</v>
      </c>
      <c r="H49" s="65">
        <f t="shared" si="4"/>
        <v>0</v>
      </c>
      <c r="I49" s="65">
        <f t="shared" si="4"/>
        <v>0</v>
      </c>
      <c r="J49" s="126" t="e">
        <f t="shared" si="0"/>
        <v>#DIV/0!</v>
      </c>
    </row>
    <row r="50" spans="1:10" hidden="1" x14ac:dyDescent="0.2">
      <c r="A50" s="39"/>
      <c r="B50" s="176" t="s">
        <v>291</v>
      </c>
      <c r="C50" s="52">
        <v>871</v>
      </c>
      <c r="D50" s="52" t="s">
        <v>21</v>
      </c>
      <c r="E50" s="52">
        <v>11</v>
      </c>
      <c r="F50" s="52" t="s">
        <v>5</v>
      </c>
      <c r="G50" s="53" t="s">
        <v>300</v>
      </c>
      <c r="H50" s="65">
        <f t="shared" si="4"/>
        <v>0</v>
      </c>
      <c r="I50" s="65">
        <f t="shared" si="4"/>
        <v>0</v>
      </c>
      <c r="J50" s="126" t="e">
        <f t="shared" si="0"/>
        <v>#DIV/0!</v>
      </c>
    </row>
    <row r="51" spans="1:10" hidden="1" x14ac:dyDescent="0.2">
      <c r="A51" s="39"/>
      <c r="B51" s="176" t="s">
        <v>301</v>
      </c>
      <c r="C51" s="52">
        <v>871</v>
      </c>
      <c r="D51" s="52" t="s">
        <v>21</v>
      </c>
      <c r="E51" s="52">
        <v>11</v>
      </c>
      <c r="F51" s="52" t="s">
        <v>5</v>
      </c>
      <c r="G51" s="53" t="s">
        <v>302</v>
      </c>
      <c r="H51" s="65">
        <v>0</v>
      </c>
      <c r="I51" s="65">
        <v>0</v>
      </c>
      <c r="J51" s="126" t="e">
        <f t="shared" si="0"/>
        <v>#DIV/0!</v>
      </c>
    </row>
    <row r="52" spans="1:10" x14ac:dyDescent="0.2">
      <c r="A52" s="8"/>
      <c r="B52" s="173" t="s">
        <v>36</v>
      </c>
      <c r="C52" s="174">
        <v>871</v>
      </c>
      <c r="D52" s="174" t="s">
        <v>21</v>
      </c>
      <c r="E52" s="174">
        <v>13</v>
      </c>
      <c r="F52" s="174"/>
      <c r="G52" s="174"/>
      <c r="H52" s="180">
        <f>H53+H63</f>
        <v>777</v>
      </c>
      <c r="I52" s="180">
        <f>I53+I63</f>
        <v>776.90000000000009</v>
      </c>
      <c r="J52" s="191">
        <f t="shared" si="0"/>
        <v>99.987129987130004</v>
      </c>
    </row>
    <row r="53" spans="1:10" ht="25.5" x14ac:dyDescent="0.2">
      <c r="A53" s="8"/>
      <c r="B53" s="149" t="s">
        <v>303</v>
      </c>
      <c r="C53" s="38">
        <v>871</v>
      </c>
      <c r="D53" s="38" t="s">
        <v>21</v>
      </c>
      <c r="E53" s="38">
        <v>13</v>
      </c>
      <c r="F53" s="38" t="s">
        <v>37</v>
      </c>
      <c r="G53" s="56"/>
      <c r="H53" s="64">
        <f>H54+H60</f>
        <v>639.6</v>
      </c>
      <c r="I53" s="64">
        <f>I54+I60</f>
        <v>639.6</v>
      </c>
      <c r="J53" s="125">
        <f t="shared" si="0"/>
        <v>100</v>
      </c>
    </row>
    <row r="54" spans="1:10" x14ac:dyDescent="0.2">
      <c r="A54" s="39"/>
      <c r="B54" s="176" t="s">
        <v>88</v>
      </c>
      <c r="C54" s="52">
        <v>871</v>
      </c>
      <c r="D54" s="52" t="s">
        <v>21</v>
      </c>
      <c r="E54" s="52">
        <v>13</v>
      </c>
      <c r="F54" s="52" t="s">
        <v>87</v>
      </c>
      <c r="G54" s="55"/>
      <c r="H54" s="65">
        <f>H55+H58</f>
        <v>639.6</v>
      </c>
      <c r="I54" s="65">
        <f>I55+I58</f>
        <v>639.6</v>
      </c>
      <c r="J54" s="126">
        <f t="shared" si="0"/>
        <v>100</v>
      </c>
    </row>
    <row r="55" spans="1:10" x14ac:dyDescent="0.2">
      <c r="A55" s="39"/>
      <c r="B55" s="177" t="s">
        <v>288</v>
      </c>
      <c r="C55" s="52">
        <v>871</v>
      </c>
      <c r="D55" s="52" t="s">
        <v>21</v>
      </c>
      <c r="E55" s="52">
        <v>13</v>
      </c>
      <c r="F55" s="52" t="s">
        <v>87</v>
      </c>
      <c r="G55" s="53" t="s">
        <v>304</v>
      </c>
      <c r="H55" s="65">
        <f>H56</f>
        <v>613</v>
      </c>
      <c r="I55" s="65">
        <f>I56</f>
        <v>613</v>
      </c>
      <c r="J55" s="126">
        <f t="shared" si="0"/>
        <v>100</v>
      </c>
    </row>
    <row r="56" spans="1:10" ht="12.75" customHeight="1" x14ac:dyDescent="0.2">
      <c r="A56" s="39"/>
      <c r="B56" s="177" t="s">
        <v>305</v>
      </c>
      <c r="C56" s="52">
        <v>871</v>
      </c>
      <c r="D56" s="52" t="s">
        <v>21</v>
      </c>
      <c r="E56" s="52">
        <v>13</v>
      </c>
      <c r="F56" s="52" t="s">
        <v>87</v>
      </c>
      <c r="G56" s="53" t="s">
        <v>306</v>
      </c>
      <c r="H56" s="65">
        <f>H57</f>
        <v>613</v>
      </c>
      <c r="I56" s="65">
        <f>I57</f>
        <v>613</v>
      </c>
      <c r="J56" s="126">
        <f t="shared" si="0"/>
        <v>100</v>
      </c>
    </row>
    <row r="57" spans="1:10" ht="14.25" customHeight="1" x14ac:dyDescent="0.2">
      <c r="A57" s="39"/>
      <c r="B57" s="177" t="s">
        <v>234</v>
      </c>
      <c r="C57" s="52">
        <v>871</v>
      </c>
      <c r="D57" s="52" t="s">
        <v>21</v>
      </c>
      <c r="E57" s="52">
        <v>13</v>
      </c>
      <c r="F57" s="52" t="s">
        <v>87</v>
      </c>
      <c r="G57" s="53" t="s">
        <v>235</v>
      </c>
      <c r="H57" s="65">
        <v>613</v>
      </c>
      <c r="I57" s="65">
        <v>613</v>
      </c>
      <c r="J57" s="126">
        <f t="shared" si="0"/>
        <v>100</v>
      </c>
    </row>
    <row r="58" spans="1:10" x14ac:dyDescent="0.2">
      <c r="A58" s="39"/>
      <c r="B58" s="177" t="s">
        <v>307</v>
      </c>
      <c r="C58" s="52">
        <v>871</v>
      </c>
      <c r="D58" s="52" t="s">
        <v>21</v>
      </c>
      <c r="E58" s="52">
        <v>13</v>
      </c>
      <c r="F58" s="52" t="s">
        <v>87</v>
      </c>
      <c r="G58" s="53" t="s">
        <v>308</v>
      </c>
      <c r="H58" s="65">
        <f>H59</f>
        <v>26.6</v>
      </c>
      <c r="I58" s="65">
        <f>I59</f>
        <v>26.6</v>
      </c>
      <c r="J58" s="126">
        <f t="shared" si="0"/>
        <v>100</v>
      </c>
    </row>
    <row r="59" spans="1:10" ht="53.25" customHeight="1" x14ac:dyDescent="0.2">
      <c r="A59" s="39"/>
      <c r="B59" s="177" t="s">
        <v>309</v>
      </c>
      <c r="C59" s="52">
        <v>871</v>
      </c>
      <c r="D59" s="52" t="s">
        <v>21</v>
      </c>
      <c r="E59" s="52">
        <v>13</v>
      </c>
      <c r="F59" s="52" t="s">
        <v>87</v>
      </c>
      <c r="G59" s="53" t="s">
        <v>310</v>
      </c>
      <c r="H59" s="65">
        <v>26.6</v>
      </c>
      <c r="I59" s="65">
        <v>26.6</v>
      </c>
      <c r="J59" s="126">
        <f t="shared" si="0"/>
        <v>100</v>
      </c>
    </row>
    <row r="60" spans="1:10" ht="40.5" hidden="1" customHeight="1" x14ac:dyDescent="0.2">
      <c r="A60" s="39"/>
      <c r="B60" s="177" t="s">
        <v>311</v>
      </c>
      <c r="C60" s="52">
        <v>871</v>
      </c>
      <c r="D60" s="52" t="s">
        <v>21</v>
      </c>
      <c r="E60" s="52">
        <v>13</v>
      </c>
      <c r="F60" s="52" t="s">
        <v>312</v>
      </c>
      <c r="G60" s="53"/>
      <c r="H60" s="65">
        <f>H61</f>
        <v>0</v>
      </c>
      <c r="I60" s="65">
        <f>I61</f>
        <v>0</v>
      </c>
      <c r="J60" s="126" t="e">
        <f t="shared" si="0"/>
        <v>#DIV/0!</v>
      </c>
    </row>
    <row r="61" spans="1:10" hidden="1" x14ac:dyDescent="0.2">
      <c r="A61" s="39"/>
      <c r="B61" s="177" t="s">
        <v>307</v>
      </c>
      <c r="C61" s="52">
        <v>871</v>
      </c>
      <c r="D61" s="52" t="s">
        <v>21</v>
      </c>
      <c r="E61" s="52">
        <v>13</v>
      </c>
      <c r="F61" s="52" t="s">
        <v>312</v>
      </c>
      <c r="G61" s="53" t="s">
        <v>308</v>
      </c>
      <c r="H61" s="65">
        <f>H62</f>
        <v>0</v>
      </c>
      <c r="I61" s="65">
        <f>I62</f>
        <v>0</v>
      </c>
      <c r="J61" s="126" t="e">
        <f t="shared" si="0"/>
        <v>#DIV/0!</v>
      </c>
    </row>
    <row r="62" spans="1:10" ht="63.75" hidden="1" x14ac:dyDescent="0.2">
      <c r="A62" s="39"/>
      <c r="B62" s="177" t="s">
        <v>309</v>
      </c>
      <c r="C62" s="52">
        <v>871</v>
      </c>
      <c r="D62" s="52" t="s">
        <v>21</v>
      </c>
      <c r="E62" s="52">
        <v>13</v>
      </c>
      <c r="F62" s="52" t="s">
        <v>312</v>
      </c>
      <c r="G62" s="53" t="s">
        <v>310</v>
      </c>
      <c r="H62" s="65"/>
      <c r="I62" s="65"/>
      <c r="J62" s="126" t="e">
        <f t="shared" si="0"/>
        <v>#DIV/0!</v>
      </c>
    </row>
    <row r="63" spans="1:10" x14ac:dyDescent="0.2">
      <c r="A63" s="39"/>
      <c r="B63" s="149" t="s">
        <v>313</v>
      </c>
      <c r="C63" s="38">
        <v>871</v>
      </c>
      <c r="D63" s="38" t="s">
        <v>21</v>
      </c>
      <c r="E63" s="38">
        <v>13</v>
      </c>
      <c r="F63" s="38" t="s">
        <v>96</v>
      </c>
      <c r="G63" s="53"/>
      <c r="H63" s="64">
        <f>H64+H68</f>
        <v>137.4</v>
      </c>
      <c r="I63" s="64">
        <f>I64+I68</f>
        <v>137.30000000000001</v>
      </c>
      <c r="J63" s="125">
        <f t="shared" si="0"/>
        <v>99.927219796215439</v>
      </c>
    </row>
    <row r="64" spans="1:10" ht="25.5" customHeight="1" x14ac:dyDescent="0.2">
      <c r="A64" s="39"/>
      <c r="B64" s="176" t="s">
        <v>231</v>
      </c>
      <c r="C64" s="52">
        <v>871</v>
      </c>
      <c r="D64" s="52" t="s">
        <v>21</v>
      </c>
      <c r="E64" s="52">
        <v>13</v>
      </c>
      <c r="F64" s="52" t="s">
        <v>233</v>
      </c>
      <c r="G64" s="53"/>
      <c r="H64" s="65">
        <f t="shared" ref="H64:I66" si="5">H65</f>
        <v>41.9</v>
      </c>
      <c r="I64" s="65">
        <f t="shared" si="5"/>
        <v>41.8</v>
      </c>
      <c r="J64" s="126">
        <f t="shared" si="0"/>
        <v>99.761336515513122</v>
      </c>
    </row>
    <row r="65" spans="1:10" x14ac:dyDescent="0.2">
      <c r="A65" s="39"/>
      <c r="B65" s="177" t="s">
        <v>288</v>
      </c>
      <c r="C65" s="52">
        <v>871</v>
      </c>
      <c r="D65" s="52" t="s">
        <v>21</v>
      </c>
      <c r="E65" s="52">
        <v>13</v>
      </c>
      <c r="F65" s="52" t="s">
        <v>233</v>
      </c>
      <c r="G65" s="53" t="s">
        <v>304</v>
      </c>
      <c r="H65" s="65">
        <f t="shared" si="5"/>
        <v>41.9</v>
      </c>
      <c r="I65" s="65">
        <f t="shared" si="5"/>
        <v>41.8</v>
      </c>
      <c r="J65" s="126">
        <f t="shared" si="0"/>
        <v>99.761336515513122</v>
      </c>
    </row>
    <row r="66" spans="1:10" ht="12.75" customHeight="1" x14ac:dyDescent="0.2">
      <c r="A66" s="39"/>
      <c r="B66" s="177" t="s">
        <v>305</v>
      </c>
      <c r="C66" s="52">
        <v>871</v>
      </c>
      <c r="D66" s="52" t="s">
        <v>21</v>
      </c>
      <c r="E66" s="52">
        <v>13</v>
      </c>
      <c r="F66" s="52" t="s">
        <v>233</v>
      </c>
      <c r="G66" s="53" t="s">
        <v>306</v>
      </c>
      <c r="H66" s="65">
        <f t="shared" si="5"/>
        <v>41.9</v>
      </c>
      <c r="I66" s="65">
        <f t="shared" si="5"/>
        <v>41.8</v>
      </c>
      <c r="J66" s="126">
        <f t="shared" si="0"/>
        <v>99.761336515513122</v>
      </c>
    </row>
    <row r="67" spans="1:10" ht="15" customHeight="1" x14ac:dyDescent="0.2">
      <c r="A67" s="39"/>
      <c r="B67" s="177" t="s">
        <v>234</v>
      </c>
      <c r="C67" s="52">
        <v>871</v>
      </c>
      <c r="D67" s="52" t="s">
        <v>21</v>
      </c>
      <c r="E67" s="52">
        <v>13</v>
      </c>
      <c r="F67" s="52" t="s">
        <v>233</v>
      </c>
      <c r="G67" s="53" t="s">
        <v>235</v>
      </c>
      <c r="H67" s="65">
        <v>41.9</v>
      </c>
      <c r="I67" s="65">
        <v>41.8</v>
      </c>
      <c r="J67" s="126">
        <f t="shared" si="0"/>
        <v>99.761336515513122</v>
      </c>
    </row>
    <row r="68" spans="1:10" ht="25.5" x14ac:dyDescent="0.2">
      <c r="A68" s="39"/>
      <c r="B68" s="176" t="s">
        <v>236</v>
      </c>
      <c r="C68" s="52">
        <v>871</v>
      </c>
      <c r="D68" s="52" t="s">
        <v>21</v>
      </c>
      <c r="E68" s="52">
        <v>13</v>
      </c>
      <c r="F68" s="52" t="s">
        <v>237</v>
      </c>
      <c r="G68" s="55"/>
      <c r="H68" s="65">
        <f>H69+H72</f>
        <v>95.5</v>
      </c>
      <c r="I68" s="65">
        <f>I69+I72</f>
        <v>95.5</v>
      </c>
      <c r="J68" s="126">
        <f t="shared" si="0"/>
        <v>100</v>
      </c>
    </row>
    <row r="69" spans="1:10" x14ac:dyDescent="0.2">
      <c r="A69" s="39"/>
      <c r="B69" s="177" t="s">
        <v>288</v>
      </c>
      <c r="C69" s="52">
        <v>871</v>
      </c>
      <c r="D69" s="52" t="s">
        <v>21</v>
      </c>
      <c r="E69" s="52">
        <v>13</v>
      </c>
      <c r="F69" s="52" t="s">
        <v>237</v>
      </c>
      <c r="G69" s="53" t="s">
        <v>304</v>
      </c>
      <c r="H69" s="65">
        <f>H70</f>
        <v>95.5</v>
      </c>
      <c r="I69" s="65">
        <f>I70</f>
        <v>95.5</v>
      </c>
      <c r="J69" s="126">
        <f t="shared" si="0"/>
        <v>100</v>
      </c>
    </row>
    <row r="70" spans="1:10" ht="12.75" customHeight="1" x14ac:dyDescent="0.2">
      <c r="A70" s="39"/>
      <c r="B70" s="177" t="s">
        <v>305</v>
      </c>
      <c r="C70" s="52">
        <v>871</v>
      </c>
      <c r="D70" s="52" t="s">
        <v>21</v>
      </c>
      <c r="E70" s="52">
        <v>13</v>
      </c>
      <c r="F70" s="52" t="s">
        <v>237</v>
      </c>
      <c r="G70" s="53" t="s">
        <v>306</v>
      </c>
      <c r="H70" s="65">
        <f>H71</f>
        <v>95.5</v>
      </c>
      <c r="I70" s="65">
        <f>I71</f>
        <v>95.5</v>
      </c>
      <c r="J70" s="126">
        <f t="shared" si="0"/>
        <v>100</v>
      </c>
    </row>
    <row r="71" spans="1:10" ht="15" customHeight="1" x14ac:dyDescent="0.2">
      <c r="A71" s="39"/>
      <c r="B71" s="177" t="s">
        <v>234</v>
      </c>
      <c r="C71" s="52">
        <v>871</v>
      </c>
      <c r="D71" s="52" t="s">
        <v>21</v>
      </c>
      <c r="E71" s="52">
        <v>13</v>
      </c>
      <c r="F71" s="52" t="s">
        <v>237</v>
      </c>
      <c r="G71" s="53" t="s">
        <v>235</v>
      </c>
      <c r="H71" s="65">
        <v>95.5</v>
      </c>
      <c r="I71" s="65">
        <v>95.5</v>
      </c>
      <c r="J71" s="126">
        <f t="shared" si="0"/>
        <v>100</v>
      </c>
    </row>
    <row r="72" spans="1:10" hidden="1" x14ac:dyDescent="0.2">
      <c r="A72" s="39"/>
      <c r="B72" s="177" t="s">
        <v>314</v>
      </c>
      <c r="C72" s="52">
        <v>871</v>
      </c>
      <c r="D72" s="52" t="s">
        <v>21</v>
      </c>
      <c r="E72" s="52">
        <v>13</v>
      </c>
      <c r="F72" s="52" t="s">
        <v>237</v>
      </c>
      <c r="G72" s="55" t="s">
        <v>315</v>
      </c>
      <c r="H72" s="65">
        <f>H73</f>
        <v>0</v>
      </c>
      <c r="I72" s="65">
        <f>I73</f>
        <v>0</v>
      </c>
      <c r="J72" s="126" t="e">
        <f t="shared" si="0"/>
        <v>#DIV/0!</v>
      </c>
    </row>
    <row r="73" spans="1:10" hidden="1" x14ac:dyDescent="0.2">
      <c r="A73" s="39"/>
      <c r="B73" s="177" t="s">
        <v>238</v>
      </c>
      <c r="C73" s="52">
        <v>871</v>
      </c>
      <c r="D73" s="52" t="s">
        <v>21</v>
      </c>
      <c r="E73" s="52">
        <v>13</v>
      </c>
      <c r="F73" s="52" t="s">
        <v>237</v>
      </c>
      <c r="G73" s="55" t="s">
        <v>239</v>
      </c>
      <c r="H73" s="65">
        <v>0</v>
      </c>
      <c r="I73" s="65">
        <v>0</v>
      </c>
      <c r="J73" s="126" t="e">
        <f t="shared" si="0"/>
        <v>#DIV/0!</v>
      </c>
    </row>
    <row r="74" spans="1:10" x14ac:dyDescent="0.2">
      <c r="A74" s="8"/>
      <c r="B74" s="206" t="s">
        <v>29</v>
      </c>
      <c r="C74" s="206">
        <v>871</v>
      </c>
      <c r="D74" s="206" t="s">
        <v>25</v>
      </c>
      <c r="E74" s="206" t="s">
        <v>18</v>
      </c>
      <c r="F74" s="206" t="s">
        <v>19</v>
      </c>
      <c r="G74" s="206" t="s">
        <v>17</v>
      </c>
      <c r="H74" s="209">
        <f t="shared" ref="H74:I79" si="6">H75</f>
        <v>299.8</v>
      </c>
      <c r="I74" s="209">
        <f t="shared" si="6"/>
        <v>299.8</v>
      </c>
      <c r="J74" s="210">
        <f t="shared" si="0"/>
        <v>100</v>
      </c>
    </row>
    <row r="75" spans="1:10" x14ac:dyDescent="0.2">
      <c r="A75" s="39"/>
      <c r="B75" s="181" t="s">
        <v>6</v>
      </c>
      <c r="C75" s="174">
        <v>871</v>
      </c>
      <c r="D75" s="174" t="s">
        <v>25</v>
      </c>
      <c r="E75" s="182" t="s">
        <v>22</v>
      </c>
      <c r="F75" s="174" t="s">
        <v>19</v>
      </c>
      <c r="G75" s="174" t="s">
        <v>17</v>
      </c>
      <c r="H75" s="180">
        <f t="shared" si="6"/>
        <v>299.8</v>
      </c>
      <c r="I75" s="180">
        <f t="shared" si="6"/>
        <v>299.8</v>
      </c>
      <c r="J75" s="191">
        <f t="shared" si="0"/>
        <v>100</v>
      </c>
    </row>
    <row r="76" spans="1:10" x14ac:dyDescent="0.2">
      <c r="A76" s="39"/>
      <c r="B76" s="41" t="s">
        <v>8</v>
      </c>
      <c r="C76" s="52">
        <v>871</v>
      </c>
      <c r="D76" s="52" t="s">
        <v>25</v>
      </c>
      <c r="E76" s="53" t="s">
        <v>22</v>
      </c>
      <c r="F76" s="52" t="s">
        <v>9</v>
      </c>
      <c r="G76" s="52"/>
      <c r="H76" s="65">
        <f t="shared" si="6"/>
        <v>299.8</v>
      </c>
      <c r="I76" s="65">
        <f t="shared" si="6"/>
        <v>299.8</v>
      </c>
      <c r="J76" s="126">
        <f t="shared" si="0"/>
        <v>100</v>
      </c>
    </row>
    <row r="77" spans="1:10" ht="25.5" x14ac:dyDescent="0.2">
      <c r="A77" s="39"/>
      <c r="B77" s="176" t="s">
        <v>2</v>
      </c>
      <c r="C77" s="52">
        <v>871</v>
      </c>
      <c r="D77" s="52" t="s">
        <v>25</v>
      </c>
      <c r="E77" s="53" t="s">
        <v>22</v>
      </c>
      <c r="F77" s="52" t="s">
        <v>7</v>
      </c>
      <c r="G77" s="52" t="s">
        <v>17</v>
      </c>
      <c r="H77" s="65">
        <f>H78+H81</f>
        <v>299.8</v>
      </c>
      <c r="I77" s="65">
        <f>I78+I81</f>
        <v>299.8</v>
      </c>
      <c r="J77" s="126">
        <f t="shared" si="0"/>
        <v>100</v>
      </c>
    </row>
    <row r="78" spans="1:10" ht="42" customHeight="1" x14ac:dyDescent="0.2">
      <c r="A78" s="39"/>
      <c r="B78" s="176" t="s">
        <v>285</v>
      </c>
      <c r="C78" s="52">
        <v>871</v>
      </c>
      <c r="D78" s="52" t="s">
        <v>25</v>
      </c>
      <c r="E78" s="53" t="s">
        <v>22</v>
      </c>
      <c r="F78" s="52" t="s">
        <v>7</v>
      </c>
      <c r="G78" s="52">
        <v>100</v>
      </c>
      <c r="H78" s="63">
        <f t="shared" si="6"/>
        <v>281.8</v>
      </c>
      <c r="I78" s="63">
        <f t="shared" si="6"/>
        <v>281.8</v>
      </c>
      <c r="J78" s="126">
        <f t="shared" si="0"/>
        <v>100</v>
      </c>
    </row>
    <row r="79" spans="1:10" x14ac:dyDescent="0.2">
      <c r="A79" s="39"/>
      <c r="B79" s="176" t="s">
        <v>286</v>
      </c>
      <c r="C79" s="52">
        <v>871</v>
      </c>
      <c r="D79" s="52" t="s">
        <v>25</v>
      </c>
      <c r="E79" s="53" t="s">
        <v>22</v>
      </c>
      <c r="F79" s="52" t="s">
        <v>7</v>
      </c>
      <c r="G79" s="54">
        <v>120</v>
      </c>
      <c r="H79" s="63">
        <f t="shared" si="6"/>
        <v>281.8</v>
      </c>
      <c r="I79" s="63">
        <f t="shared" si="6"/>
        <v>281.8</v>
      </c>
      <c r="J79" s="126">
        <f t="shared" ref="J79:J145" si="7">I79/H79*100</f>
        <v>100</v>
      </c>
    </row>
    <row r="80" spans="1:10" x14ac:dyDescent="0.2">
      <c r="A80" s="39"/>
      <c r="B80" s="177" t="s">
        <v>264</v>
      </c>
      <c r="C80" s="52">
        <v>871</v>
      </c>
      <c r="D80" s="52" t="s">
        <v>25</v>
      </c>
      <c r="E80" s="53" t="s">
        <v>22</v>
      </c>
      <c r="F80" s="52" t="s">
        <v>7</v>
      </c>
      <c r="G80" s="54">
        <v>121</v>
      </c>
      <c r="H80" s="63">
        <v>281.8</v>
      </c>
      <c r="I80" s="63">
        <v>281.8</v>
      </c>
      <c r="J80" s="126">
        <f t="shared" si="7"/>
        <v>100</v>
      </c>
    </row>
    <row r="81" spans="1:10" x14ac:dyDescent="0.2">
      <c r="A81" s="39"/>
      <c r="B81" s="177" t="s">
        <v>288</v>
      </c>
      <c r="C81" s="52">
        <v>871</v>
      </c>
      <c r="D81" s="52" t="s">
        <v>21</v>
      </c>
      <c r="E81" s="52">
        <v>13</v>
      </c>
      <c r="F81" s="52" t="s">
        <v>237</v>
      </c>
      <c r="G81" s="53" t="s">
        <v>304</v>
      </c>
      <c r="H81" s="63">
        <f>H82</f>
        <v>18</v>
      </c>
      <c r="I81" s="63">
        <f>I82</f>
        <v>18</v>
      </c>
      <c r="J81" s="126">
        <f t="shared" si="7"/>
        <v>100</v>
      </c>
    </row>
    <row r="82" spans="1:10" ht="15" customHeight="1" x14ac:dyDescent="0.2">
      <c r="A82" s="39"/>
      <c r="B82" s="177" t="s">
        <v>305</v>
      </c>
      <c r="C82" s="52">
        <v>871</v>
      </c>
      <c r="D82" s="52" t="s">
        <v>21</v>
      </c>
      <c r="E82" s="52">
        <v>13</v>
      </c>
      <c r="F82" s="52" t="s">
        <v>237</v>
      </c>
      <c r="G82" s="53" t="s">
        <v>306</v>
      </c>
      <c r="H82" s="63">
        <f>H83</f>
        <v>18</v>
      </c>
      <c r="I82" s="63">
        <f>I83</f>
        <v>18</v>
      </c>
      <c r="J82" s="126">
        <f t="shared" si="7"/>
        <v>100</v>
      </c>
    </row>
    <row r="83" spans="1:10" ht="15.75" customHeight="1" x14ac:dyDescent="0.2">
      <c r="A83" s="39"/>
      <c r="B83" s="177" t="s">
        <v>234</v>
      </c>
      <c r="C83" s="52">
        <v>871</v>
      </c>
      <c r="D83" s="52" t="s">
        <v>21</v>
      </c>
      <c r="E83" s="52">
        <v>13</v>
      </c>
      <c r="F83" s="52" t="s">
        <v>237</v>
      </c>
      <c r="G83" s="53" t="s">
        <v>235</v>
      </c>
      <c r="H83" s="63">
        <v>18</v>
      </c>
      <c r="I83" s="63">
        <v>18</v>
      </c>
      <c r="J83" s="126">
        <f t="shared" si="7"/>
        <v>100</v>
      </c>
    </row>
    <row r="84" spans="1:10" ht="25.5" x14ac:dyDescent="0.2">
      <c r="A84" s="39"/>
      <c r="B84" s="206" t="s">
        <v>94</v>
      </c>
      <c r="C84" s="207" t="s">
        <v>43</v>
      </c>
      <c r="D84" s="207" t="s">
        <v>22</v>
      </c>
      <c r="E84" s="207"/>
      <c r="F84" s="206"/>
      <c r="G84" s="206"/>
      <c r="H84" s="209">
        <f>H85+H91</f>
        <v>644.29999999999995</v>
      </c>
      <c r="I84" s="209">
        <f>I85+I91</f>
        <v>644.29999999999995</v>
      </c>
      <c r="J84" s="210">
        <f t="shared" si="7"/>
        <v>100</v>
      </c>
    </row>
    <row r="85" spans="1:10" ht="25.5" x14ac:dyDescent="0.2">
      <c r="A85" s="39"/>
      <c r="B85" s="192" t="s">
        <v>127</v>
      </c>
      <c r="C85" s="193" t="s">
        <v>43</v>
      </c>
      <c r="D85" s="193" t="s">
        <v>22</v>
      </c>
      <c r="E85" s="193" t="s">
        <v>89</v>
      </c>
      <c r="F85" s="194"/>
      <c r="G85" s="194"/>
      <c r="H85" s="195">
        <f t="shared" ref="H85:I89" si="8">H86</f>
        <v>50.5</v>
      </c>
      <c r="I85" s="195">
        <f t="shared" si="8"/>
        <v>50.5</v>
      </c>
      <c r="J85" s="191">
        <f t="shared" si="7"/>
        <v>100</v>
      </c>
    </row>
    <row r="86" spans="1:10" x14ac:dyDescent="0.2">
      <c r="A86" s="39"/>
      <c r="B86" s="176" t="s">
        <v>122</v>
      </c>
      <c r="C86" s="53" t="s">
        <v>43</v>
      </c>
      <c r="D86" s="53" t="s">
        <v>22</v>
      </c>
      <c r="E86" s="53" t="s">
        <v>89</v>
      </c>
      <c r="F86" s="52" t="s">
        <v>123</v>
      </c>
      <c r="G86" s="38"/>
      <c r="H86" s="64">
        <f t="shared" si="8"/>
        <v>50.5</v>
      </c>
      <c r="I86" s="64">
        <f t="shared" si="8"/>
        <v>50.5</v>
      </c>
      <c r="J86" s="125">
        <f t="shared" si="7"/>
        <v>100</v>
      </c>
    </row>
    <row r="87" spans="1:10" ht="40.5" customHeight="1" x14ac:dyDescent="0.2">
      <c r="A87" s="39"/>
      <c r="B87" s="41" t="s">
        <v>297</v>
      </c>
      <c r="C87" s="53" t="s">
        <v>43</v>
      </c>
      <c r="D87" s="53" t="s">
        <v>22</v>
      </c>
      <c r="E87" s="53" t="s">
        <v>89</v>
      </c>
      <c r="F87" s="52" t="s">
        <v>125</v>
      </c>
      <c r="G87" s="52"/>
      <c r="H87" s="65">
        <f t="shared" si="8"/>
        <v>50.5</v>
      </c>
      <c r="I87" s="65">
        <f t="shared" si="8"/>
        <v>50.5</v>
      </c>
      <c r="J87" s="126">
        <f t="shared" si="7"/>
        <v>100</v>
      </c>
    </row>
    <row r="88" spans="1:10" x14ac:dyDescent="0.2">
      <c r="A88" s="39"/>
      <c r="B88" s="41" t="s">
        <v>293</v>
      </c>
      <c r="C88" s="53" t="s">
        <v>43</v>
      </c>
      <c r="D88" s="53" t="s">
        <v>22</v>
      </c>
      <c r="E88" s="53" t="s">
        <v>89</v>
      </c>
      <c r="F88" s="52" t="s">
        <v>125</v>
      </c>
      <c r="G88" s="52">
        <v>500</v>
      </c>
      <c r="H88" s="65">
        <f t="shared" si="8"/>
        <v>50.5</v>
      </c>
      <c r="I88" s="65">
        <f t="shared" si="8"/>
        <v>50.5</v>
      </c>
      <c r="J88" s="126">
        <f t="shared" si="7"/>
        <v>100</v>
      </c>
    </row>
    <row r="89" spans="1:10" x14ac:dyDescent="0.2">
      <c r="A89" s="39"/>
      <c r="B89" s="41" t="s">
        <v>298</v>
      </c>
      <c r="C89" s="53" t="s">
        <v>43</v>
      </c>
      <c r="D89" s="53" t="s">
        <v>22</v>
      </c>
      <c r="E89" s="53" t="s">
        <v>89</v>
      </c>
      <c r="F89" s="52" t="s">
        <v>125</v>
      </c>
      <c r="G89" s="52">
        <v>540</v>
      </c>
      <c r="H89" s="65">
        <f t="shared" si="8"/>
        <v>50.5</v>
      </c>
      <c r="I89" s="65">
        <f t="shared" si="8"/>
        <v>50.5</v>
      </c>
      <c r="J89" s="126">
        <f t="shared" si="7"/>
        <v>100</v>
      </c>
    </row>
    <row r="90" spans="1:10" ht="17.25" customHeight="1" x14ac:dyDescent="0.2">
      <c r="A90" s="39"/>
      <c r="B90" s="183" t="s">
        <v>84</v>
      </c>
      <c r="C90" s="53" t="s">
        <v>43</v>
      </c>
      <c r="D90" s="53" t="s">
        <v>22</v>
      </c>
      <c r="E90" s="53" t="s">
        <v>89</v>
      </c>
      <c r="F90" s="52" t="s">
        <v>86</v>
      </c>
      <c r="G90" s="52">
        <v>540</v>
      </c>
      <c r="H90" s="65">
        <v>50.5</v>
      </c>
      <c r="I90" s="65">
        <v>50.5</v>
      </c>
      <c r="J90" s="126">
        <f t="shared" si="7"/>
        <v>100</v>
      </c>
    </row>
    <row r="91" spans="1:10" x14ac:dyDescent="0.2">
      <c r="A91" s="39"/>
      <c r="B91" s="192" t="s">
        <v>316</v>
      </c>
      <c r="C91" s="193" t="s">
        <v>43</v>
      </c>
      <c r="D91" s="193" t="s">
        <v>22</v>
      </c>
      <c r="E91" s="193" t="s">
        <v>241</v>
      </c>
      <c r="F91" s="194"/>
      <c r="G91" s="194"/>
      <c r="H91" s="195">
        <f>H97+H92</f>
        <v>593.79999999999995</v>
      </c>
      <c r="I91" s="195">
        <f>I97+I92</f>
        <v>593.79999999999995</v>
      </c>
      <c r="J91" s="191">
        <f t="shared" si="7"/>
        <v>100</v>
      </c>
    </row>
    <row r="92" spans="1:10" x14ac:dyDescent="0.2">
      <c r="A92" s="39"/>
      <c r="B92" s="176" t="s">
        <v>1</v>
      </c>
      <c r="C92" s="53" t="s">
        <v>43</v>
      </c>
      <c r="D92" s="53" t="s">
        <v>22</v>
      </c>
      <c r="E92" s="53" t="s">
        <v>241</v>
      </c>
      <c r="F92" s="52" t="s">
        <v>3</v>
      </c>
      <c r="G92" s="38"/>
      <c r="H92" s="66">
        <f t="shared" ref="H92:I95" si="9">H93</f>
        <v>100</v>
      </c>
      <c r="I92" s="66">
        <f t="shared" si="9"/>
        <v>100</v>
      </c>
      <c r="J92" s="126">
        <f t="shared" si="7"/>
        <v>100</v>
      </c>
    </row>
    <row r="93" spans="1:10" x14ac:dyDescent="0.2">
      <c r="A93" s="39"/>
      <c r="B93" s="176" t="s">
        <v>4</v>
      </c>
      <c r="C93" s="53" t="s">
        <v>43</v>
      </c>
      <c r="D93" s="53" t="s">
        <v>22</v>
      </c>
      <c r="E93" s="53" t="s">
        <v>241</v>
      </c>
      <c r="F93" s="52" t="s">
        <v>5</v>
      </c>
      <c r="G93" s="38"/>
      <c r="H93" s="66">
        <f t="shared" si="9"/>
        <v>100</v>
      </c>
      <c r="I93" s="66">
        <f t="shared" si="9"/>
        <v>100</v>
      </c>
      <c r="J93" s="126">
        <f t="shared" si="7"/>
        <v>100</v>
      </c>
    </row>
    <row r="94" spans="1:10" x14ac:dyDescent="0.2">
      <c r="A94" s="39"/>
      <c r="B94" s="177" t="s">
        <v>314</v>
      </c>
      <c r="C94" s="53" t="s">
        <v>43</v>
      </c>
      <c r="D94" s="53" t="s">
        <v>22</v>
      </c>
      <c r="E94" s="53" t="s">
        <v>241</v>
      </c>
      <c r="F94" s="52" t="s">
        <v>5</v>
      </c>
      <c r="G94" s="52">
        <v>300</v>
      </c>
      <c r="H94" s="66">
        <f t="shared" si="9"/>
        <v>100</v>
      </c>
      <c r="I94" s="66">
        <f t="shared" si="9"/>
        <v>100</v>
      </c>
      <c r="J94" s="126">
        <f t="shared" si="7"/>
        <v>100</v>
      </c>
    </row>
    <row r="95" spans="1:10" ht="25.5" x14ac:dyDescent="0.2">
      <c r="A95" s="39"/>
      <c r="B95" s="177" t="s">
        <v>317</v>
      </c>
      <c r="C95" s="53" t="s">
        <v>43</v>
      </c>
      <c r="D95" s="53" t="s">
        <v>22</v>
      </c>
      <c r="E95" s="53" t="s">
        <v>241</v>
      </c>
      <c r="F95" s="52" t="s">
        <v>5</v>
      </c>
      <c r="G95" s="52">
        <v>320</v>
      </c>
      <c r="H95" s="66">
        <f t="shared" si="9"/>
        <v>100</v>
      </c>
      <c r="I95" s="66">
        <f t="shared" si="9"/>
        <v>100</v>
      </c>
      <c r="J95" s="126">
        <f t="shared" si="7"/>
        <v>100</v>
      </c>
    </row>
    <row r="96" spans="1:10" ht="25.5" x14ac:dyDescent="0.2">
      <c r="A96" s="39"/>
      <c r="B96" s="176" t="s">
        <v>275</v>
      </c>
      <c r="C96" s="53" t="s">
        <v>43</v>
      </c>
      <c r="D96" s="53" t="s">
        <v>22</v>
      </c>
      <c r="E96" s="53" t="s">
        <v>241</v>
      </c>
      <c r="F96" s="52" t="s">
        <v>5</v>
      </c>
      <c r="G96" s="52">
        <v>321</v>
      </c>
      <c r="H96" s="66">
        <v>100</v>
      </c>
      <c r="I96" s="66">
        <v>100</v>
      </c>
      <c r="J96" s="126">
        <f t="shared" si="7"/>
        <v>100</v>
      </c>
    </row>
    <row r="97" spans="1:10" x14ac:dyDescent="0.2">
      <c r="A97" s="39"/>
      <c r="B97" s="176" t="s">
        <v>313</v>
      </c>
      <c r="C97" s="53" t="s">
        <v>43</v>
      </c>
      <c r="D97" s="53" t="s">
        <v>22</v>
      </c>
      <c r="E97" s="53" t="s">
        <v>241</v>
      </c>
      <c r="F97" s="52" t="s">
        <v>96</v>
      </c>
      <c r="G97" s="52"/>
      <c r="H97" s="65">
        <f>H98</f>
        <v>493.8</v>
      </c>
      <c r="I97" s="65">
        <f>I98</f>
        <v>493.8</v>
      </c>
      <c r="J97" s="126">
        <f t="shared" si="7"/>
        <v>100</v>
      </c>
    </row>
    <row r="98" spans="1:10" ht="38.25" x14ac:dyDescent="0.2">
      <c r="A98" s="39"/>
      <c r="B98" s="176" t="s">
        <v>240</v>
      </c>
      <c r="C98" s="53" t="s">
        <v>43</v>
      </c>
      <c r="D98" s="53" t="s">
        <v>22</v>
      </c>
      <c r="E98" s="53" t="s">
        <v>241</v>
      </c>
      <c r="F98" s="52" t="s">
        <v>242</v>
      </c>
      <c r="G98" s="52"/>
      <c r="H98" s="65">
        <f>H99</f>
        <v>493.8</v>
      </c>
      <c r="I98" s="65">
        <f>I99</f>
        <v>493.8</v>
      </c>
      <c r="J98" s="126">
        <f t="shared" si="7"/>
        <v>100</v>
      </c>
    </row>
    <row r="99" spans="1:10" x14ac:dyDescent="0.2">
      <c r="A99" s="39"/>
      <c r="B99" s="177" t="s">
        <v>288</v>
      </c>
      <c r="C99" s="53" t="s">
        <v>43</v>
      </c>
      <c r="D99" s="53" t="s">
        <v>22</v>
      </c>
      <c r="E99" s="53" t="s">
        <v>241</v>
      </c>
      <c r="F99" s="52" t="s">
        <v>242</v>
      </c>
      <c r="G99" s="52">
        <v>200</v>
      </c>
      <c r="H99" s="65">
        <f>H100+H101</f>
        <v>493.8</v>
      </c>
      <c r="I99" s="65">
        <f>I100+I101</f>
        <v>493.8</v>
      </c>
      <c r="J99" s="126">
        <f t="shared" si="7"/>
        <v>100</v>
      </c>
    </row>
    <row r="100" spans="1:10" ht="25.5" hidden="1" x14ac:dyDescent="0.2">
      <c r="A100" s="39"/>
      <c r="B100" s="177" t="s">
        <v>243</v>
      </c>
      <c r="C100" s="53" t="s">
        <v>43</v>
      </c>
      <c r="D100" s="53" t="s">
        <v>22</v>
      </c>
      <c r="E100" s="53" t="s">
        <v>241</v>
      </c>
      <c r="F100" s="52" t="s">
        <v>242</v>
      </c>
      <c r="G100" s="52">
        <v>230</v>
      </c>
      <c r="H100" s="65">
        <v>0</v>
      </c>
      <c r="I100" s="65">
        <v>0</v>
      </c>
      <c r="J100" s="126" t="e">
        <f t="shared" si="7"/>
        <v>#DIV/0!</v>
      </c>
    </row>
    <row r="101" spans="1:10" ht="12.75" customHeight="1" x14ac:dyDescent="0.2">
      <c r="A101" s="39"/>
      <c r="B101" s="177" t="s">
        <v>305</v>
      </c>
      <c r="C101" s="53" t="s">
        <v>43</v>
      </c>
      <c r="D101" s="53" t="s">
        <v>22</v>
      </c>
      <c r="E101" s="53" t="s">
        <v>241</v>
      </c>
      <c r="F101" s="52" t="s">
        <v>242</v>
      </c>
      <c r="G101" s="52">
        <v>240</v>
      </c>
      <c r="H101" s="65">
        <f>H102</f>
        <v>493.8</v>
      </c>
      <c r="I101" s="65">
        <f>I102</f>
        <v>493.8</v>
      </c>
      <c r="J101" s="126">
        <f t="shared" si="7"/>
        <v>100</v>
      </c>
    </row>
    <row r="102" spans="1:10" ht="12.75" customHeight="1" x14ac:dyDescent="0.2">
      <c r="A102" s="39"/>
      <c r="B102" s="176" t="s">
        <v>234</v>
      </c>
      <c r="C102" s="53" t="s">
        <v>43</v>
      </c>
      <c r="D102" s="53" t="s">
        <v>22</v>
      </c>
      <c r="E102" s="53" t="s">
        <v>241</v>
      </c>
      <c r="F102" s="52" t="s">
        <v>242</v>
      </c>
      <c r="G102" s="52">
        <v>244</v>
      </c>
      <c r="H102" s="65">
        <v>493.8</v>
      </c>
      <c r="I102" s="65">
        <v>493.8</v>
      </c>
      <c r="J102" s="126">
        <f t="shared" si="7"/>
        <v>100</v>
      </c>
    </row>
    <row r="103" spans="1:10" x14ac:dyDescent="0.2">
      <c r="A103" s="39"/>
      <c r="B103" s="206" t="s">
        <v>318</v>
      </c>
      <c r="C103" s="207" t="s">
        <v>43</v>
      </c>
      <c r="D103" s="207" t="s">
        <v>27</v>
      </c>
      <c r="E103" s="207"/>
      <c r="F103" s="206"/>
      <c r="G103" s="206"/>
      <c r="H103" s="209">
        <f>H104+H110</f>
        <v>19234</v>
      </c>
      <c r="I103" s="209">
        <f>I104+I110</f>
        <v>19234</v>
      </c>
      <c r="J103" s="210">
        <f t="shared" si="7"/>
        <v>100</v>
      </c>
    </row>
    <row r="104" spans="1:10" x14ac:dyDescent="0.2">
      <c r="A104" s="39"/>
      <c r="B104" s="173" t="s">
        <v>135</v>
      </c>
      <c r="C104" s="182" t="s">
        <v>43</v>
      </c>
      <c r="D104" s="182" t="s">
        <v>27</v>
      </c>
      <c r="E104" s="182" t="s">
        <v>89</v>
      </c>
      <c r="F104" s="174"/>
      <c r="G104" s="174"/>
      <c r="H104" s="180">
        <f t="shared" ref="H104:I106" si="10">H105</f>
        <v>19210.900000000001</v>
      </c>
      <c r="I104" s="180">
        <f t="shared" si="10"/>
        <v>19210.900000000001</v>
      </c>
      <c r="J104" s="191">
        <f t="shared" si="7"/>
        <v>100</v>
      </c>
    </row>
    <row r="105" spans="1:10" ht="39" customHeight="1" x14ac:dyDescent="0.2">
      <c r="A105" s="39"/>
      <c r="B105" s="176" t="s">
        <v>244</v>
      </c>
      <c r="C105" s="52">
        <v>871</v>
      </c>
      <c r="D105" s="53" t="s">
        <v>27</v>
      </c>
      <c r="E105" s="53" t="s">
        <v>89</v>
      </c>
      <c r="F105" s="52" t="s">
        <v>245</v>
      </c>
      <c r="G105" s="52"/>
      <c r="H105" s="65">
        <f t="shared" si="10"/>
        <v>19210.900000000001</v>
      </c>
      <c r="I105" s="65">
        <f t="shared" si="10"/>
        <v>19210.900000000001</v>
      </c>
      <c r="J105" s="126">
        <f t="shared" si="7"/>
        <v>100</v>
      </c>
    </row>
    <row r="106" spans="1:10" x14ac:dyDescent="0.2">
      <c r="A106" s="39"/>
      <c r="B106" s="177" t="s">
        <v>288</v>
      </c>
      <c r="C106" s="52">
        <v>871</v>
      </c>
      <c r="D106" s="53" t="s">
        <v>27</v>
      </c>
      <c r="E106" s="53" t="s">
        <v>89</v>
      </c>
      <c r="F106" s="52" t="s">
        <v>245</v>
      </c>
      <c r="G106" s="52">
        <v>200</v>
      </c>
      <c r="H106" s="65">
        <f t="shared" si="10"/>
        <v>19210.900000000001</v>
      </c>
      <c r="I106" s="65">
        <f t="shared" si="10"/>
        <v>19210.900000000001</v>
      </c>
      <c r="J106" s="126">
        <f t="shared" si="7"/>
        <v>100</v>
      </c>
    </row>
    <row r="107" spans="1:10" ht="16.5" customHeight="1" x14ac:dyDescent="0.2">
      <c r="A107" s="39"/>
      <c r="B107" s="177" t="s">
        <v>319</v>
      </c>
      <c r="C107" s="52">
        <v>871</v>
      </c>
      <c r="D107" s="53" t="s">
        <v>27</v>
      </c>
      <c r="E107" s="53" t="s">
        <v>89</v>
      </c>
      <c r="F107" s="52" t="s">
        <v>245</v>
      </c>
      <c r="G107" s="52">
        <v>240</v>
      </c>
      <c r="H107" s="65">
        <f>SUM(H108:H109)</f>
        <v>19210.900000000001</v>
      </c>
      <c r="I107" s="65">
        <f>SUM(I108:I109)</f>
        <v>19210.900000000001</v>
      </c>
      <c r="J107" s="126">
        <f t="shared" si="7"/>
        <v>100</v>
      </c>
    </row>
    <row r="108" spans="1:10" ht="25.5" x14ac:dyDescent="0.2">
      <c r="A108" s="39"/>
      <c r="B108" s="177" t="s">
        <v>246</v>
      </c>
      <c r="C108" s="52">
        <v>871</v>
      </c>
      <c r="D108" s="53" t="s">
        <v>27</v>
      </c>
      <c r="E108" s="53" t="s">
        <v>89</v>
      </c>
      <c r="F108" s="52" t="s">
        <v>245</v>
      </c>
      <c r="G108" s="52">
        <v>243</v>
      </c>
      <c r="H108" s="65">
        <v>15703.6</v>
      </c>
      <c r="I108" s="65">
        <v>15703.6</v>
      </c>
      <c r="J108" s="126">
        <f t="shared" si="7"/>
        <v>100</v>
      </c>
    </row>
    <row r="109" spans="1:10" ht="16.5" customHeight="1" x14ac:dyDescent="0.2">
      <c r="A109" s="39"/>
      <c r="B109" s="176" t="s">
        <v>234</v>
      </c>
      <c r="C109" s="52">
        <v>871</v>
      </c>
      <c r="D109" s="53" t="s">
        <v>27</v>
      </c>
      <c r="E109" s="53" t="s">
        <v>89</v>
      </c>
      <c r="F109" s="52" t="s">
        <v>245</v>
      </c>
      <c r="G109" s="52">
        <v>244</v>
      </c>
      <c r="H109" s="65">
        <v>3507.3</v>
      </c>
      <c r="I109" s="65">
        <v>3507.3</v>
      </c>
      <c r="J109" s="126">
        <f t="shared" si="7"/>
        <v>100</v>
      </c>
    </row>
    <row r="110" spans="1:10" x14ac:dyDescent="0.2">
      <c r="A110" s="39"/>
      <c r="B110" s="192" t="s">
        <v>129</v>
      </c>
      <c r="C110" s="193" t="s">
        <v>43</v>
      </c>
      <c r="D110" s="193" t="s">
        <v>27</v>
      </c>
      <c r="E110" s="193" t="s">
        <v>130</v>
      </c>
      <c r="F110" s="194"/>
      <c r="G110" s="194"/>
      <c r="H110" s="195">
        <f>H111+H116</f>
        <v>23.1</v>
      </c>
      <c r="I110" s="195">
        <f>I111+I116</f>
        <v>23.1</v>
      </c>
      <c r="J110" s="191">
        <f t="shared" si="7"/>
        <v>100</v>
      </c>
    </row>
    <row r="111" spans="1:10" hidden="1" x14ac:dyDescent="0.2">
      <c r="A111" s="39"/>
      <c r="B111" s="4" t="s">
        <v>122</v>
      </c>
      <c r="C111" s="52">
        <v>871</v>
      </c>
      <c r="D111" s="53" t="s">
        <v>27</v>
      </c>
      <c r="E111" s="53" t="s">
        <v>130</v>
      </c>
      <c r="F111" s="52" t="s">
        <v>123</v>
      </c>
      <c r="G111" s="54"/>
      <c r="H111" s="66">
        <f t="shared" ref="H111:I114" si="11">H112</f>
        <v>0</v>
      </c>
      <c r="I111" s="66">
        <f t="shared" si="11"/>
        <v>0</v>
      </c>
      <c r="J111" s="125" t="e">
        <f t="shared" si="7"/>
        <v>#DIV/0!</v>
      </c>
    </row>
    <row r="112" spans="1:10" ht="38.25" hidden="1" x14ac:dyDescent="0.2">
      <c r="A112" s="39"/>
      <c r="B112" s="5" t="s">
        <v>124</v>
      </c>
      <c r="C112" s="52">
        <v>871</v>
      </c>
      <c r="D112" s="53" t="s">
        <v>27</v>
      </c>
      <c r="E112" s="53" t="s">
        <v>130</v>
      </c>
      <c r="F112" s="52" t="s">
        <v>125</v>
      </c>
      <c r="G112" s="54"/>
      <c r="H112" s="66">
        <f t="shared" si="11"/>
        <v>0</v>
      </c>
      <c r="I112" s="66">
        <f t="shared" si="11"/>
        <v>0</v>
      </c>
      <c r="J112" s="125" t="e">
        <f t="shared" si="7"/>
        <v>#DIV/0!</v>
      </c>
    </row>
    <row r="113" spans="1:10" hidden="1" x14ac:dyDescent="0.2">
      <c r="A113" s="39"/>
      <c r="B113" s="179" t="s">
        <v>293</v>
      </c>
      <c r="C113" s="52">
        <v>871</v>
      </c>
      <c r="D113" s="53" t="s">
        <v>27</v>
      </c>
      <c r="E113" s="53" t="s">
        <v>130</v>
      </c>
      <c r="F113" s="52" t="s">
        <v>125</v>
      </c>
      <c r="G113" s="54">
        <v>500</v>
      </c>
      <c r="H113" s="66">
        <f t="shared" si="11"/>
        <v>0</v>
      </c>
      <c r="I113" s="66">
        <f t="shared" si="11"/>
        <v>0</v>
      </c>
      <c r="J113" s="125" t="e">
        <f t="shared" si="7"/>
        <v>#DIV/0!</v>
      </c>
    </row>
    <row r="114" spans="1:10" ht="12.75" hidden="1" customHeight="1" x14ac:dyDescent="0.2">
      <c r="A114" s="39"/>
      <c r="B114" s="179" t="s">
        <v>298</v>
      </c>
      <c r="C114" s="52">
        <v>871</v>
      </c>
      <c r="D114" s="53" t="s">
        <v>27</v>
      </c>
      <c r="E114" s="53" t="s">
        <v>130</v>
      </c>
      <c r="F114" s="52" t="s">
        <v>85</v>
      </c>
      <c r="G114" s="54">
        <v>540</v>
      </c>
      <c r="H114" s="66">
        <f t="shared" si="11"/>
        <v>0</v>
      </c>
      <c r="I114" s="66">
        <f t="shared" si="11"/>
        <v>0</v>
      </c>
      <c r="J114" s="125" t="e">
        <f t="shared" si="7"/>
        <v>#DIV/0!</v>
      </c>
    </row>
    <row r="115" spans="1:10" ht="30.75" hidden="1" customHeight="1" x14ac:dyDescent="0.2">
      <c r="A115" s="39"/>
      <c r="B115" s="2" t="s">
        <v>299</v>
      </c>
      <c r="C115" s="52">
        <v>871</v>
      </c>
      <c r="D115" s="53" t="s">
        <v>27</v>
      </c>
      <c r="E115" s="53" t="s">
        <v>130</v>
      </c>
      <c r="F115" s="52" t="s">
        <v>85</v>
      </c>
      <c r="G115" s="54">
        <v>540</v>
      </c>
      <c r="H115" s="66"/>
      <c r="I115" s="66"/>
      <c r="J115" s="125" t="e">
        <f t="shared" si="7"/>
        <v>#DIV/0!</v>
      </c>
    </row>
    <row r="116" spans="1:10" ht="39" customHeight="1" x14ac:dyDescent="0.2">
      <c r="A116" s="39"/>
      <c r="B116" s="41" t="s">
        <v>297</v>
      </c>
      <c r="C116" s="52">
        <v>871</v>
      </c>
      <c r="D116" s="53" t="s">
        <v>27</v>
      </c>
      <c r="E116" s="53" t="s">
        <v>130</v>
      </c>
      <c r="F116" s="52" t="s">
        <v>320</v>
      </c>
      <c r="G116" s="54"/>
      <c r="H116" s="63">
        <f t="shared" ref="H116:I118" si="12">H117</f>
        <v>23.1</v>
      </c>
      <c r="I116" s="63">
        <f t="shared" si="12"/>
        <v>23.1</v>
      </c>
      <c r="J116" s="125">
        <f t="shared" si="7"/>
        <v>100</v>
      </c>
    </row>
    <row r="117" spans="1:10" x14ac:dyDescent="0.2">
      <c r="A117" s="39"/>
      <c r="B117" s="179" t="s">
        <v>293</v>
      </c>
      <c r="C117" s="52">
        <v>871</v>
      </c>
      <c r="D117" s="53" t="s">
        <v>27</v>
      </c>
      <c r="E117" s="53" t="s">
        <v>130</v>
      </c>
      <c r="F117" s="52" t="s">
        <v>320</v>
      </c>
      <c r="G117" s="54">
        <v>500</v>
      </c>
      <c r="H117" s="63">
        <f t="shared" si="12"/>
        <v>23.1</v>
      </c>
      <c r="I117" s="63">
        <f t="shared" si="12"/>
        <v>23.1</v>
      </c>
      <c r="J117" s="126">
        <f t="shared" si="7"/>
        <v>100</v>
      </c>
    </row>
    <row r="118" spans="1:10" x14ac:dyDescent="0.2">
      <c r="A118" s="39"/>
      <c r="B118" s="179" t="s">
        <v>298</v>
      </c>
      <c r="C118" s="52">
        <v>871</v>
      </c>
      <c r="D118" s="53" t="s">
        <v>27</v>
      </c>
      <c r="E118" s="53" t="s">
        <v>130</v>
      </c>
      <c r="F118" s="52" t="s">
        <v>320</v>
      </c>
      <c r="G118" s="54">
        <v>540</v>
      </c>
      <c r="H118" s="63">
        <f t="shared" si="12"/>
        <v>23.1</v>
      </c>
      <c r="I118" s="63">
        <f t="shared" si="12"/>
        <v>23.1</v>
      </c>
      <c r="J118" s="126">
        <f t="shared" si="7"/>
        <v>100</v>
      </c>
    </row>
    <row r="119" spans="1:10" x14ac:dyDescent="0.2">
      <c r="A119" s="39"/>
      <c r="B119" s="48" t="s">
        <v>83</v>
      </c>
      <c r="C119" s="52">
        <v>871</v>
      </c>
      <c r="D119" s="53" t="s">
        <v>27</v>
      </c>
      <c r="E119" s="53" t="s">
        <v>130</v>
      </c>
      <c r="F119" s="52" t="s">
        <v>320</v>
      </c>
      <c r="G119" s="55" t="s">
        <v>321</v>
      </c>
      <c r="H119" s="63">
        <v>23.1</v>
      </c>
      <c r="I119" s="63">
        <v>23.1</v>
      </c>
      <c r="J119" s="126">
        <f t="shared" si="7"/>
        <v>100</v>
      </c>
    </row>
    <row r="120" spans="1:10" x14ac:dyDescent="0.2">
      <c r="A120" s="8"/>
      <c r="B120" s="57" t="s">
        <v>30</v>
      </c>
      <c r="C120" s="57">
        <v>871</v>
      </c>
      <c r="D120" s="57" t="s">
        <v>28</v>
      </c>
      <c r="E120" s="57" t="s">
        <v>18</v>
      </c>
      <c r="F120" s="57" t="s">
        <v>19</v>
      </c>
      <c r="G120" s="57" t="s">
        <v>17</v>
      </c>
      <c r="H120" s="62">
        <f>H121+H156+H148+H175</f>
        <v>28335.399999999994</v>
      </c>
      <c r="I120" s="62">
        <f>I121+I156+I148+I175</f>
        <v>27855.199999999997</v>
      </c>
      <c r="J120" s="210">
        <f t="shared" si="7"/>
        <v>98.305300083993885</v>
      </c>
    </row>
    <row r="121" spans="1:10" x14ac:dyDescent="0.2">
      <c r="A121" s="8"/>
      <c r="B121" s="149" t="s">
        <v>31</v>
      </c>
      <c r="C121" s="38">
        <v>871</v>
      </c>
      <c r="D121" s="38" t="s">
        <v>28</v>
      </c>
      <c r="E121" s="38" t="s">
        <v>21</v>
      </c>
      <c r="F121" s="38" t="s">
        <v>19</v>
      </c>
      <c r="G121" s="38" t="s">
        <v>17</v>
      </c>
      <c r="H121" s="64">
        <f>H122+H126+H130</f>
        <v>9084.0999999999985</v>
      </c>
      <c r="I121" s="64">
        <f>I122+I126+I130</f>
        <v>9084</v>
      </c>
      <c r="J121" s="125">
        <f t="shared" si="7"/>
        <v>99.99889917548245</v>
      </c>
    </row>
    <row r="122" spans="1:10" ht="25.5" x14ac:dyDescent="0.2">
      <c r="A122" s="8"/>
      <c r="B122" s="192" t="s">
        <v>322</v>
      </c>
      <c r="C122" s="194">
        <v>871</v>
      </c>
      <c r="D122" s="194" t="s">
        <v>28</v>
      </c>
      <c r="E122" s="194" t="s">
        <v>21</v>
      </c>
      <c r="F122" s="193" t="s">
        <v>323</v>
      </c>
      <c r="G122" s="196"/>
      <c r="H122" s="195">
        <f t="shared" ref="H122:I124" si="13">H123</f>
        <v>775</v>
      </c>
      <c r="I122" s="195">
        <f t="shared" si="13"/>
        <v>775</v>
      </c>
      <c r="J122" s="191">
        <f t="shared" si="7"/>
        <v>100</v>
      </c>
    </row>
    <row r="123" spans="1:10" ht="25.5" x14ac:dyDescent="0.2">
      <c r="A123" s="8"/>
      <c r="B123" s="176" t="s">
        <v>322</v>
      </c>
      <c r="C123" s="52">
        <v>871</v>
      </c>
      <c r="D123" s="52" t="s">
        <v>28</v>
      </c>
      <c r="E123" s="52" t="s">
        <v>21</v>
      </c>
      <c r="F123" s="53" t="s">
        <v>323</v>
      </c>
      <c r="G123" s="54"/>
      <c r="H123" s="65">
        <f t="shared" si="13"/>
        <v>775</v>
      </c>
      <c r="I123" s="65">
        <f t="shared" si="13"/>
        <v>775</v>
      </c>
      <c r="J123" s="126">
        <f t="shared" si="7"/>
        <v>100</v>
      </c>
    </row>
    <row r="124" spans="1:10" x14ac:dyDescent="0.2">
      <c r="A124" s="8"/>
      <c r="B124" s="41" t="s">
        <v>293</v>
      </c>
      <c r="C124" s="52">
        <v>871</v>
      </c>
      <c r="D124" s="52" t="s">
        <v>28</v>
      </c>
      <c r="E124" s="52" t="s">
        <v>21</v>
      </c>
      <c r="F124" s="53" t="s">
        <v>323</v>
      </c>
      <c r="G124" s="54">
        <v>500</v>
      </c>
      <c r="H124" s="65">
        <f t="shared" si="13"/>
        <v>775</v>
      </c>
      <c r="I124" s="65">
        <f t="shared" si="13"/>
        <v>775</v>
      </c>
      <c r="J124" s="126">
        <f t="shared" si="7"/>
        <v>100</v>
      </c>
    </row>
    <row r="125" spans="1:10" x14ac:dyDescent="0.2">
      <c r="A125" s="8"/>
      <c r="B125" s="41" t="s">
        <v>298</v>
      </c>
      <c r="C125" s="52">
        <v>871</v>
      </c>
      <c r="D125" s="52" t="s">
        <v>28</v>
      </c>
      <c r="E125" s="52" t="s">
        <v>21</v>
      </c>
      <c r="F125" s="53" t="s">
        <v>323</v>
      </c>
      <c r="G125" s="54">
        <v>540</v>
      </c>
      <c r="H125" s="65">
        <v>775</v>
      </c>
      <c r="I125" s="65">
        <v>775</v>
      </c>
      <c r="J125" s="126">
        <f t="shared" si="7"/>
        <v>100</v>
      </c>
    </row>
    <row r="126" spans="1:10" ht="25.5" hidden="1" x14ac:dyDescent="0.2">
      <c r="A126" s="8"/>
      <c r="B126" s="192" t="s">
        <v>324</v>
      </c>
      <c r="C126" s="194">
        <v>871</v>
      </c>
      <c r="D126" s="194" t="s">
        <v>28</v>
      </c>
      <c r="E126" s="194" t="s">
        <v>21</v>
      </c>
      <c r="F126" s="193" t="s">
        <v>325</v>
      </c>
      <c r="G126" s="196"/>
      <c r="H126" s="195">
        <f t="shared" ref="H126:I128" si="14">H127</f>
        <v>0</v>
      </c>
      <c r="I126" s="195">
        <f t="shared" si="14"/>
        <v>0</v>
      </c>
      <c r="J126" s="191" t="e">
        <f t="shared" si="7"/>
        <v>#DIV/0!</v>
      </c>
    </row>
    <row r="127" spans="1:10" ht="25.5" hidden="1" x14ac:dyDescent="0.2">
      <c r="A127" s="8"/>
      <c r="B127" s="176" t="s">
        <v>326</v>
      </c>
      <c r="C127" s="52">
        <v>871</v>
      </c>
      <c r="D127" s="52" t="s">
        <v>28</v>
      </c>
      <c r="E127" s="52" t="s">
        <v>21</v>
      </c>
      <c r="F127" s="53" t="s">
        <v>325</v>
      </c>
      <c r="G127" s="56"/>
      <c r="H127" s="65">
        <f t="shared" si="14"/>
        <v>0</v>
      </c>
      <c r="I127" s="65">
        <f t="shared" si="14"/>
        <v>0</v>
      </c>
      <c r="J127" s="126" t="e">
        <f t="shared" si="7"/>
        <v>#DIV/0!</v>
      </c>
    </row>
    <row r="128" spans="1:10" hidden="1" x14ac:dyDescent="0.2">
      <c r="A128" s="8"/>
      <c r="B128" s="41" t="s">
        <v>293</v>
      </c>
      <c r="C128" s="52">
        <v>871</v>
      </c>
      <c r="D128" s="52" t="s">
        <v>28</v>
      </c>
      <c r="E128" s="52" t="s">
        <v>21</v>
      </c>
      <c r="F128" s="53" t="s">
        <v>325</v>
      </c>
      <c r="G128" s="54">
        <v>500</v>
      </c>
      <c r="H128" s="65">
        <f t="shared" si="14"/>
        <v>0</v>
      </c>
      <c r="I128" s="65">
        <f t="shared" si="14"/>
        <v>0</v>
      </c>
      <c r="J128" s="126" t="e">
        <f t="shared" si="7"/>
        <v>#DIV/0!</v>
      </c>
    </row>
    <row r="129" spans="1:10" hidden="1" x14ac:dyDescent="0.2">
      <c r="A129" s="8"/>
      <c r="B129" s="41" t="s">
        <v>298</v>
      </c>
      <c r="C129" s="52">
        <v>871</v>
      </c>
      <c r="D129" s="52" t="s">
        <v>28</v>
      </c>
      <c r="E129" s="52" t="s">
        <v>21</v>
      </c>
      <c r="F129" s="53" t="s">
        <v>325</v>
      </c>
      <c r="G129" s="54">
        <v>540</v>
      </c>
      <c r="H129" s="65">
        <v>0</v>
      </c>
      <c r="I129" s="65">
        <v>0</v>
      </c>
      <c r="J129" s="126" t="e">
        <f t="shared" si="7"/>
        <v>#DIV/0!</v>
      </c>
    </row>
    <row r="130" spans="1:10" x14ac:dyDescent="0.2">
      <c r="A130" s="39"/>
      <c r="B130" s="173" t="s">
        <v>327</v>
      </c>
      <c r="C130" s="174">
        <v>871</v>
      </c>
      <c r="D130" s="174" t="s">
        <v>28</v>
      </c>
      <c r="E130" s="174" t="s">
        <v>21</v>
      </c>
      <c r="F130" s="182" t="s">
        <v>96</v>
      </c>
      <c r="G130" s="184" t="s">
        <v>17</v>
      </c>
      <c r="H130" s="180">
        <f>H131+H135+H140+H144</f>
        <v>8309.0999999999985</v>
      </c>
      <c r="I130" s="180">
        <f>I131+I135+I140+I144</f>
        <v>8309</v>
      </c>
      <c r="J130" s="191">
        <f t="shared" si="7"/>
        <v>99.998796500222667</v>
      </c>
    </row>
    <row r="131" spans="1:10" ht="39" customHeight="1" x14ac:dyDescent="0.2">
      <c r="A131" s="39"/>
      <c r="B131" s="176" t="s">
        <v>247</v>
      </c>
      <c r="C131" s="185" t="s">
        <v>43</v>
      </c>
      <c r="D131" s="53" t="s">
        <v>28</v>
      </c>
      <c r="E131" s="53" t="s">
        <v>21</v>
      </c>
      <c r="F131" s="53" t="s">
        <v>248</v>
      </c>
      <c r="G131" s="54"/>
      <c r="H131" s="65">
        <f t="shared" ref="H131:I133" si="15">H132</f>
        <v>4849</v>
      </c>
      <c r="I131" s="65">
        <f t="shared" si="15"/>
        <v>4849</v>
      </c>
      <c r="J131" s="126">
        <f t="shared" si="7"/>
        <v>100</v>
      </c>
    </row>
    <row r="132" spans="1:10" x14ac:dyDescent="0.2">
      <c r="A132" s="39"/>
      <c r="B132" s="177" t="s">
        <v>288</v>
      </c>
      <c r="C132" s="185" t="s">
        <v>43</v>
      </c>
      <c r="D132" s="53" t="s">
        <v>28</v>
      </c>
      <c r="E132" s="53" t="s">
        <v>21</v>
      </c>
      <c r="F132" s="53" t="s">
        <v>248</v>
      </c>
      <c r="G132" s="54">
        <v>200</v>
      </c>
      <c r="H132" s="65">
        <f t="shared" si="15"/>
        <v>4849</v>
      </c>
      <c r="I132" s="65">
        <f t="shared" si="15"/>
        <v>4849</v>
      </c>
      <c r="J132" s="126">
        <f t="shared" si="7"/>
        <v>100</v>
      </c>
    </row>
    <row r="133" spans="1:10" ht="12.75" customHeight="1" x14ac:dyDescent="0.2">
      <c r="A133" s="39"/>
      <c r="B133" s="177" t="s">
        <v>305</v>
      </c>
      <c r="C133" s="185" t="s">
        <v>43</v>
      </c>
      <c r="D133" s="53" t="s">
        <v>28</v>
      </c>
      <c r="E133" s="53" t="s">
        <v>21</v>
      </c>
      <c r="F133" s="53" t="s">
        <v>248</v>
      </c>
      <c r="G133" s="54">
        <v>240</v>
      </c>
      <c r="H133" s="65">
        <f t="shared" si="15"/>
        <v>4849</v>
      </c>
      <c r="I133" s="65">
        <f t="shared" si="15"/>
        <v>4849</v>
      </c>
      <c r="J133" s="126">
        <f t="shared" si="7"/>
        <v>100</v>
      </c>
    </row>
    <row r="134" spans="1:10" ht="25.5" x14ac:dyDescent="0.2">
      <c r="A134" s="39"/>
      <c r="B134" s="177" t="s">
        <v>246</v>
      </c>
      <c r="C134" s="185" t="s">
        <v>43</v>
      </c>
      <c r="D134" s="53" t="s">
        <v>28</v>
      </c>
      <c r="E134" s="53" t="s">
        <v>21</v>
      </c>
      <c r="F134" s="53" t="s">
        <v>248</v>
      </c>
      <c r="G134" s="54">
        <v>243</v>
      </c>
      <c r="H134" s="65">
        <v>4849</v>
      </c>
      <c r="I134" s="65">
        <v>4849</v>
      </c>
      <c r="J134" s="126">
        <f t="shared" si="7"/>
        <v>100</v>
      </c>
    </row>
    <row r="135" spans="1:10" ht="38.25" x14ac:dyDescent="0.2">
      <c r="A135" s="39"/>
      <c r="B135" s="177" t="s">
        <v>250</v>
      </c>
      <c r="C135" s="185" t="s">
        <v>43</v>
      </c>
      <c r="D135" s="53" t="s">
        <v>28</v>
      </c>
      <c r="E135" s="53" t="s">
        <v>21</v>
      </c>
      <c r="F135" s="53" t="s">
        <v>251</v>
      </c>
      <c r="G135" s="54"/>
      <c r="H135" s="65">
        <f>H136</f>
        <v>920.7</v>
      </c>
      <c r="I135" s="65">
        <f>I136</f>
        <v>920.6</v>
      </c>
      <c r="J135" s="126">
        <f t="shared" si="7"/>
        <v>99.98913869881612</v>
      </c>
    </row>
    <row r="136" spans="1:10" x14ac:dyDescent="0.2">
      <c r="A136" s="39"/>
      <c r="B136" s="177" t="s">
        <v>288</v>
      </c>
      <c r="C136" s="185" t="s">
        <v>43</v>
      </c>
      <c r="D136" s="53" t="s">
        <v>28</v>
      </c>
      <c r="E136" s="53" t="s">
        <v>21</v>
      </c>
      <c r="F136" s="53" t="s">
        <v>251</v>
      </c>
      <c r="G136" s="54">
        <v>200</v>
      </c>
      <c r="H136" s="65">
        <f>H137</f>
        <v>920.7</v>
      </c>
      <c r="I136" s="65">
        <f>I137</f>
        <v>920.6</v>
      </c>
      <c r="J136" s="126">
        <f t="shared" si="7"/>
        <v>99.98913869881612</v>
      </c>
    </row>
    <row r="137" spans="1:10" ht="12.75" customHeight="1" x14ac:dyDescent="0.2">
      <c r="A137" s="39"/>
      <c r="B137" s="177" t="s">
        <v>305</v>
      </c>
      <c r="C137" s="185" t="s">
        <v>43</v>
      </c>
      <c r="D137" s="53" t="s">
        <v>28</v>
      </c>
      <c r="E137" s="53" t="s">
        <v>21</v>
      </c>
      <c r="F137" s="53" t="s">
        <v>251</v>
      </c>
      <c r="G137" s="54">
        <v>240</v>
      </c>
      <c r="H137" s="65">
        <f>H138+H139</f>
        <v>920.7</v>
      </c>
      <c r="I137" s="65">
        <f>I138+I139</f>
        <v>920.6</v>
      </c>
      <c r="J137" s="126">
        <f t="shared" si="7"/>
        <v>99.98913869881612</v>
      </c>
    </row>
    <row r="138" spans="1:10" ht="25.5" x14ac:dyDescent="0.2">
      <c r="A138" s="39"/>
      <c r="B138" s="177" t="s">
        <v>246</v>
      </c>
      <c r="C138" s="185" t="s">
        <v>43</v>
      </c>
      <c r="D138" s="53" t="s">
        <v>28</v>
      </c>
      <c r="E138" s="53" t="s">
        <v>21</v>
      </c>
      <c r="F138" s="53" t="s">
        <v>251</v>
      </c>
      <c r="G138" s="54">
        <v>243</v>
      </c>
      <c r="H138" s="65">
        <v>840.6</v>
      </c>
      <c r="I138" s="65">
        <v>840.6</v>
      </c>
      <c r="J138" s="126">
        <f t="shared" si="7"/>
        <v>100</v>
      </c>
    </row>
    <row r="139" spans="1:10" ht="17.25" customHeight="1" x14ac:dyDescent="0.2">
      <c r="A139" s="39"/>
      <c r="B139" s="176" t="s">
        <v>234</v>
      </c>
      <c r="C139" s="185" t="s">
        <v>43</v>
      </c>
      <c r="D139" s="53" t="s">
        <v>28</v>
      </c>
      <c r="E139" s="53" t="s">
        <v>21</v>
      </c>
      <c r="F139" s="53" t="s">
        <v>251</v>
      </c>
      <c r="G139" s="54">
        <v>244</v>
      </c>
      <c r="H139" s="65">
        <v>80.099999999999994</v>
      </c>
      <c r="I139" s="65">
        <v>80</v>
      </c>
      <c r="J139" s="126">
        <f t="shared" si="7"/>
        <v>99.875156054931352</v>
      </c>
    </row>
    <row r="140" spans="1:10" ht="38.25" x14ac:dyDescent="0.2">
      <c r="A140" s="39"/>
      <c r="B140" s="177" t="s">
        <v>252</v>
      </c>
      <c r="C140" s="185" t="s">
        <v>43</v>
      </c>
      <c r="D140" s="53" t="s">
        <v>28</v>
      </c>
      <c r="E140" s="53" t="s">
        <v>21</v>
      </c>
      <c r="F140" s="53" t="s">
        <v>253</v>
      </c>
      <c r="G140" s="54"/>
      <c r="H140" s="65">
        <f t="shared" ref="H140:I142" si="16">H141</f>
        <v>2023.1</v>
      </c>
      <c r="I140" s="65">
        <f t="shared" si="16"/>
        <v>2023.1</v>
      </c>
      <c r="J140" s="126">
        <f t="shared" si="7"/>
        <v>100</v>
      </c>
    </row>
    <row r="141" spans="1:10" x14ac:dyDescent="0.2">
      <c r="A141" s="39"/>
      <c r="B141" s="177" t="s">
        <v>288</v>
      </c>
      <c r="C141" s="185" t="s">
        <v>43</v>
      </c>
      <c r="D141" s="53" t="s">
        <v>28</v>
      </c>
      <c r="E141" s="53" t="s">
        <v>21</v>
      </c>
      <c r="F141" s="53" t="s">
        <v>253</v>
      </c>
      <c r="G141" s="54">
        <v>200</v>
      </c>
      <c r="H141" s="65">
        <f t="shared" si="16"/>
        <v>2023.1</v>
      </c>
      <c r="I141" s="65">
        <f t="shared" si="16"/>
        <v>2023.1</v>
      </c>
      <c r="J141" s="126">
        <f t="shared" si="7"/>
        <v>100</v>
      </c>
    </row>
    <row r="142" spans="1:10" ht="12.75" customHeight="1" x14ac:dyDescent="0.2">
      <c r="A142" s="39"/>
      <c r="B142" s="177" t="s">
        <v>305</v>
      </c>
      <c r="C142" s="185" t="s">
        <v>43</v>
      </c>
      <c r="D142" s="53" t="s">
        <v>28</v>
      </c>
      <c r="E142" s="53" t="s">
        <v>21</v>
      </c>
      <c r="F142" s="53" t="s">
        <v>253</v>
      </c>
      <c r="G142" s="54">
        <v>240</v>
      </c>
      <c r="H142" s="65">
        <f t="shared" si="16"/>
        <v>2023.1</v>
      </c>
      <c r="I142" s="65">
        <f t="shared" si="16"/>
        <v>2023.1</v>
      </c>
      <c r="J142" s="126">
        <f t="shared" si="7"/>
        <v>100</v>
      </c>
    </row>
    <row r="143" spans="1:10" ht="25.5" x14ac:dyDescent="0.2">
      <c r="A143" s="39"/>
      <c r="B143" s="177" t="s">
        <v>246</v>
      </c>
      <c r="C143" s="185" t="s">
        <v>43</v>
      </c>
      <c r="D143" s="53" t="s">
        <v>28</v>
      </c>
      <c r="E143" s="53" t="s">
        <v>21</v>
      </c>
      <c r="F143" s="53" t="s">
        <v>253</v>
      </c>
      <c r="G143" s="54">
        <v>243</v>
      </c>
      <c r="H143" s="65">
        <v>2023.1</v>
      </c>
      <c r="I143" s="65">
        <v>2023.1</v>
      </c>
      <c r="J143" s="126">
        <f t="shared" si="7"/>
        <v>100</v>
      </c>
    </row>
    <row r="144" spans="1:10" ht="39" customHeight="1" x14ac:dyDescent="0.2">
      <c r="A144" s="39"/>
      <c r="B144" s="177" t="s">
        <v>254</v>
      </c>
      <c r="C144" s="185" t="s">
        <v>43</v>
      </c>
      <c r="D144" s="53" t="s">
        <v>28</v>
      </c>
      <c r="E144" s="53" t="s">
        <v>21</v>
      </c>
      <c r="F144" s="53" t="s">
        <v>255</v>
      </c>
      <c r="G144" s="54"/>
      <c r="H144" s="65">
        <f t="shared" ref="H144:I146" si="17">H145</f>
        <v>516.29999999999995</v>
      </c>
      <c r="I144" s="65">
        <f t="shared" si="17"/>
        <v>516.29999999999995</v>
      </c>
      <c r="J144" s="126">
        <f t="shared" si="7"/>
        <v>100</v>
      </c>
    </row>
    <row r="145" spans="1:10" x14ac:dyDescent="0.2">
      <c r="A145" s="39"/>
      <c r="B145" s="177" t="s">
        <v>288</v>
      </c>
      <c r="C145" s="185" t="s">
        <v>43</v>
      </c>
      <c r="D145" s="53" t="s">
        <v>28</v>
      </c>
      <c r="E145" s="53" t="s">
        <v>21</v>
      </c>
      <c r="F145" s="53" t="s">
        <v>255</v>
      </c>
      <c r="G145" s="54">
        <v>200</v>
      </c>
      <c r="H145" s="65">
        <f t="shared" si="17"/>
        <v>516.29999999999995</v>
      </c>
      <c r="I145" s="65">
        <f t="shared" si="17"/>
        <v>516.29999999999995</v>
      </c>
      <c r="J145" s="126">
        <f t="shared" si="7"/>
        <v>100</v>
      </c>
    </row>
    <row r="146" spans="1:10" ht="12.75" customHeight="1" x14ac:dyDescent="0.2">
      <c r="A146" s="39"/>
      <c r="B146" s="177" t="s">
        <v>305</v>
      </c>
      <c r="C146" s="185" t="s">
        <v>43</v>
      </c>
      <c r="D146" s="53" t="s">
        <v>28</v>
      </c>
      <c r="E146" s="53" t="s">
        <v>21</v>
      </c>
      <c r="F146" s="53" t="s">
        <v>255</v>
      </c>
      <c r="G146" s="54">
        <v>240</v>
      </c>
      <c r="H146" s="65">
        <f t="shared" si="17"/>
        <v>516.29999999999995</v>
      </c>
      <c r="I146" s="65">
        <f t="shared" si="17"/>
        <v>516.29999999999995</v>
      </c>
      <c r="J146" s="126">
        <f t="shared" ref="J146:J209" si="18">I146/H146*100</f>
        <v>100</v>
      </c>
    </row>
    <row r="147" spans="1:10" ht="25.5" x14ac:dyDescent="0.2">
      <c r="A147" s="39"/>
      <c r="B147" s="177" t="s">
        <v>246</v>
      </c>
      <c r="C147" s="185" t="s">
        <v>43</v>
      </c>
      <c r="D147" s="53" t="s">
        <v>28</v>
      </c>
      <c r="E147" s="53" t="s">
        <v>21</v>
      </c>
      <c r="F147" s="53" t="s">
        <v>255</v>
      </c>
      <c r="G147" s="54">
        <v>243</v>
      </c>
      <c r="H147" s="65">
        <v>516.29999999999995</v>
      </c>
      <c r="I147" s="65">
        <v>516.29999999999995</v>
      </c>
      <c r="J147" s="126">
        <f t="shared" si="18"/>
        <v>100</v>
      </c>
    </row>
    <row r="148" spans="1:10" x14ac:dyDescent="0.2">
      <c r="A148" s="8"/>
      <c r="B148" s="173" t="s">
        <v>134</v>
      </c>
      <c r="C148" s="182">
        <v>871</v>
      </c>
      <c r="D148" s="182" t="s">
        <v>28</v>
      </c>
      <c r="E148" s="182" t="s">
        <v>25</v>
      </c>
      <c r="F148" s="174"/>
      <c r="G148" s="184"/>
      <c r="H148" s="180">
        <f>H149</f>
        <v>492.1</v>
      </c>
      <c r="I148" s="180">
        <f>I149</f>
        <v>12.1</v>
      </c>
      <c r="J148" s="191">
        <f t="shared" si="18"/>
        <v>2.4588498272708796</v>
      </c>
    </row>
    <row r="149" spans="1:10" x14ac:dyDescent="0.2">
      <c r="A149" s="39"/>
      <c r="B149" s="42" t="s">
        <v>95</v>
      </c>
      <c r="C149" s="52">
        <v>871</v>
      </c>
      <c r="D149" s="52" t="s">
        <v>28</v>
      </c>
      <c r="E149" s="53" t="s">
        <v>25</v>
      </c>
      <c r="F149" s="52" t="s">
        <v>96</v>
      </c>
      <c r="G149" s="52"/>
      <c r="H149" s="65">
        <f>H150+H154</f>
        <v>492.1</v>
      </c>
      <c r="I149" s="65">
        <f>I150</f>
        <v>12.1</v>
      </c>
      <c r="J149" s="126">
        <f t="shared" si="18"/>
        <v>2.4588498272708796</v>
      </c>
    </row>
    <row r="150" spans="1:10" ht="37.5" customHeight="1" x14ac:dyDescent="0.2">
      <c r="A150" s="39"/>
      <c r="B150" s="176" t="s">
        <v>256</v>
      </c>
      <c r="C150" s="52">
        <v>871</v>
      </c>
      <c r="D150" s="52" t="s">
        <v>28</v>
      </c>
      <c r="E150" s="53" t="s">
        <v>25</v>
      </c>
      <c r="F150" s="52" t="s">
        <v>257</v>
      </c>
      <c r="G150" s="52"/>
      <c r="H150" s="65">
        <f>H151</f>
        <v>12.1</v>
      </c>
      <c r="I150" s="65">
        <f>I151</f>
        <v>12.1</v>
      </c>
      <c r="J150" s="126">
        <f t="shared" si="18"/>
        <v>100</v>
      </c>
    </row>
    <row r="151" spans="1:10" x14ac:dyDescent="0.2">
      <c r="A151" s="39"/>
      <c r="B151" s="177" t="s">
        <v>288</v>
      </c>
      <c r="C151" s="52">
        <v>871</v>
      </c>
      <c r="D151" s="52" t="s">
        <v>28</v>
      </c>
      <c r="E151" s="53" t="s">
        <v>25</v>
      </c>
      <c r="F151" s="52" t="s">
        <v>257</v>
      </c>
      <c r="G151" s="52">
        <v>200</v>
      </c>
      <c r="H151" s="65">
        <f>H152</f>
        <v>12.1</v>
      </c>
      <c r="I151" s="65">
        <f>I152</f>
        <v>12.1</v>
      </c>
      <c r="J151" s="126">
        <f t="shared" si="18"/>
        <v>100</v>
      </c>
    </row>
    <row r="152" spans="1:10" ht="12.75" customHeight="1" x14ac:dyDescent="0.2">
      <c r="A152" s="39"/>
      <c r="B152" s="177" t="s">
        <v>305</v>
      </c>
      <c r="C152" s="52">
        <v>871</v>
      </c>
      <c r="D152" s="52" t="s">
        <v>28</v>
      </c>
      <c r="E152" s="53" t="s">
        <v>25</v>
      </c>
      <c r="F152" s="52" t="s">
        <v>257</v>
      </c>
      <c r="G152" s="52">
        <v>240</v>
      </c>
      <c r="H152" s="65">
        <f>H153</f>
        <v>12.1</v>
      </c>
      <c r="I152" s="65">
        <f>I153</f>
        <v>12.1</v>
      </c>
      <c r="J152" s="126">
        <f t="shared" si="18"/>
        <v>100</v>
      </c>
    </row>
    <row r="153" spans="1:10" ht="16.5" customHeight="1" x14ac:dyDescent="0.2">
      <c r="A153" s="39"/>
      <c r="B153" s="176" t="s">
        <v>234</v>
      </c>
      <c r="C153" s="52">
        <v>871</v>
      </c>
      <c r="D153" s="52" t="s">
        <v>28</v>
      </c>
      <c r="E153" s="53" t="s">
        <v>25</v>
      </c>
      <c r="F153" s="52" t="s">
        <v>257</v>
      </c>
      <c r="G153" s="52">
        <v>244</v>
      </c>
      <c r="H153" s="65">
        <v>12.1</v>
      </c>
      <c r="I153" s="65">
        <v>12.1</v>
      </c>
      <c r="J153" s="126">
        <f t="shared" si="18"/>
        <v>100</v>
      </c>
    </row>
    <row r="154" spans="1:10" ht="26.25" customHeight="1" x14ac:dyDescent="0.2">
      <c r="A154" s="39"/>
      <c r="B154" s="176" t="s">
        <v>361</v>
      </c>
      <c r="C154" s="52">
        <v>871</v>
      </c>
      <c r="D154" s="52" t="s">
        <v>28</v>
      </c>
      <c r="E154" s="53" t="s">
        <v>25</v>
      </c>
      <c r="F154" s="52" t="s">
        <v>360</v>
      </c>
      <c r="G154" s="52"/>
      <c r="H154" s="65">
        <f>H155</f>
        <v>480</v>
      </c>
      <c r="I154" s="65">
        <f>I155</f>
        <v>0</v>
      </c>
      <c r="J154" s="126">
        <f t="shared" si="18"/>
        <v>0</v>
      </c>
    </row>
    <row r="155" spans="1:10" ht="27" customHeight="1" x14ac:dyDescent="0.2">
      <c r="A155" s="39"/>
      <c r="B155" s="176" t="s">
        <v>361</v>
      </c>
      <c r="C155" s="52">
        <v>871</v>
      </c>
      <c r="D155" s="52" t="s">
        <v>28</v>
      </c>
      <c r="E155" s="53" t="s">
        <v>25</v>
      </c>
      <c r="F155" s="52" t="s">
        <v>360</v>
      </c>
      <c r="G155" s="52">
        <v>452</v>
      </c>
      <c r="H155" s="65">
        <v>480</v>
      </c>
      <c r="I155" s="65">
        <v>0</v>
      </c>
      <c r="J155" s="126">
        <f t="shared" si="18"/>
        <v>0</v>
      </c>
    </row>
    <row r="156" spans="1:10" x14ac:dyDescent="0.2">
      <c r="A156" s="8"/>
      <c r="B156" s="192" t="s">
        <v>11</v>
      </c>
      <c r="C156" s="194">
        <v>871</v>
      </c>
      <c r="D156" s="194" t="s">
        <v>28</v>
      </c>
      <c r="E156" s="194" t="s">
        <v>22</v>
      </c>
      <c r="F156" s="194" t="s">
        <v>19</v>
      </c>
      <c r="G156" s="194" t="s">
        <v>17</v>
      </c>
      <c r="H156" s="195">
        <f>H157+H161</f>
        <v>14650.199999999999</v>
      </c>
      <c r="I156" s="195">
        <f>I157+I161</f>
        <v>14650.199999999999</v>
      </c>
      <c r="J156" s="191">
        <f t="shared" si="18"/>
        <v>100</v>
      </c>
    </row>
    <row r="157" spans="1:10" ht="25.5" x14ac:dyDescent="0.2">
      <c r="A157" s="8"/>
      <c r="B157" s="149" t="s">
        <v>328</v>
      </c>
      <c r="C157" s="38">
        <v>871</v>
      </c>
      <c r="D157" s="38" t="s">
        <v>28</v>
      </c>
      <c r="E157" s="51" t="s">
        <v>22</v>
      </c>
      <c r="F157" s="38" t="s">
        <v>329</v>
      </c>
      <c r="G157" s="38"/>
      <c r="H157" s="64">
        <f t="shared" ref="H157:I159" si="19">H158</f>
        <v>1035</v>
      </c>
      <c r="I157" s="64">
        <f t="shared" si="19"/>
        <v>1035</v>
      </c>
      <c r="J157" s="125">
        <f t="shared" si="18"/>
        <v>100</v>
      </c>
    </row>
    <row r="158" spans="1:10" x14ac:dyDescent="0.2">
      <c r="A158" s="8"/>
      <c r="B158" s="177" t="s">
        <v>288</v>
      </c>
      <c r="C158" s="52">
        <v>871</v>
      </c>
      <c r="D158" s="52" t="s">
        <v>28</v>
      </c>
      <c r="E158" s="53" t="s">
        <v>22</v>
      </c>
      <c r="F158" s="52" t="s">
        <v>329</v>
      </c>
      <c r="G158" s="52">
        <v>200</v>
      </c>
      <c r="H158" s="65">
        <f t="shared" si="19"/>
        <v>1035</v>
      </c>
      <c r="I158" s="65">
        <f t="shared" si="19"/>
        <v>1035</v>
      </c>
      <c r="J158" s="126">
        <f t="shared" si="18"/>
        <v>100</v>
      </c>
    </row>
    <row r="159" spans="1:10" ht="12.75" customHeight="1" x14ac:dyDescent="0.2">
      <c r="A159" s="8"/>
      <c r="B159" s="177" t="s">
        <v>305</v>
      </c>
      <c r="C159" s="52">
        <v>871</v>
      </c>
      <c r="D159" s="52" t="s">
        <v>28</v>
      </c>
      <c r="E159" s="53" t="s">
        <v>22</v>
      </c>
      <c r="F159" s="52" t="s">
        <v>329</v>
      </c>
      <c r="G159" s="52">
        <v>240</v>
      </c>
      <c r="H159" s="65">
        <f t="shared" si="19"/>
        <v>1035</v>
      </c>
      <c r="I159" s="65">
        <f t="shared" si="19"/>
        <v>1035</v>
      </c>
      <c r="J159" s="126">
        <f t="shared" si="18"/>
        <v>100</v>
      </c>
    </row>
    <row r="160" spans="1:10" ht="25.5" x14ac:dyDescent="0.2">
      <c r="A160" s="8"/>
      <c r="B160" s="177" t="s">
        <v>246</v>
      </c>
      <c r="C160" s="52">
        <v>871</v>
      </c>
      <c r="D160" s="52" t="s">
        <v>28</v>
      </c>
      <c r="E160" s="53" t="s">
        <v>22</v>
      </c>
      <c r="F160" s="52" t="s">
        <v>329</v>
      </c>
      <c r="G160" s="52">
        <v>243</v>
      </c>
      <c r="H160" s="65">
        <v>1035</v>
      </c>
      <c r="I160" s="65">
        <v>1035</v>
      </c>
      <c r="J160" s="126">
        <f t="shared" si="18"/>
        <v>100</v>
      </c>
    </row>
    <row r="161" spans="1:10" x14ac:dyDescent="0.2">
      <c r="A161" s="8"/>
      <c r="B161" s="149" t="s">
        <v>95</v>
      </c>
      <c r="C161" s="38">
        <v>871</v>
      </c>
      <c r="D161" s="38" t="s">
        <v>28</v>
      </c>
      <c r="E161" s="51" t="s">
        <v>22</v>
      </c>
      <c r="F161" s="38" t="s">
        <v>96</v>
      </c>
      <c r="G161" s="38"/>
      <c r="H161" s="64">
        <f>H162+H167+H172</f>
        <v>13615.199999999999</v>
      </c>
      <c r="I161" s="64">
        <f>I162+I167+I172</f>
        <v>13615.199999999999</v>
      </c>
      <c r="J161" s="125">
        <f t="shared" si="18"/>
        <v>100</v>
      </c>
    </row>
    <row r="162" spans="1:10" ht="41.25" customHeight="1" x14ac:dyDescent="0.2">
      <c r="A162" s="8"/>
      <c r="B162" s="176" t="s">
        <v>258</v>
      </c>
      <c r="C162" s="52">
        <v>871</v>
      </c>
      <c r="D162" s="52" t="s">
        <v>28</v>
      </c>
      <c r="E162" s="53" t="s">
        <v>22</v>
      </c>
      <c r="F162" s="52" t="s">
        <v>259</v>
      </c>
      <c r="G162" s="52"/>
      <c r="H162" s="65">
        <f>H163</f>
        <v>5595.2</v>
      </c>
      <c r="I162" s="65">
        <f>I163</f>
        <v>5595.2</v>
      </c>
      <c r="J162" s="126">
        <f t="shared" si="18"/>
        <v>100</v>
      </c>
    </row>
    <row r="163" spans="1:10" x14ac:dyDescent="0.2">
      <c r="A163" s="8"/>
      <c r="B163" s="177" t="s">
        <v>288</v>
      </c>
      <c r="C163" s="52">
        <v>871</v>
      </c>
      <c r="D163" s="52" t="s">
        <v>28</v>
      </c>
      <c r="E163" s="53" t="s">
        <v>22</v>
      </c>
      <c r="F163" s="52" t="s">
        <v>259</v>
      </c>
      <c r="G163" s="52">
        <v>200</v>
      </c>
      <c r="H163" s="65">
        <f>H164</f>
        <v>5595.2</v>
      </c>
      <c r="I163" s="65">
        <f>I164</f>
        <v>5595.2</v>
      </c>
      <c r="J163" s="126">
        <f t="shared" si="18"/>
        <v>100</v>
      </c>
    </row>
    <row r="164" spans="1:10" ht="12.75" customHeight="1" x14ac:dyDescent="0.2">
      <c r="A164" s="8"/>
      <c r="B164" s="177" t="s">
        <v>305</v>
      </c>
      <c r="C164" s="52">
        <v>871</v>
      </c>
      <c r="D164" s="52" t="s">
        <v>28</v>
      </c>
      <c r="E164" s="53" t="s">
        <v>22</v>
      </c>
      <c r="F164" s="52" t="s">
        <v>259</v>
      </c>
      <c r="G164" s="52">
        <v>240</v>
      </c>
      <c r="H164" s="65">
        <f>SUM(H165:H166)</f>
        <v>5595.2</v>
      </c>
      <c r="I164" s="65">
        <f>SUM(I165:I166)</f>
        <v>5595.2</v>
      </c>
      <c r="J164" s="126">
        <f t="shared" si="18"/>
        <v>100</v>
      </c>
    </row>
    <row r="165" spans="1:10" ht="25.5" hidden="1" x14ac:dyDescent="0.2">
      <c r="A165" s="8"/>
      <c r="B165" s="177" t="s">
        <v>246</v>
      </c>
      <c r="C165" s="52">
        <v>871</v>
      </c>
      <c r="D165" s="52" t="s">
        <v>28</v>
      </c>
      <c r="E165" s="53" t="s">
        <v>22</v>
      </c>
      <c r="F165" s="52" t="s">
        <v>259</v>
      </c>
      <c r="G165" s="52">
        <v>243</v>
      </c>
      <c r="H165" s="65"/>
      <c r="I165" s="65"/>
      <c r="J165" s="126" t="e">
        <f t="shared" si="18"/>
        <v>#DIV/0!</v>
      </c>
    </row>
    <row r="166" spans="1:10" ht="13.5" customHeight="1" x14ac:dyDescent="0.2">
      <c r="A166" s="8"/>
      <c r="B166" s="176" t="s">
        <v>234</v>
      </c>
      <c r="C166" s="52">
        <v>871</v>
      </c>
      <c r="D166" s="52" t="s">
        <v>28</v>
      </c>
      <c r="E166" s="53" t="s">
        <v>22</v>
      </c>
      <c r="F166" s="52" t="s">
        <v>259</v>
      </c>
      <c r="G166" s="52">
        <v>244</v>
      </c>
      <c r="H166" s="65">
        <v>5595.2</v>
      </c>
      <c r="I166" s="65">
        <v>5595.2</v>
      </c>
      <c r="J166" s="126">
        <f t="shared" si="18"/>
        <v>100</v>
      </c>
    </row>
    <row r="167" spans="1:10" ht="38.25" x14ac:dyDescent="0.2">
      <c r="A167" s="8"/>
      <c r="B167" s="176" t="s">
        <v>260</v>
      </c>
      <c r="C167" s="185" t="s">
        <v>43</v>
      </c>
      <c r="D167" s="53" t="s">
        <v>28</v>
      </c>
      <c r="E167" s="53" t="s">
        <v>22</v>
      </c>
      <c r="F167" s="53" t="s">
        <v>261</v>
      </c>
      <c r="G167" s="52"/>
      <c r="H167" s="65">
        <f t="shared" ref="H167:I169" si="20">H168</f>
        <v>6886.4</v>
      </c>
      <c r="I167" s="65">
        <f t="shared" si="20"/>
        <v>6886.4</v>
      </c>
      <c r="J167" s="126">
        <f t="shared" si="18"/>
        <v>100</v>
      </c>
    </row>
    <row r="168" spans="1:10" x14ac:dyDescent="0.2">
      <c r="A168" s="8"/>
      <c r="B168" s="177" t="s">
        <v>288</v>
      </c>
      <c r="C168" s="185" t="s">
        <v>43</v>
      </c>
      <c r="D168" s="53" t="s">
        <v>28</v>
      </c>
      <c r="E168" s="53" t="s">
        <v>22</v>
      </c>
      <c r="F168" s="53" t="s">
        <v>261</v>
      </c>
      <c r="G168" s="52">
        <v>200</v>
      </c>
      <c r="H168" s="65">
        <f t="shared" si="20"/>
        <v>6886.4</v>
      </c>
      <c r="I168" s="65">
        <f t="shared" si="20"/>
        <v>6886.4</v>
      </c>
      <c r="J168" s="126">
        <f t="shared" si="18"/>
        <v>100</v>
      </c>
    </row>
    <row r="169" spans="1:10" ht="12.75" customHeight="1" x14ac:dyDescent="0.2">
      <c r="A169" s="8"/>
      <c r="B169" s="177" t="s">
        <v>305</v>
      </c>
      <c r="C169" s="185" t="s">
        <v>43</v>
      </c>
      <c r="D169" s="53" t="s">
        <v>28</v>
      </c>
      <c r="E169" s="53" t="s">
        <v>22</v>
      </c>
      <c r="F169" s="53" t="s">
        <v>261</v>
      </c>
      <c r="G169" s="52">
        <v>240</v>
      </c>
      <c r="H169" s="65">
        <f t="shared" si="20"/>
        <v>6886.4</v>
      </c>
      <c r="I169" s="65">
        <f t="shared" si="20"/>
        <v>6886.4</v>
      </c>
      <c r="J169" s="126">
        <f t="shared" si="18"/>
        <v>100</v>
      </c>
    </row>
    <row r="170" spans="1:10" ht="17.25" customHeight="1" x14ac:dyDescent="0.2">
      <c r="A170" s="8"/>
      <c r="B170" s="176" t="s">
        <v>234</v>
      </c>
      <c r="C170" s="185" t="s">
        <v>43</v>
      </c>
      <c r="D170" s="53" t="s">
        <v>28</v>
      </c>
      <c r="E170" s="53" t="s">
        <v>22</v>
      </c>
      <c r="F170" s="53" t="s">
        <v>261</v>
      </c>
      <c r="G170" s="52">
        <v>244</v>
      </c>
      <c r="H170" s="65">
        <v>6886.4</v>
      </c>
      <c r="I170" s="65">
        <v>6886.4</v>
      </c>
      <c r="J170" s="126">
        <f t="shared" si="18"/>
        <v>100</v>
      </c>
    </row>
    <row r="171" spans="1:10" ht="38.25" customHeight="1" x14ac:dyDescent="0.2">
      <c r="A171" s="8"/>
      <c r="B171" s="176" t="s">
        <v>256</v>
      </c>
      <c r="C171" s="185" t="s">
        <v>43</v>
      </c>
      <c r="D171" s="53" t="s">
        <v>28</v>
      </c>
      <c r="E171" s="53" t="s">
        <v>22</v>
      </c>
      <c r="F171" s="53" t="s">
        <v>257</v>
      </c>
      <c r="G171" s="52"/>
      <c r="H171" s="65">
        <f t="shared" ref="H171:I173" si="21">H172</f>
        <v>1133.5999999999999</v>
      </c>
      <c r="I171" s="65">
        <f t="shared" si="21"/>
        <v>1133.5999999999999</v>
      </c>
      <c r="J171" s="126">
        <f t="shared" si="18"/>
        <v>100</v>
      </c>
    </row>
    <row r="172" spans="1:10" x14ac:dyDescent="0.2">
      <c r="A172" s="8"/>
      <c r="B172" s="177" t="s">
        <v>288</v>
      </c>
      <c r="C172" s="185" t="s">
        <v>43</v>
      </c>
      <c r="D172" s="53" t="s">
        <v>28</v>
      </c>
      <c r="E172" s="53" t="s">
        <v>22</v>
      </c>
      <c r="F172" s="53" t="s">
        <v>257</v>
      </c>
      <c r="G172" s="52">
        <v>200</v>
      </c>
      <c r="H172" s="65">
        <f t="shared" si="21"/>
        <v>1133.5999999999999</v>
      </c>
      <c r="I172" s="65">
        <f t="shared" si="21"/>
        <v>1133.5999999999999</v>
      </c>
      <c r="J172" s="126">
        <f t="shared" si="18"/>
        <v>100</v>
      </c>
    </row>
    <row r="173" spans="1:10" ht="12.75" customHeight="1" x14ac:dyDescent="0.2">
      <c r="A173" s="8"/>
      <c r="B173" s="177" t="s">
        <v>305</v>
      </c>
      <c r="C173" s="185" t="s">
        <v>43</v>
      </c>
      <c r="D173" s="53" t="s">
        <v>28</v>
      </c>
      <c r="E173" s="53" t="s">
        <v>22</v>
      </c>
      <c r="F173" s="53" t="s">
        <v>257</v>
      </c>
      <c r="G173" s="52">
        <v>240</v>
      </c>
      <c r="H173" s="65">
        <f t="shared" si="21"/>
        <v>1133.5999999999999</v>
      </c>
      <c r="I173" s="65">
        <f t="shared" si="21"/>
        <v>1133.5999999999999</v>
      </c>
      <c r="J173" s="126">
        <f t="shared" si="18"/>
        <v>100</v>
      </c>
    </row>
    <row r="174" spans="1:10" ht="18" customHeight="1" x14ac:dyDescent="0.2">
      <c r="A174" s="8"/>
      <c r="B174" s="176" t="s">
        <v>234</v>
      </c>
      <c r="C174" s="185" t="s">
        <v>43</v>
      </c>
      <c r="D174" s="53" t="s">
        <v>28</v>
      </c>
      <c r="E174" s="53" t="s">
        <v>22</v>
      </c>
      <c r="F174" s="53" t="s">
        <v>257</v>
      </c>
      <c r="G174" s="52">
        <v>244</v>
      </c>
      <c r="H174" s="65">
        <v>1133.5999999999999</v>
      </c>
      <c r="I174" s="65">
        <v>1133.5999999999999</v>
      </c>
      <c r="J174" s="126">
        <f t="shared" si="18"/>
        <v>100</v>
      </c>
    </row>
    <row r="175" spans="1:10" x14ac:dyDescent="0.2">
      <c r="A175" s="8"/>
      <c r="B175" s="192" t="s">
        <v>330</v>
      </c>
      <c r="C175" s="194">
        <v>871</v>
      </c>
      <c r="D175" s="194" t="s">
        <v>28</v>
      </c>
      <c r="E175" s="193" t="s">
        <v>28</v>
      </c>
      <c r="F175" s="194"/>
      <c r="G175" s="193"/>
      <c r="H175" s="195">
        <f>H176</f>
        <v>4109</v>
      </c>
      <c r="I175" s="195">
        <f>I176</f>
        <v>4108.8999999999996</v>
      </c>
      <c r="J175" s="191">
        <f t="shared" si="18"/>
        <v>99.997566317838888</v>
      </c>
    </row>
    <row r="176" spans="1:10" x14ac:dyDescent="0.2">
      <c r="A176" s="8"/>
      <c r="B176" s="176" t="s">
        <v>95</v>
      </c>
      <c r="C176" s="52">
        <v>871</v>
      </c>
      <c r="D176" s="53" t="s">
        <v>28</v>
      </c>
      <c r="E176" s="53" t="s">
        <v>28</v>
      </c>
      <c r="F176" s="53" t="s">
        <v>96</v>
      </c>
      <c r="G176" s="53"/>
      <c r="H176" s="65">
        <f>H177</f>
        <v>4109</v>
      </c>
      <c r="I176" s="65">
        <f>I177</f>
        <v>4108.8999999999996</v>
      </c>
      <c r="J176" s="126">
        <f t="shared" si="18"/>
        <v>99.997566317838888</v>
      </c>
    </row>
    <row r="177" spans="1:10" ht="51" x14ac:dyDescent="0.2">
      <c r="A177" s="8"/>
      <c r="B177" s="176" t="s">
        <v>262</v>
      </c>
      <c r="C177" s="52">
        <v>871</v>
      </c>
      <c r="D177" s="53" t="s">
        <v>28</v>
      </c>
      <c r="E177" s="53" t="s">
        <v>28</v>
      </c>
      <c r="F177" s="53" t="s">
        <v>263</v>
      </c>
      <c r="G177" s="53"/>
      <c r="H177" s="65">
        <f>H178+H181+H185</f>
        <v>4109</v>
      </c>
      <c r="I177" s="65">
        <f>I178+I181+I185</f>
        <v>4108.8999999999996</v>
      </c>
      <c r="J177" s="126">
        <f t="shared" si="18"/>
        <v>99.997566317838888</v>
      </c>
    </row>
    <row r="178" spans="1:10" ht="38.25" x14ac:dyDescent="0.2">
      <c r="A178" s="8"/>
      <c r="B178" s="176" t="s">
        <v>285</v>
      </c>
      <c r="C178" s="52">
        <v>871</v>
      </c>
      <c r="D178" s="53" t="s">
        <v>28</v>
      </c>
      <c r="E178" s="53" t="s">
        <v>28</v>
      </c>
      <c r="F178" s="53" t="s">
        <v>263</v>
      </c>
      <c r="G178" s="52">
        <v>100</v>
      </c>
      <c r="H178" s="65">
        <f>H179</f>
        <v>2311.5</v>
      </c>
      <c r="I178" s="65">
        <f>I179</f>
        <v>2311.5</v>
      </c>
      <c r="J178" s="126">
        <f t="shared" si="18"/>
        <v>100</v>
      </c>
    </row>
    <row r="179" spans="1:10" x14ac:dyDescent="0.2">
      <c r="A179" s="8"/>
      <c r="B179" s="176" t="s">
        <v>286</v>
      </c>
      <c r="C179" s="52">
        <v>871</v>
      </c>
      <c r="D179" s="53" t="s">
        <v>28</v>
      </c>
      <c r="E179" s="53" t="s">
        <v>28</v>
      </c>
      <c r="F179" s="53" t="s">
        <v>263</v>
      </c>
      <c r="G179" s="54">
        <v>110</v>
      </c>
      <c r="H179" s="65">
        <f>H180</f>
        <v>2311.5</v>
      </c>
      <c r="I179" s="65">
        <f>I180</f>
        <v>2311.5</v>
      </c>
      <c r="J179" s="126">
        <f t="shared" si="18"/>
        <v>100</v>
      </c>
    </row>
    <row r="180" spans="1:10" x14ac:dyDescent="0.2">
      <c r="A180" s="8"/>
      <c r="B180" s="176" t="s">
        <v>272</v>
      </c>
      <c r="C180" s="52">
        <v>871</v>
      </c>
      <c r="D180" s="53" t="s">
        <v>28</v>
      </c>
      <c r="E180" s="53" t="s">
        <v>28</v>
      </c>
      <c r="F180" s="53" t="s">
        <v>263</v>
      </c>
      <c r="G180" s="54">
        <v>111</v>
      </c>
      <c r="H180" s="65">
        <v>2311.5</v>
      </c>
      <c r="I180" s="65">
        <v>2311.5</v>
      </c>
      <c r="J180" s="126">
        <f t="shared" si="18"/>
        <v>100</v>
      </c>
    </row>
    <row r="181" spans="1:10" x14ac:dyDescent="0.2">
      <c r="A181" s="8"/>
      <c r="B181" s="177" t="s">
        <v>288</v>
      </c>
      <c r="C181" s="52">
        <v>871</v>
      </c>
      <c r="D181" s="53" t="s">
        <v>28</v>
      </c>
      <c r="E181" s="53" t="s">
        <v>28</v>
      </c>
      <c r="F181" s="53" t="s">
        <v>263</v>
      </c>
      <c r="G181" s="52">
        <v>200</v>
      </c>
      <c r="H181" s="65">
        <f>H182</f>
        <v>1783.3</v>
      </c>
      <c r="I181" s="65">
        <f>I182</f>
        <v>1783.2</v>
      </c>
      <c r="J181" s="126">
        <f t="shared" si="18"/>
        <v>99.994392418549879</v>
      </c>
    </row>
    <row r="182" spans="1:10" ht="12.75" customHeight="1" x14ac:dyDescent="0.2">
      <c r="A182" s="8"/>
      <c r="B182" s="177" t="s">
        <v>305</v>
      </c>
      <c r="C182" s="52">
        <v>871</v>
      </c>
      <c r="D182" s="53" t="s">
        <v>28</v>
      </c>
      <c r="E182" s="53" t="s">
        <v>28</v>
      </c>
      <c r="F182" s="53" t="s">
        <v>263</v>
      </c>
      <c r="G182" s="52">
        <v>240</v>
      </c>
      <c r="H182" s="65">
        <f>H184+H183</f>
        <v>1783.3</v>
      </c>
      <c r="I182" s="65">
        <f>I184+I183</f>
        <v>1783.2</v>
      </c>
      <c r="J182" s="126">
        <f t="shared" si="18"/>
        <v>99.994392418549879</v>
      </c>
    </row>
    <row r="183" spans="1:10" ht="25.5" x14ac:dyDescent="0.2">
      <c r="A183" s="8"/>
      <c r="B183" s="177" t="s">
        <v>273</v>
      </c>
      <c r="C183" s="52">
        <v>871</v>
      </c>
      <c r="D183" s="53" t="s">
        <v>28</v>
      </c>
      <c r="E183" s="53" t="s">
        <v>28</v>
      </c>
      <c r="F183" s="53" t="s">
        <v>263</v>
      </c>
      <c r="G183" s="52">
        <v>242</v>
      </c>
      <c r="H183" s="65">
        <v>143.69999999999999</v>
      </c>
      <c r="I183" s="65">
        <v>143.69999999999999</v>
      </c>
      <c r="J183" s="126">
        <f t="shared" si="18"/>
        <v>100</v>
      </c>
    </row>
    <row r="184" spans="1:10" ht="17.25" customHeight="1" x14ac:dyDescent="0.2">
      <c r="A184" s="8"/>
      <c r="B184" s="176" t="s">
        <v>234</v>
      </c>
      <c r="C184" s="52">
        <v>871</v>
      </c>
      <c r="D184" s="53" t="s">
        <v>28</v>
      </c>
      <c r="E184" s="53" t="s">
        <v>28</v>
      </c>
      <c r="F184" s="53" t="s">
        <v>263</v>
      </c>
      <c r="G184" s="52">
        <v>244</v>
      </c>
      <c r="H184" s="65">
        <v>1639.6</v>
      </c>
      <c r="I184" s="65">
        <v>1639.5</v>
      </c>
      <c r="J184" s="126">
        <f t="shared" si="18"/>
        <v>99.993900951451579</v>
      </c>
    </row>
    <row r="185" spans="1:10" x14ac:dyDescent="0.2">
      <c r="A185" s="8"/>
      <c r="B185" s="177" t="s">
        <v>292</v>
      </c>
      <c r="C185" s="52">
        <v>871</v>
      </c>
      <c r="D185" s="53" t="s">
        <v>28</v>
      </c>
      <c r="E185" s="53" t="s">
        <v>28</v>
      </c>
      <c r="F185" s="53" t="s">
        <v>263</v>
      </c>
      <c r="G185" s="52">
        <v>850</v>
      </c>
      <c r="H185" s="65">
        <f>H186</f>
        <v>14.2</v>
      </c>
      <c r="I185" s="65">
        <f>I186</f>
        <v>14.2</v>
      </c>
      <c r="J185" s="126">
        <f t="shared" si="18"/>
        <v>100</v>
      </c>
    </row>
    <row r="186" spans="1:10" x14ac:dyDescent="0.2">
      <c r="A186" s="8"/>
      <c r="B186" s="177" t="s">
        <v>266</v>
      </c>
      <c r="C186" s="52">
        <v>871</v>
      </c>
      <c r="D186" s="53" t="s">
        <v>28</v>
      </c>
      <c r="E186" s="53" t="s">
        <v>28</v>
      </c>
      <c r="F186" s="53" t="s">
        <v>263</v>
      </c>
      <c r="G186" s="52">
        <v>852</v>
      </c>
      <c r="H186" s="65">
        <v>14.2</v>
      </c>
      <c r="I186" s="65">
        <v>14.2</v>
      </c>
      <c r="J186" s="126">
        <f t="shared" si="18"/>
        <v>100</v>
      </c>
    </row>
    <row r="187" spans="1:10" x14ac:dyDescent="0.2">
      <c r="A187" s="39"/>
      <c r="B187" s="57" t="s">
        <v>97</v>
      </c>
      <c r="C187" s="57">
        <v>871</v>
      </c>
      <c r="D187" s="58" t="s">
        <v>32</v>
      </c>
      <c r="E187" s="58"/>
      <c r="F187" s="57"/>
      <c r="G187" s="57"/>
      <c r="H187" s="62">
        <f>H188+H194</f>
        <v>515.9</v>
      </c>
      <c r="I187" s="62">
        <f>I188+I194</f>
        <v>515.79999999999995</v>
      </c>
      <c r="J187" s="210">
        <f t="shared" si="18"/>
        <v>99.980616398526848</v>
      </c>
    </row>
    <row r="188" spans="1:10" x14ac:dyDescent="0.2">
      <c r="A188" s="39"/>
      <c r="B188" s="197" t="s">
        <v>113</v>
      </c>
      <c r="C188" s="194">
        <v>871</v>
      </c>
      <c r="D188" s="193" t="s">
        <v>32</v>
      </c>
      <c r="E188" s="193" t="s">
        <v>28</v>
      </c>
      <c r="F188" s="194"/>
      <c r="G188" s="196"/>
      <c r="H188" s="195">
        <f>H190</f>
        <v>70</v>
      </c>
      <c r="I188" s="195">
        <f>I190</f>
        <v>70</v>
      </c>
      <c r="J188" s="191">
        <f t="shared" si="18"/>
        <v>100</v>
      </c>
    </row>
    <row r="189" spans="1:10" x14ac:dyDescent="0.2">
      <c r="A189" s="39"/>
      <c r="B189" s="41" t="s">
        <v>112</v>
      </c>
      <c r="C189" s="67">
        <v>871</v>
      </c>
      <c r="D189" s="53" t="s">
        <v>10</v>
      </c>
      <c r="E189" s="53" t="s">
        <v>28</v>
      </c>
      <c r="F189" s="52" t="s">
        <v>110</v>
      </c>
      <c r="G189" s="56"/>
      <c r="H189" s="64">
        <f>H190</f>
        <v>70</v>
      </c>
      <c r="I189" s="64">
        <f>I190</f>
        <v>70</v>
      </c>
      <c r="J189" s="125">
        <f t="shared" si="18"/>
        <v>100</v>
      </c>
    </row>
    <row r="190" spans="1:10" x14ac:dyDescent="0.2">
      <c r="A190" s="39"/>
      <c r="B190" s="41" t="s">
        <v>111</v>
      </c>
      <c r="C190" s="67">
        <v>871</v>
      </c>
      <c r="D190" s="53" t="s">
        <v>10</v>
      </c>
      <c r="E190" s="53" t="s">
        <v>28</v>
      </c>
      <c r="F190" s="52" t="s">
        <v>109</v>
      </c>
      <c r="G190" s="54"/>
      <c r="H190" s="65">
        <f>H193</f>
        <v>70</v>
      </c>
      <c r="I190" s="65">
        <f>I193</f>
        <v>70</v>
      </c>
      <c r="J190" s="126">
        <f t="shared" si="18"/>
        <v>100</v>
      </c>
    </row>
    <row r="191" spans="1:10" x14ac:dyDescent="0.2">
      <c r="A191" s="39"/>
      <c r="B191" s="177" t="s">
        <v>288</v>
      </c>
      <c r="C191" s="52">
        <v>871</v>
      </c>
      <c r="D191" s="53" t="s">
        <v>10</v>
      </c>
      <c r="E191" s="53" t="s">
        <v>28</v>
      </c>
      <c r="F191" s="52" t="s">
        <v>109</v>
      </c>
      <c r="G191" s="52">
        <v>200</v>
      </c>
      <c r="H191" s="65">
        <f>H192</f>
        <v>70</v>
      </c>
      <c r="I191" s="65">
        <f>I192</f>
        <v>70</v>
      </c>
      <c r="J191" s="126">
        <f t="shared" si="18"/>
        <v>100</v>
      </c>
    </row>
    <row r="192" spans="1:10" ht="12.75" customHeight="1" x14ac:dyDescent="0.2">
      <c r="A192" s="39"/>
      <c r="B192" s="177" t="s">
        <v>305</v>
      </c>
      <c r="C192" s="52">
        <v>871</v>
      </c>
      <c r="D192" s="53" t="s">
        <v>10</v>
      </c>
      <c r="E192" s="53" t="s">
        <v>28</v>
      </c>
      <c r="F192" s="52" t="s">
        <v>109</v>
      </c>
      <c r="G192" s="52">
        <v>240</v>
      </c>
      <c r="H192" s="65">
        <f>H193</f>
        <v>70</v>
      </c>
      <c r="I192" s="65">
        <f>I193</f>
        <v>70</v>
      </c>
      <c r="J192" s="126">
        <f t="shared" si="18"/>
        <v>100</v>
      </c>
    </row>
    <row r="193" spans="1:10" ht="13.5" customHeight="1" x14ac:dyDescent="0.2">
      <c r="A193" s="39"/>
      <c r="B193" s="176" t="s">
        <v>234</v>
      </c>
      <c r="C193" s="52">
        <v>871</v>
      </c>
      <c r="D193" s="53" t="s">
        <v>10</v>
      </c>
      <c r="E193" s="53" t="s">
        <v>28</v>
      </c>
      <c r="F193" s="52" t="s">
        <v>109</v>
      </c>
      <c r="G193" s="52">
        <v>244</v>
      </c>
      <c r="H193" s="65">
        <v>70</v>
      </c>
      <c r="I193" s="65">
        <v>70</v>
      </c>
      <c r="J193" s="126">
        <f t="shared" si="18"/>
        <v>100</v>
      </c>
    </row>
    <row r="194" spans="1:10" x14ac:dyDescent="0.2">
      <c r="A194" s="39"/>
      <c r="B194" s="192" t="s">
        <v>118</v>
      </c>
      <c r="C194" s="194">
        <v>871</v>
      </c>
      <c r="D194" s="193" t="s">
        <v>32</v>
      </c>
      <c r="E194" s="193" t="s">
        <v>89</v>
      </c>
      <c r="F194" s="194"/>
      <c r="G194" s="196"/>
      <c r="H194" s="195">
        <f t="shared" ref="H194:I198" si="22">H195</f>
        <v>445.9</v>
      </c>
      <c r="I194" s="195">
        <f t="shared" si="22"/>
        <v>445.8</v>
      </c>
      <c r="J194" s="191">
        <f t="shared" si="18"/>
        <v>99.977573446961216</v>
      </c>
    </row>
    <row r="195" spans="1:10" x14ac:dyDescent="0.2">
      <c r="A195" s="39"/>
      <c r="B195" s="176" t="s">
        <v>95</v>
      </c>
      <c r="C195" s="52">
        <v>871</v>
      </c>
      <c r="D195" s="53" t="s">
        <v>32</v>
      </c>
      <c r="E195" s="53" t="s">
        <v>89</v>
      </c>
      <c r="F195" s="52" t="s">
        <v>96</v>
      </c>
      <c r="G195" s="54"/>
      <c r="H195" s="65">
        <f t="shared" si="22"/>
        <v>445.9</v>
      </c>
      <c r="I195" s="65">
        <f t="shared" si="22"/>
        <v>445.8</v>
      </c>
      <c r="J195" s="126">
        <f t="shared" si="18"/>
        <v>99.977573446961216</v>
      </c>
    </row>
    <row r="196" spans="1:10" x14ac:dyDescent="0.2">
      <c r="A196" s="39"/>
      <c r="B196" s="43" t="s">
        <v>268</v>
      </c>
      <c r="C196" s="52">
        <v>871</v>
      </c>
      <c r="D196" s="53" t="s">
        <v>32</v>
      </c>
      <c r="E196" s="53" t="s">
        <v>89</v>
      </c>
      <c r="F196" s="53" t="s">
        <v>269</v>
      </c>
      <c r="G196" s="54"/>
      <c r="H196" s="65">
        <f t="shared" si="22"/>
        <v>445.9</v>
      </c>
      <c r="I196" s="65">
        <f t="shared" si="22"/>
        <v>445.8</v>
      </c>
      <c r="J196" s="126">
        <f t="shared" si="18"/>
        <v>99.977573446961216</v>
      </c>
    </row>
    <row r="197" spans="1:10" x14ac:dyDescent="0.2">
      <c r="A197" s="39"/>
      <c r="B197" s="177" t="s">
        <v>288</v>
      </c>
      <c r="C197" s="52">
        <v>871</v>
      </c>
      <c r="D197" s="53" t="s">
        <v>32</v>
      </c>
      <c r="E197" s="53" t="s">
        <v>89</v>
      </c>
      <c r="F197" s="53" t="s">
        <v>269</v>
      </c>
      <c r="G197" s="52">
        <v>200</v>
      </c>
      <c r="H197" s="65">
        <f t="shared" si="22"/>
        <v>445.9</v>
      </c>
      <c r="I197" s="65">
        <f t="shared" si="22"/>
        <v>445.8</v>
      </c>
      <c r="J197" s="126">
        <f t="shared" si="18"/>
        <v>99.977573446961216</v>
      </c>
    </row>
    <row r="198" spans="1:10" ht="12.75" customHeight="1" x14ac:dyDescent="0.2">
      <c r="A198" s="39"/>
      <c r="B198" s="177" t="s">
        <v>305</v>
      </c>
      <c r="C198" s="52">
        <v>871</v>
      </c>
      <c r="D198" s="53" t="s">
        <v>32</v>
      </c>
      <c r="E198" s="53" t="s">
        <v>89</v>
      </c>
      <c r="F198" s="53" t="s">
        <v>269</v>
      </c>
      <c r="G198" s="52">
        <v>240</v>
      </c>
      <c r="H198" s="65">
        <f t="shared" si="22"/>
        <v>445.9</v>
      </c>
      <c r="I198" s="65">
        <f t="shared" si="22"/>
        <v>445.8</v>
      </c>
      <c r="J198" s="126">
        <f t="shared" si="18"/>
        <v>99.977573446961216</v>
      </c>
    </row>
    <row r="199" spans="1:10" ht="16.5" customHeight="1" x14ac:dyDescent="0.2">
      <c r="A199" s="39"/>
      <c r="B199" s="176" t="s">
        <v>234</v>
      </c>
      <c r="C199" s="52">
        <v>871</v>
      </c>
      <c r="D199" s="53" t="s">
        <v>32</v>
      </c>
      <c r="E199" s="53" t="s">
        <v>89</v>
      </c>
      <c r="F199" s="53" t="s">
        <v>269</v>
      </c>
      <c r="G199" s="52">
        <v>244</v>
      </c>
      <c r="H199" s="65">
        <v>445.9</v>
      </c>
      <c r="I199" s="65">
        <v>445.8</v>
      </c>
      <c r="J199" s="126">
        <f t="shared" si="18"/>
        <v>99.977573446961216</v>
      </c>
    </row>
    <row r="200" spans="1:10" x14ac:dyDescent="0.2">
      <c r="A200" s="39"/>
      <c r="B200" s="206" t="s">
        <v>331</v>
      </c>
      <c r="C200" s="207" t="s">
        <v>43</v>
      </c>
      <c r="D200" s="206" t="s">
        <v>34</v>
      </c>
      <c r="E200" s="211"/>
      <c r="F200" s="212"/>
      <c r="G200" s="213"/>
      <c r="H200" s="209">
        <f t="shared" ref="H200:I205" si="23">H201</f>
        <v>2731.4</v>
      </c>
      <c r="I200" s="209">
        <f t="shared" si="23"/>
        <v>2731.4</v>
      </c>
      <c r="J200" s="210">
        <f t="shared" si="18"/>
        <v>100</v>
      </c>
    </row>
    <row r="201" spans="1:10" x14ac:dyDescent="0.2">
      <c r="A201" s="39"/>
      <c r="B201" s="149" t="s">
        <v>132</v>
      </c>
      <c r="C201" s="38">
        <v>871</v>
      </c>
      <c r="D201" s="51" t="s">
        <v>34</v>
      </c>
      <c r="E201" s="51" t="s">
        <v>27</v>
      </c>
      <c r="F201" s="51"/>
      <c r="G201" s="56"/>
      <c r="H201" s="64">
        <f t="shared" si="23"/>
        <v>2731.4</v>
      </c>
      <c r="I201" s="64">
        <f t="shared" si="23"/>
        <v>2731.4</v>
      </c>
      <c r="J201" s="125">
        <f t="shared" si="18"/>
        <v>100</v>
      </c>
    </row>
    <row r="202" spans="1:10" x14ac:dyDescent="0.2">
      <c r="A202" s="39"/>
      <c r="B202" s="176" t="s">
        <v>95</v>
      </c>
      <c r="C202" s="52">
        <v>871</v>
      </c>
      <c r="D202" s="53" t="s">
        <v>34</v>
      </c>
      <c r="E202" s="53" t="s">
        <v>27</v>
      </c>
      <c r="F202" s="53" t="s">
        <v>96</v>
      </c>
      <c r="G202" s="55"/>
      <c r="H202" s="65">
        <f t="shared" si="23"/>
        <v>2731.4</v>
      </c>
      <c r="I202" s="65">
        <f t="shared" si="23"/>
        <v>2731.4</v>
      </c>
      <c r="J202" s="126">
        <f t="shared" si="18"/>
        <v>100</v>
      </c>
    </row>
    <row r="203" spans="1:10" ht="30.75" customHeight="1" x14ac:dyDescent="0.2">
      <c r="A203" s="39"/>
      <c r="B203" s="41" t="s">
        <v>278</v>
      </c>
      <c r="C203" s="52">
        <v>871</v>
      </c>
      <c r="D203" s="53" t="s">
        <v>34</v>
      </c>
      <c r="E203" s="53" t="s">
        <v>27</v>
      </c>
      <c r="F203" s="53" t="s">
        <v>279</v>
      </c>
      <c r="G203" s="55"/>
      <c r="H203" s="65">
        <f t="shared" si="23"/>
        <v>2731.4</v>
      </c>
      <c r="I203" s="65">
        <f t="shared" si="23"/>
        <v>2731.4</v>
      </c>
      <c r="J203" s="126">
        <f t="shared" si="18"/>
        <v>100</v>
      </c>
    </row>
    <row r="204" spans="1:10" x14ac:dyDescent="0.2">
      <c r="A204" s="39"/>
      <c r="B204" s="177" t="s">
        <v>288</v>
      </c>
      <c r="C204" s="52">
        <v>871</v>
      </c>
      <c r="D204" s="53" t="s">
        <v>34</v>
      </c>
      <c r="E204" s="53" t="s">
        <v>27</v>
      </c>
      <c r="F204" s="53" t="s">
        <v>279</v>
      </c>
      <c r="G204" s="52">
        <v>200</v>
      </c>
      <c r="H204" s="65">
        <f t="shared" si="23"/>
        <v>2731.4</v>
      </c>
      <c r="I204" s="65">
        <f t="shared" si="23"/>
        <v>2731.4</v>
      </c>
      <c r="J204" s="126">
        <f t="shared" si="18"/>
        <v>100</v>
      </c>
    </row>
    <row r="205" spans="1:10" ht="12.75" customHeight="1" x14ac:dyDescent="0.2">
      <c r="A205" s="39"/>
      <c r="B205" s="177" t="s">
        <v>305</v>
      </c>
      <c r="C205" s="52">
        <v>871</v>
      </c>
      <c r="D205" s="53" t="s">
        <v>34</v>
      </c>
      <c r="E205" s="53" t="s">
        <v>27</v>
      </c>
      <c r="F205" s="53" t="s">
        <v>279</v>
      </c>
      <c r="G205" s="52">
        <v>240</v>
      </c>
      <c r="H205" s="65">
        <f t="shared" si="23"/>
        <v>2731.4</v>
      </c>
      <c r="I205" s="65">
        <f t="shared" si="23"/>
        <v>2731.4</v>
      </c>
      <c r="J205" s="126">
        <f t="shared" si="18"/>
        <v>100</v>
      </c>
    </row>
    <row r="206" spans="1:10" ht="15.75" customHeight="1" x14ac:dyDescent="0.2">
      <c r="A206" s="39"/>
      <c r="B206" s="176" t="s">
        <v>234</v>
      </c>
      <c r="C206" s="52">
        <v>871</v>
      </c>
      <c r="D206" s="53" t="s">
        <v>34</v>
      </c>
      <c r="E206" s="53" t="s">
        <v>27</v>
      </c>
      <c r="F206" s="53" t="s">
        <v>279</v>
      </c>
      <c r="G206" s="52">
        <v>244</v>
      </c>
      <c r="H206" s="65">
        <v>2731.4</v>
      </c>
      <c r="I206" s="65">
        <v>2731.4</v>
      </c>
      <c r="J206" s="126">
        <f t="shared" si="18"/>
        <v>100</v>
      </c>
    </row>
    <row r="207" spans="1:10" x14ac:dyDescent="0.2">
      <c r="A207" s="39"/>
      <c r="B207" s="206" t="s">
        <v>138</v>
      </c>
      <c r="C207" s="207" t="s">
        <v>43</v>
      </c>
      <c r="D207" s="206">
        <v>10</v>
      </c>
      <c r="E207" s="211"/>
      <c r="F207" s="212"/>
      <c r="G207" s="213"/>
      <c r="H207" s="209">
        <f t="shared" ref="H207:I212" si="24">H208</f>
        <v>289.2</v>
      </c>
      <c r="I207" s="209">
        <f t="shared" si="24"/>
        <v>289.10000000000002</v>
      </c>
      <c r="J207" s="210">
        <f t="shared" si="18"/>
        <v>99.965421853388676</v>
      </c>
    </row>
    <row r="208" spans="1:10" x14ac:dyDescent="0.2">
      <c r="A208" s="39"/>
      <c r="B208" s="192" t="s">
        <v>139</v>
      </c>
      <c r="C208" s="194">
        <v>871</v>
      </c>
      <c r="D208" s="193" t="s">
        <v>241</v>
      </c>
      <c r="E208" s="193" t="s">
        <v>22</v>
      </c>
      <c r="F208" s="193"/>
      <c r="G208" s="196"/>
      <c r="H208" s="195">
        <f t="shared" si="24"/>
        <v>289.2</v>
      </c>
      <c r="I208" s="195">
        <f t="shared" si="24"/>
        <v>289.10000000000002</v>
      </c>
      <c r="J208" s="191">
        <f t="shared" si="18"/>
        <v>99.965421853388676</v>
      </c>
    </row>
    <row r="209" spans="1:10" x14ac:dyDescent="0.2">
      <c r="A209" s="39"/>
      <c r="B209" s="176" t="s">
        <v>95</v>
      </c>
      <c r="C209" s="52">
        <v>871</v>
      </c>
      <c r="D209" s="53" t="s">
        <v>241</v>
      </c>
      <c r="E209" s="53" t="s">
        <v>22</v>
      </c>
      <c r="F209" s="53" t="s">
        <v>96</v>
      </c>
      <c r="G209" s="55"/>
      <c r="H209" s="65">
        <f t="shared" si="24"/>
        <v>289.2</v>
      </c>
      <c r="I209" s="65">
        <f t="shared" si="24"/>
        <v>289.10000000000002</v>
      </c>
      <c r="J209" s="126">
        <f t="shared" si="18"/>
        <v>99.965421853388676</v>
      </c>
    </row>
    <row r="210" spans="1:10" ht="39.75" customHeight="1" x14ac:dyDescent="0.2">
      <c r="A210" s="39"/>
      <c r="B210" s="41" t="s">
        <v>280</v>
      </c>
      <c r="C210" s="52">
        <v>871</v>
      </c>
      <c r="D210" s="53" t="s">
        <v>241</v>
      </c>
      <c r="E210" s="53" t="s">
        <v>22</v>
      </c>
      <c r="F210" s="53" t="s">
        <v>281</v>
      </c>
      <c r="G210" s="55"/>
      <c r="H210" s="65">
        <f t="shared" si="24"/>
        <v>289.2</v>
      </c>
      <c r="I210" s="65">
        <f t="shared" si="24"/>
        <v>289.10000000000002</v>
      </c>
      <c r="J210" s="126">
        <f t="shared" ref="J210:J273" si="25">I210/H210*100</f>
        <v>99.965421853388676</v>
      </c>
    </row>
    <row r="211" spans="1:10" x14ac:dyDescent="0.2">
      <c r="A211" s="39"/>
      <c r="B211" s="177" t="s">
        <v>288</v>
      </c>
      <c r="C211" s="52">
        <v>871</v>
      </c>
      <c r="D211" s="53" t="s">
        <v>241</v>
      </c>
      <c r="E211" s="53" t="s">
        <v>22</v>
      </c>
      <c r="F211" s="53" t="s">
        <v>281</v>
      </c>
      <c r="G211" s="52">
        <v>200</v>
      </c>
      <c r="H211" s="65">
        <f t="shared" si="24"/>
        <v>289.2</v>
      </c>
      <c r="I211" s="65">
        <f t="shared" si="24"/>
        <v>289.10000000000002</v>
      </c>
      <c r="J211" s="126">
        <f t="shared" si="25"/>
        <v>99.965421853388676</v>
      </c>
    </row>
    <row r="212" spans="1:10" ht="12.75" customHeight="1" x14ac:dyDescent="0.2">
      <c r="A212" s="39"/>
      <c r="B212" s="177" t="s">
        <v>305</v>
      </c>
      <c r="C212" s="52">
        <v>871</v>
      </c>
      <c r="D212" s="53" t="s">
        <v>241</v>
      </c>
      <c r="E212" s="53" t="s">
        <v>22</v>
      </c>
      <c r="F212" s="53" t="s">
        <v>281</v>
      </c>
      <c r="G212" s="52">
        <v>240</v>
      </c>
      <c r="H212" s="65">
        <f t="shared" si="24"/>
        <v>289.2</v>
      </c>
      <c r="I212" s="65">
        <f t="shared" si="24"/>
        <v>289.10000000000002</v>
      </c>
      <c r="J212" s="126">
        <f t="shared" si="25"/>
        <v>99.965421853388676</v>
      </c>
    </row>
    <row r="213" spans="1:10" ht="16.5" customHeight="1" x14ac:dyDescent="0.2">
      <c r="A213" s="39"/>
      <c r="B213" s="176" t="s">
        <v>234</v>
      </c>
      <c r="C213" s="52">
        <v>871</v>
      </c>
      <c r="D213" s="53" t="s">
        <v>241</v>
      </c>
      <c r="E213" s="53" t="s">
        <v>22</v>
      </c>
      <c r="F213" s="53" t="s">
        <v>281</v>
      </c>
      <c r="G213" s="52">
        <v>244</v>
      </c>
      <c r="H213" s="65">
        <v>289.2</v>
      </c>
      <c r="I213" s="65">
        <v>289.10000000000002</v>
      </c>
      <c r="J213" s="126">
        <f t="shared" si="25"/>
        <v>99.965421853388676</v>
      </c>
    </row>
    <row r="214" spans="1:10" x14ac:dyDescent="0.2">
      <c r="A214" s="39"/>
      <c r="B214" s="206" t="s">
        <v>137</v>
      </c>
      <c r="C214" s="206">
        <v>871</v>
      </c>
      <c r="D214" s="207">
        <v>11</v>
      </c>
      <c r="E214" s="207"/>
      <c r="F214" s="206"/>
      <c r="G214" s="208"/>
      <c r="H214" s="209">
        <f t="shared" ref="H214:I219" si="26">H215</f>
        <v>3114.1</v>
      </c>
      <c r="I214" s="209">
        <f t="shared" si="26"/>
        <v>3114.1</v>
      </c>
      <c r="J214" s="210">
        <f t="shared" si="25"/>
        <v>100</v>
      </c>
    </row>
    <row r="215" spans="1:10" x14ac:dyDescent="0.2">
      <c r="A215" s="39"/>
      <c r="B215" s="192" t="s">
        <v>133</v>
      </c>
      <c r="C215" s="194">
        <v>871</v>
      </c>
      <c r="D215" s="194">
        <v>11</v>
      </c>
      <c r="E215" s="193" t="s">
        <v>28</v>
      </c>
      <c r="F215" s="194"/>
      <c r="G215" s="196"/>
      <c r="H215" s="195">
        <f t="shared" si="26"/>
        <v>3114.1</v>
      </c>
      <c r="I215" s="195">
        <f t="shared" si="26"/>
        <v>3114.1</v>
      </c>
      <c r="J215" s="191">
        <f t="shared" si="25"/>
        <v>100</v>
      </c>
    </row>
    <row r="216" spans="1:10" x14ac:dyDescent="0.2">
      <c r="A216" s="39"/>
      <c r="B216" s="176" t="s">
        <v>95</v>
      </c>
      <c r="C216" s="52">
        <v>871</v>
      </c>
      <c r="D216" s="52">
        <v>11</v>
      </c>
      <c r="E216" s="53" t="s">
        <v>28</v>
      </c>
      <c r="F216" s="53" t="s">
        <v>96</v>
      </c>
      <c r="G216" s="52"/>
      <c r="H216" s="66">
        <f t="shared" si="26"/>
        <v>3114.1</v>
      </c>
      <c r="I216" s="66">
        <f t="shared" si="26"/>
        <v>3114.1</v>
      </c>
      <c r="J216" s="126">
        <f t="shared" si="25"/>
        <v>100</v>
      </c>
    </row>
    <row r="217" spans="1:10" ht="42.75" customHeight="1" x14ac:dyDescent="0.2">
      <c r="A217" s="39"/>
      <c r="B217" s="176" t="s">
        <v>282</v>
      </c>
      <c r="C217" s="52">
        <v>871</v>
      </c>
      <c r="D217" s="52">
        <v>11</v>
      </c>
      <c r="E217" s="53" t="s">
        <v>28</v>
      </c>
      <c r="F217" s="53" t="s">
        <v>284</v>
      </c>
      <c r="G217" s="52"/>
      <c r="H217" s="66">
        <f t="shared" si="26"/>
        <v>3114.1</v>
      </c>
      <c r="I217" s="66">
        <f t="shared" si="26"/>
        <v>3114.1</v>
      </c>
      <c r="J217" s="126">
        <f t="shared" si="25"/>
        <v>100</v>
      </c>
    </row>
    <row r="218" spans="1:10" ht="12.75" customHeight="1" x14ac:dyDescent="0.2">
      <c r="A218" s="39"/>
      <c r="B218" s="177" t="s">
        <v>288</v>
      </c>
      <c r="C218" s="52">
        <v>871</v>
      </c>
      <c r="D218" s="52">
        <v>11</v>
      </c>
      <c r="E218" s="53" t="s">
        <v>28</v>
      </c>
      <c r="F218" s="53" t="s">
        <v>284</v>
      </c>
      <c r="G218" s="52">
        <v>200</v>
      </c>
      <c r="H218" s="66">
        <f t="shared" si="26"/>
        <v>3114.1</v>
      </c>
      <c r="I218" s="66">
        <f t="shared" si="26"/>
        <v>3114.1</v>
      </c>
      <c r="J218" s="126">
        <f t="shared" si="25"/>
        <v>100</v>
      </c>
    </row>
    <row r="219" spans="1:10" ht="12.75" customHeight="1" x14ac:dyDescent="0.2">
      <c r="A219" s="39"/>
      <c r="B219" s="177" t="s">
        <v>305</v>
      </c>
      <c r="C219" s="52">
        <v>871</v>
      </c>
      <c r="D219" s="52">
        <v>11</v>
      </c>
      <c r="E219" s="53" t="s">
        <v>28</v>
      </c>
      <c r="F219" s="53" t="s">
        <v>284</v>
      </c>
      <c r="G219" s="52">
        <v>240</v>
      </c>
      <c r="H219" s="66">
        <f t="shared" si="26"/>
        <v>3114.1</v>
      </c>
      <c r="I219" s="66">
        <f t="shared" si="26"/>
        <v>3114.1</v>
      </c>
      <c r="J219" s="126">
        <f t="shared" si="25"/>
        <v>100</v>
      </c>
    </row>
    <row r="220" spans="1:10" ht="12.75" customHeight="1" x14ac:dyDescent="0.2">
      <c r="A220" s="39"/>
      <c r="B220" s="176" t="s">
        <v>234</v>
      </c>
      <c r="C220" s="52">
        <v>871</v>
      </c>
      <c r="D220" s="52">
        <v>11</v>
      </c>
      <c r="E220" s="53" t="s">
        <v>28</v>
      </c>
      <c r="F220" s="53" t="s">
        <v>284</v>
      </c>
      <c r="G220" s="52">
        <v>244</v>
      </c>
      <c r="H220" s="66">
        <v>3114.1</v>
      </c>
      <c r="I220" s="66">
        <v>3114.1</v>
      </c>
      <c r="J220" s="126">
        <f t="shared" si="25"/>
        <v>100</v>
      </c>
    </row>
    <row r="221" spans="1:10" x14ac:dyDescent="0.2">
      <c r="A221" s="198">
        <v>2</v>
      </c>
      <c r="B221" s="205" t="s">
        <v>131</v>
      </c>
      <c r="C221" s="200"/>
      <c r="D221" s="201"/>
      <c r="E221" s="201"/>
      <c r="F221" s="202"/>
      <c r="G221" s="202"/>
      <c r="H221" s="203">
        <f t="shared" ref="H221:I223" si="27">H222</f>
        <v>1498.3</v>
      </c>
      <c r="I221" s="203">
        <f t="shared" si="27"/>
        <v>1498.1999999999998</v>
      </c>
      <c r="J221" s="204">
        <f t="shared" si="25"/>
        <v>99.993325769205086</v>
      </c>
    </row>
    <row r="222" spans="1:10" x14ac:dyDescent="0.2">
      <c r="A222" s="8"/>
      <c r="B222" s="192" t="s">
        <v>20</v>
      </c>
      <c r="C222" s="193" t="s">
        <v>43</v>
      </c>
      <c r="D222" s="194" t="s">
        <v>21</v>
      </c>
      <c r="E222" s="194" t="s">
        <v>18</v>
      </c>
      <c r="F222" s="194" t="s">
        <v>19</v>
      </c>
      <c r="G222" s="194" t="s">
        <v>17</v>
      </c>
      <c r="H222" s="195">
        <f t="shared" si="27"/>
        <v>1498.3</v>
      </c>
      <c r="I222" s="195">
        <f t="shared" si="27"/>
        <v>1498.1999999999998</v>
      </c>
      <c r="J222" s="191">
        <f t="shared" si="25"/>
        <v>99.993325769205086</v>
      </c>
    </row>
    <row r="223" spans="1:10" ht="38.25" x14ac:dyDescent="0.2">
      <c r="A223" s="8"/>
      <c r="B223" s="186" t="s">
        <v>91</v>
      </c>
      <c r="C223" s="51" t="s">
        <v>43</v>
      </c>
      <c r="D223" s="38" t="s">
        <v>21</v>
      </c>
      <c r="E223" s="51" t="s">
        <v>22</v>
      </c>
      <c r="F223" s="38" t="s">
        <v>19</v>
      </c>
      <c r="G223" s="38" t="s">
        <v>17</v>
      </c>
      <c r="H223" s="64">
        <f t="shared" si="27"/>
        <v>1498.3</v>
      </c>
      <c r="I223" s="64">
        <f t="shared" si="27"/>
        <v>1498.1999999999998</v>
      </c>
      <c r="J223" s="125">
        <f t="shared" si="25"/>
        <v>99.993325769205086</v>
      </c>
    </row>
    <row r="224" spans="1:10" ht="30" customHeight="1" x14ac:dyDescent="0.2">
      <c r="A224" s="39"/>
      <c r="B224" s="176" t="s">
        <v>23</v>
      </c>
      <c r="C224" s="53" t="s">
        <v>43</v>
      </c>
      <c r="D224" s="53" t="s">
        <v>21</v>
      </c>
      <c r="E224" s="53" t="s">
        <v>22</v>
      </c>
      <c r="F224" s="52" t="s">
        <v>120</v>
      </c>
      <c r="G224" s="52" t="s">
        <v>17</v>
      </c>
      <c r="H224" s="65">
        <f>H225+H229+H233</f>
        <v>1498.3</v>
      </c>
      <c r="I224" s="65">
        <f>I225+I229+I233</f>
        <v>1498.1999999999998</v>
      </c>
      <c r="J224" s="126">
        <f t="shared" si="25"/>
        <v>99.993325769205086</v>
      </c>
    </row>
    <row r="225" spans="1:10" ht="38.25" x14ac:dyDescent="0.2">
      <c r="A225" s="39"/>
      <c r="B225" s="176" t="s">
        <v>285</v>
      </c>
      <c r="C225" s="52">
        <v>871</v>
      </c>
      <c r="D225" s="52" t="s">
        <v>21</v>
      </c>
      <c r="E225" s="53" t="s">
        <v>22</v>
      </c>
      <c r="F225" s="52" t="s">
        <v>121</v>
      </c>
      <c r="G225" s="52">
        <v>100</v>
      </c>
      <c r="H225" s="63">
        <f>H226</f>
        <v>1248.5999999999999</v>
      </c>
      <c r="I225" s="63">
        <f>I226</f>
        <v>1248.5999999999999</v>
      </c>
      <c r="J225" s="126">
        <f t="shared" si="25"/>
        <v>100</v>
      </c>
    </row>
    <row r="226" spans="1:10" x14ac:dyDescent="0.2">
      <c r="A226" s="39"/>
      <c r="B226" s="176" t="s">
        <v>286</v>
      </c>
      <c r="C226" s="52">
        <v>871</v>
      </c>
      <c r="D226" s="52" t="s">
        <v>21</v>
      </c>
      <c r="E226" s="53" t="s">
        <v>22</v>
      </c>
      <c r="F226" s="52" t="s">
        <v>121</v>
      </c>
      <c r="G226" s="54">
        <v>120</v>
      </c>
      <c r="H226" s="63">
        <f>H227+H228</f>
        <v>1248.5999999999999</v>
      </c>
      <c r="I226" s="63">
        <f>I227+I228</f>
        <v>1248.5999999999999</v>
      </c>
      <c r="J226" s="126">
        <f t="shared" si="25"/>
        <v>100</v>
      </c>
    </row>
    <row r="227" spans="1:10" x14ac:dyDescent="0.2">
      <c r="A227" s="39"/>
      <c r="B227" s="177" t="s">
        <v>264</v>
      </c>
      <c r="C227" s="52">
        <v>871</v>
      </c>
      <c r="D227" s="52" t="s">
        <v>21</v>
      </c>
      <c r="E227" s="53" t="s">
        <v>22</v>
      </c>
      <c r="F227" s="52" t="s">
        <v>121</v>
      </c>
      <c r="G227" s="54">
        <v>121</v>
      </c>
      <c r="H227" s="63">
        <v>467.6</v>
      </c>
      <c r="I227" s="63">
        <v>467.6</v>
      </c>
      <c r="J227" s="126">
        <f t="shared" si="25"/>
        <v>100</v>
      </c>
    </row>
    <row r="228" spans="1:10" ht="12.75" customHeight="1" x14ac:dyDescent="0.2">
      <c r="A228" s="39"/>
      <c r="B228" s="177" t="s">
        <v>287</v>
      </c>
      <c r="C228" s="52">
        <v>871</v>
      </c>
      <c r="D228" s="52" t="s">
        <v>21</v>
      </c>
      <c r="E228" s="53" t="s">
        <v>22</v>
      </c>
      <c r="F228" s="52" t="s">
        <v>121</v>
      </c>
      <c r="G228" s="54">
        <v>122</v>
      </c>
      <c r="H228" s="63">
        <v>781</v>
      </c>
      <c r="I228" s="63">
        <v>781</v>
      </c>
      <c r="J228" s="126">
        <f t="shared" si="25"/>
        <v>100</v>
      </c>
    </row>
    <row r="229" spans="1:10" x14ac:dyDescent="0.2">
      <c r="A229" s="39"/>
      <c r="B229" s="177" t="s">
        <v>288</v>
      </c>
      <c r="C229" s="52">
        <v>871</v>
      </c>
      <c r="D229" s="52" t="s">
        <v>21</v>
      </c>
      <c r="E229" s="53" t="s">
        <v>22</v>
      </c>
      <c r="F229" s="52" t="s">
        <v>121</v>
      </c>
      <c r="G229" s="54">
        <v>200</v>
      </c>
      <c r="H229" s="63">
        <f>H230</f>
        <v>249.7</v>
      </c>
      <c r="I229" s="63">
        <f>I230</f>
        <v>249.6</v>
      </c>
      <c r="J229" s="126">
        <f t="shared" si="25"/>
        <v>99.959951942330804</v>
      </c>
    </row>
    <row r="230" spans="1:10" ht="12.75" customHeight="1" x14ac:dyDescent="0.2">
      <c r="A230" s="39"/>
      <c r="B230" s="177" t="s">
        <v>289</v>
      </c>
      <c r="C230" s="52">
        <v>871</v>
      </c>
      <c r="D230" s="52" t="s">
        <v>21</v>
      </c>
      <c r="E230" s="53" t="s">
        <v>22</v>
      </c>
      <c r="F230" s="52" t="s">
        <v>121</v>
      </c>
      <c r="G230" s="54">
        <v>240</v>
      </c>
      <c r="H230" s="63">
        <f>H231+H232</f>
        <v>249.7</v>
      </c>
      <c r="I230" s="63">
        <f>I231+I232</f>
        <v>249.6</v>
      </c>
      <c r="J230" s="126">
        <f t="shared" si="25"/>
        <v>99.959951942330804</v>
      </c>
    </row>
    <row r="231" spans="1:10" ht="25.5" x14ac:dyDescent="0.2">
      <c r="A231" s="39"/>
      <c r="B231" s="177" t="s">
        <v>273</v>
      </c>
      <c r="C231" s="52">
        <v>871</v>
      </c>
      <c r="D231" s="52" t="s">
        <v>21</v>
      </c>
      <c r="E231" s="53" t="s">
        <v>22</v>
      </c>
      <c r="F231" s="52" t="s">
        <v>121</v>
      </c>
      <c r="G231" s="54">
        <v>242</v>
      </c>
      <c r="H231" s="63">
        <v>23.1</v>
      </c>
      <c r="I231" s="63">
        <v>23.1</v>
      </c>
      <c r="J231" s="126">
        <f t="shared" si="25"/>
        <v>100</v>
      </c>
    </row>
    <row r="232" spans="1:10" x14ac:dyDescent="0.2">
      <c r="A232" s="39"/>
      <c r="B232" s="177" t="s">
        <v>290</v>
      </c>
      <c r="C232" s="52">
        <v>871</v>
      </c>
      <c r="D232" s="52" t="s">
        <v>21</v>
      </c>
      <c r="E232" s="53" t="s">
        <v>22</v>
      </c>
      <c r="F232" s="52" t="s">
        <v>121</v>
      </c>
      <c r="G232" s="54">
        <v>244</v>
      </c>
      <c r="H232" s="63">
        <v>226.6</v>
      </c>
      <c r="I232" s="63">
        <v>226.5</v>
      </c>
      <c r="J232" s="126">
        <f t="shared" si="25"/>
        <v>99.955869373345109</v>
      </c>
    </row>
    <row r="233" spans="1:10" hidden="1" x14ac:dyDescent="0.2">
      <c r="A233" s="39"/>
      <c r="B233" s="177" t="s">
        <v>291</v>
      </c>
      <c r="C233" s="52">
        <v>871</v>
      </c>
      <c r="D233" s="52" t="s">
        <v>21</v>
      </c>
      <c r="E233" s="53" t="s">
        <v>22</v>
      </c>
      <c r="F233" s="52" t="s">
        <v>121</v>
      </c>
      <c r="G233" s="54">
        <v>800</v>
      </c>
      <c r="H233" s="63">
        <f>H234</f>
        <v>0</v>
      </c>
      <c r="I233" s="63">
        <f>I234</f>
        <v>0</v>
      </c>
      <c r="J233" s="126" t="e">
        <f t="shared" si="25"/>
        <v>#DIV/0!</v>
      </c>
    </row>
    <row r="234" spans="1:10" hidden="1" x14ac:dyDescent="0.2">
      <c r="A234" s="39"/>
      <c r="B234" s="177" t="s">
        <v>292</v>
      </c>
      <c r="C234" s="52">
        <v>871</v>
      </c>
      <c r="D234" s="52" t="s">
        <v>21</v>
      </c>
      <c r="E234" s="53" t="s">
        <v>22</v>
      </c>
      <c r="F234" s="52" t="s">
        <v>121</v>
      </c>
      <c r="G234" s="54">
        <v>850</v>
      </c>
      <c r="H234" s="63">
        <f>H235+H236</f>
        <v>0</v>
      </c>
      <c r="I234" s="63">
        <f>I235+I236</f>
        <v>0</v>
      </c>
      <c r="J234" s="126" t="e">
        <f t="shared" si="25"/>
        <v>#DIV/0!</v>
      </c>
    </row>
    <row r="235" spans="1:10" ht="12.75" hidden="1" customHeight="1" x14ac:dyDescent="0.2">
      <c r="A235" s="39"/>
      <c r="B235" s="177" t="s">
        <v>276</v>
      </c>
      <c r="C235" s="52">
        <v>871</v>
      </c>
      <c r="D235" s="52" t="s">
        <v>21</v>
      </c>
      <c r="E235" s="53" t="s">
        <v>22</v>
      </c>
      <c r="F235" s="52" t="s">
        <v>121</v>
      </c>
      <c r="G235" s="54">
        <v>851</v>
      </c>
      <c r="H235" s="63"/>
      <c r="I235" s="63"/>
      <c r="J235" s="126" t="e">
        <f t="shared" si="25"/>
        <v>#DIV/0!</v>
      </c>
    </row>
    <row r="236" spans="1:10" hidden="1" x14ac:dyDescent="0.2">
      <c r="A236" s="39"/>
      <c r="B236" s="177" t="s">
        <v>266</v>
      </c>
      <c r="C236" s="52">
        <v>871</v>
      </c>
      <c r="D236" s="52" t="s">
        <v>21</v>
      </c>
      <c r="E236" s="53" t="s">
        <v>22</v>
      </c>
      <c r="F236" s="52" t="s">
        <v>121</v>
      </c>
      <c r="G236" s="54">
        <v>852</v>
      </c>
      <c r="H236" s="63">
        <v>0</v>
      </c>
      <c r="I236" s="63">
        <v>0</v>
      </c>
      <c r="J236" s="126" t="e">
        <f t="shared" si="25"/>
        <v>#DIV/0!</v>
      </c>
    </row>
    <row r="237" spans="1:10" x14ac:dyDescent="0.2">
      <c r="A237" s="198">
        <v>3</v>
      </c>
      <c r="B237" s="199" t="s">
        <v>119</v>
      </c>
      <c r="C237" s="200"/>
      <c r="D237" s="201"/>
      <c r="E237" s="201"/>
      <c r="F237" s="202"/>
      <c r="G237" s="202"/>
      <c r="H237" s="203">
        <f>H238</f>
        <v>1865.4</v>
      </c>
      <c r="I237" s="203">
        <f>I238</f>
        <v>1863.2</v>
      </c>
      <c r="J237" s="204">
        <f t="shared" si="25"/>
        <v>99.882062828347813</v>
      </c>
    </row>
    <row r="238" spans="1:10" x14ac:dyDescent="0.2">
      <c r="A238" s="8"/>
      <c r="B238" s="192" t="s">
        <v>331</v>
      </c>
      <c r="C238" s="193" t="s">
        <v>43</v>
      </c>
      <c r="D238" s="194" t="s">
        <v>34</v>
      </c>
      <c r="E238" s="194" t="s">
        <v>18</v>
      </c>
      <c r="F238" s="194" t="s">
        <v>19</v>
      </c>
      <c r="G238" s="194" t="s">
        <v>17</v>
      </c>
      <c r="H238" s="195">
        <f>H239</f>
        <v>1865.4</v>
      </c>
      <c r="I238" s="195">
        <f>I239</f>
        <v>1863.2</v>
      </c>
      <c r="J238" s="191">
        <f t="shared" si="25"/>
        <v>99.882062828347813</v>
      </c>
    </row>
    <row r="239" spans="1:10" x14ac:dyDescent="0.2">
      <c r="A239" s="8"/>
      <c r="B239" s="149" t="s">
        <v>35</v>
      </c>
      <c r="C239" s="51" t="s">
        <v>43</v>
      </c>
      <c r="D239" s="38" t="s">
        <v>34</v>
      </c>
      <c r="E239" s="38" t="s">
        <v>21</v>
      </c>
      <c r="F239" s="38" t="s">
        <v>19</v>
      </c>
      <c r="G239" s="38" t="s">
        <v>17</v>
      </c>
      <c r="H239" s="64">
        <f>H244+H262+H240</f>
        <v>1865.4</v>
      </c>
      <c r="I239" s="64">
        <f>I244+I262+I240</f>
        <v>1863.2</v>
      </c>
      <c r="J239" s="125">
        <f t="shared" si="25"/>
        <v>99.882062828347813</v>
      </c>
    </row>
    <row r="240" spans="1:10" x14ac:dyDescent="0.2">
      <c r="A240" s="8"/>
      <c r="B240" s="149" t="s">
        <v>362</v>
      </c>
      <c r="C240" s="51" t="s">
        <v>43</v>
      </c>
      <c r="D240" s="38" t="s">
        <v>34</v>
      </c>
      <c r="E240" s="38" t="s">
        <v>21</v>
      </c>
      <c r="F240" s="38" t="s">
        <v>363</v>
      </c>
      <c r="G240" s="38"/>
      <c r="H240" s="65">
        <f t="shared" ref="H240:I242" si="28">H241</f>
        <v>23</v>
      </c>
      <c r="I240" s="65">
        <f t="shared" si="28"/>
        <v>23</v>
      </c>
      <c r="J240" s="126">
        <f t="shared" si="25"/>
        <v>100</v>
      </c>
    </row>
    <row r="241" spans="1:10" x14ac:dyDescent="0.2">
      <c r="A241" s="8"/>
      <c r="B241" s="177" t="s">
        <v>288</v>
      </c>
      <c r="C241" s="53" t="s">
        <v>43</v>
      </c>
      <c r="D241" s="52" t="s">
        <v>34</v>
      </c>
      <c r="E241" s="52" t="s">
        <v>21</v>
      </c>
      <c r="F241" s="52" t="s">
        <v>363</v>
      </c>
      <c r="G241" s="52">
        <v>200</v>
      </c>
      <c r="H241" s="65">
        <f t="shared" si="28"/>
        <v>23</v>
      </c>
      <c r="I241" s="65">
        <f t="shared" si="28"/>
        <v>23</v>
      </c>
      <c r="J241" s="126">
        <f t="shared" si="25"/>
        <v>100</v>
      </c>
    </row>
    <row r="242" spans="1:10" ht="14.25" customHeight="1" x14ac:dyDescent="0.2">
      <c r="A242" s="8"/>
      <c r="B242" s="177" t="s">
        <v>289</v>
      </c>
      <c r="C242" s="53" t="s">
        <v>43</v>
      </c>
      <c r="D242" s="52" t="s">
        <v>34</v>
      </c>
      <c r="E242" s="52" t="s">
        <v>21</v>
      </c>
      <c r="F242" s="52" t="s">
        <v>363</v>
      </c>
      <c r="G242" s="52">
        <v>240</v>
      </c>
      <c r="H242" s="65">
        <f t="shared" si="28"/>
        <v>23</v>
      </c>
      <c r="I242" s="65">
        <f t="shared" si="28"/>
        <v>23</v>
      </c>
      <c r="J242" s="126">
        <f t="shared" si="25"/>
        <v>100</v>
      </c>
    </row>
    <row r="243" spans="1:10" x14ac:dyDescent="0.2">
      <c r="A243" s="8"/>
      <c r="B243" s="177" t="s">
        <v>290</v>
      </c>
      <c r="C243" s="53" t="s">
        <v>43</v>
      </c>
      <c r="D243" s="52" t="s">
        <v>34</v>
      </c>
      <c r="E243" s="52" t="s">
        <v>21</v>
      </c>
      <c r="F243" s="52" t="s">
        <v>363</v>
      </c>
      <c r="G243" s="52">
        <v>244</v>
      </c>
      <c r="H243" s="65">
        <v>23</v>
      </c>
      <c r="I243" s="65">
        <v>23</v>
      </c>
      <c r="J243" s="126">
        <f t="shared" si="25"/>
        <v>100</v>
      </c>
    </row>
    <row r="244" spans="1:10" x14ac:dyDescent="0.2">
      <c r="A244" s="8"/>
      <c r="B244" s="149" t="s">
        <v>332</v>
      </c>
      <c r="C244" s="51" t="s">
        <v>43</v>
      </c>
      <c r="D244" s="38" t="s">
        <v>34</v>
      </c>
      <c r="E244" s="38" t="s">
        <v>21</v>
      </c>
      <c r="F244" s="38" t="s">
        <v>333</v>
      </c>
      <c r="G244" s="38"/>
      <c r="H244" s="65">
        <f>H245+H249+H253+H257</f>
        <v>339.5</v>
      </c>
      <c r="I244" s="65">
        <f>I245+I249+I253+I257</f>
        <v>337.29999999999995</v>
      </c>
      <c r="J244" s="126">
        <f t="shared" si="25"/>
        <v>99.351988217967588</v>
      </c>
    </row>
    <row r="245" spans="1:10" ht="25.5" x14ac:dyDescent="0.2">
      <c r="A245" s="8"/>
      <c r="B245" s="187" t="s">
        <v>39</v>
      </c>
      <c r="C245" s="53" t="s">
        <v>43</v>
      </c>
      <c r="D245" s="52" t="s">
        <v>34</v>
      </c>
      <c r="E245" s="52" t="s">
        <v>21</v>
      </c>
      <c r="F245" s="52" t="s">
        <v>334</v>
      </c>
      <c r="G245" s="38"/>
      <c r="H245" s="65">
        <f t="shared" ref="H245:I247" si="29">H246</f>
        <v>6.3</v>
      </c>
      <c r="I245" s="65">
        <f t="shared" si="29"/>
        <v>6.3</v>
      </c>
      <c r="J245" s="126">
        <f t="shared" si="25"/>
        <v>100</v>
      </c>
    </row>
    <row r="246" spans="1:10" x14ac:dyDescent="0.2">
      <c r="A246" s="8"/>
      <c r="B246" s="176" t="s">
        <v>286</v>
      </c>
      <c r="C246" s="53" t="s">
        <v>43</v>
      </c>
      <c r="D246" s="52" t="s">
        <v>34</v>
      </c>
      <c r="E246" s="52" t="s">
        <v>21</v>
      </c>
      <c r="F246" s="52" t="s">
        <v>334</v>
      </c>
      <c r="G246" s="52">
        <v>110</v>
      </c>
      <c r="H246" s="65">
        <f t="shared" si="29"/>
        <v>6.3</v>
      </c>
      <c r="I246" s="65">
        <f t="shared" si="29"/>
        <v>6.3</v>
      </c>
      <c r="J246" s="126">
        <f t="shared" si="25"/>
        <v>100</v>
      </c>
    </row>
    <row r="247" spans="1:10" x14ac:dyDescent="0.2">
      <c r="A247" s="8"/>
      <c r="B247" s="176" t="s">
        <v>272</v>
      </c>
      <c r="C247" s="53" t="s">
        <v>43</v>
      </c>
      <c r="D247" s="52" t="s">
        <v>34</v>
      </c>
      <c r="E247" s="52" t="s">
        <v>21</v>
      </c>
      <c r="F247" s="52" t="s">
        <v>334</v>
      </c>
      <c r="G247" s="52">
        <v>111</v>
      </c>
      <c r="H247" s="65">
        <f t="shared" si="29"/>
        <v>6.3</v>
      </c>
      <c r="I247" s="65">
        <f t="shared" si="29"/>
        <v>6.3</v>
      </c>
      <c r="J247" s="126">
        <f t="shared" si="25"/>
        <v>100</v>
      </c>
    </row>
    <row r="248" spans="1:10" ht="25.5" x14ac:dyDescent="0.2">
      <c r="A248" s="8"/>
      <c r="B248" s="162" t="s">
        <v>39</v>
      </c>
      <c r="C248" s="53" t="s">
        <v>43</v>
      </c>
      <c r="D248" s="52" t="s">
        <v>34</v>
      </c>
      <c r="E248" s="52" t="s">
        <v>21</v>
      </c>
      <c r="F248" s="52" t="s">
        <v>334</v>
      </c>
      <c r="G248" s="52">
        <v>111</v>
      </c>
      <c r="H248" s="65">
        <v>6.3</v>
      </c>
      <c r="I248" s="65">
        <v>6.3</v>
      </c>
      <c r="J248" s="126">
        <f t="shared" si="25"/>
        <v>100</v>
      </c>
    </row>
    <row r="249" spans="1:10" x14ac:dyDescent="0.2">
      <c r="A249" s="8"/>
      <c r="B249" s="176" t="s">
        <v>195</v>
      </c>
      <c r="C249" s="53" t="s">
        <v>43</v>
      </c>
      <c r="D249" s="52" t="s">
        <v>34</v>
      </c>
      <c r="E249" s="52" t="s">
        <v>21</v>
      </c>
      <c r="F249" s="52" t="s">
        <v>335</v>
      </c>
      <c r="G249" s="38"/>
      <c r="H249" s="65">
        <f t="shared" ref="H249:I251" si="30">H250</f>
        <v>16.8</v>
      </c>
      <c r="I249" s="65">
        <f t="shared" si="30"/>
        <v>14.6</v>
      </c>
      <c r="J249" s="126">
        <f t="shared" si="25"/>
        <v>86.904761904761898</v>
      </c>
    </row>
    <row r="250" spans="1:10" x14ac:dyDescent="0.2">
      <c r="A250" s="8"/>
      <c r="B250" s="176" t="s">
        <v>286</v>
      </c>
      <c r="C250" s="53" t="s">
        <v>43</v>
      </c>
      <c r="D250" s="52" t="s">
        <v>34</v>
      </c>
      <c r="E250" s="52" t="s">
        <v>21</v>
      </c>
      <c r="F250" s="52" t="s">
        <v>335</v>
      </c>
      <c r="G250" s="52">
        <v>110</v>
      </c>
      <c r="H250" s="65">
        <f t="shared" si="30"/>
        <v>16.8</v>
      </c>
      <c r="I250" s="65">
        <f t="shared" si="30"/>
        <v>14.6</v>
      </c>
      <c r="J250" s="126">
        <f t="shared" si="25"/>
        <v>86.904761904761898</v>
      </c>
    </row>
    <row r="251" spans="1:10" x14ac:dyDescent="0.2">
      <c r="A251" s="8"/>
      <c r="B251" s="176" t="s">
        <v>272</v>
      </c>
      <c r="C251" s="53" t="s">
        <v>43</v>
      </c>
      <c r="D251" s="52" t="s">
        <v>34</v>
      </c>
      <c r="E251" s="52" t="s">
        <v>21</v>
      </c>
      <c r="F251" s="52" t="s">
        <v>335</v>
      </c>
      <c r="G251" s="52">
        <v>111</v>
      </c>
      <c r="H251" s="65">
        <f t="shared" si="30"/>
        <v>16.8</v>
      </c>
      <c r="I251" s="65">
        <f t="shared" si="30"/>
        <v>14.6</v>
      </c>
      <c r="J251" s="126">
        <f t="shared" si="25"/>
        <v>86.904761904761898</v>
      </c>
    </row>
    <row r="252" spans="1:10" x14ac:dyDescent="0.2">
      <c r="A252" s="8"/>
      <c r="B252" s="162" t="s">
        <v>195</v>
      </c>
      <c r="C252" s="53" t="s">
        <v>43</v>
      </c>
      <c r="D252" s="52" t="s">
        <v>34</v>
      </c>
      <c r="E252" s="52" t="s">
        <v>21</v>
      </c>
      <c r="F252" s="52" t="s">
        <v>335</v>
      </c>
      <c r="G252" s="52">
        <v>111</v>
      </c>
      <c r="H252" s="65">
        <v>16.8</v>
      </c>
      <c r="I252" s="65">
        <v>14.6</v>
      </c>
      <c r="J252" s="126">
        <f t="shared" si="25"/>
        <v>86.904761904761898</v>
      </c>
    </row>
    <row r="253" spans="1:10" ht="43.5" customHeight="1" x14ac:dyDescent="0.2">
      <c r="A253" s="8"/>
      <c r="B253" s="176" t="s">
        <v>336</v>
      </c>
      <c r="C253" s="53" t="s">
        <v>43</v>
      </c>
      <c r="D253" s="52" t="s">
        <v>34</v>
      </c>
      <c r="E253" s="52" t="s">
        <v>21</v>
      </c>
      <c r="F253" s="52" t="s">
        <v>337</v>
      </c>
      <c r="G253" s="38"/>
      <c r="H253" s="65">
        <f t="shared" ref="H253:I255" si="31">H254</f>
        <v>310.39999999999998</v>
      </c>
      <c r="I253" s="65">
        <f t="shared" si="31"/>
        <v>310.39999999999998</v>
      </c>
      <c r="J253" s="126">
        <f t="shared" si="25"/>
        <v>100</v>
      </c>
    </row>
    <row r="254" spans="1:10" ht="25.5" x14ac:dyDescent="0.2">
      <c r="A254" s="8"/>
      <c r="B254" s="177" t="s">
        <v>317</v>
      </c>
      <c r="C254" s="53" t="s">
        <v>43</v>
      </c>
      <c r="D254" s="52" t="s">
        <v>34</v>
      </c>
      <c r="E254" s="52" t="s">
        <v>21</v>
      </c>
      <c r="F254" s="52" t="s">
        <v>337</v>
      </c>
      <c r="G254" s="52">
        <v>320</v>
      </c>
      <c r="H254" s="65">
        <f t="shared" si="31"/>
        <v>310.39999999999998</v>
      </c>
      <c r="I254" s="65">
        <f t="shared" si="31"/>
        <v>310.39999999999998</v>
      </c>
      <c r="J254" s="126">
        <f t="shared" si="25"/>
        <v>100</v>
      </c>
    </row>
    <row r="255" spans="1:10" ht="25.5" x14ac:dyDescent="0.2">
      <c r="A255" s="8"/>
      <c r="B255" s="177" t="s">
        <v>275</v>
      </c>
      <c r="C255" s="53" t="s">
        <v>43</v>
      </c>
      <c r="D255" s="52" t="s">
        <v>34</v>
      </c>
      <c r="E255" s="52" t="s">
        <v>21</v>
      </c>
      <c r="F255" s="52" t="s">
        <v>337</v>
      </c>
      <c r="G255" s="52">
        <v>321</v>
      </c>
      <c r="H255" s="65">
        <f t="shared" si="31"/>
        <v>310.39999999999998</v>
      </c>
      <c r="I255" s="65">
        <f t="shared" si="31"/>
        <v>310.39999999999998</v>
      </c>
      <c r="J255" s="126">
        <f t="shared" si="25"/>
        <v>100</v>
      </c>
    </row>
    <row r="256" spans="1:10" ht="51" x14ac:dyDescent="0.2">
      <c r="A256" s="8"/>
      <c r="B256" s="162" t="s">
        <v>336</v>
      </c>
      <c r="C256" s="53" t="s">
        <v>43</v>
      </c>
      <c r="D256" s="52" t="s">
        <v>34</v>
      </c>
      <c r="E256" s="52" t="s">
        <v>21</v>
      </c>
      <c r="F256" s="52" t="s">
        <v>337</v>
      </c>
      <c r="G256" s="52">
        <v>321</v>
      </c>
      <c r="H256" s="65">
        <v>310.39999999999998</v>
      </c>
      <c r="I256" s="65">
        <v>310.39999999999998</v>
      </c>
      <c r="J256" s="126">
        <f t="shared" si="25"/>
        <v>100</v>
      </c>
    </row>
    <row r="257" spans="1:10" ht="25.5" x14ac:dyDescent="0.2">
      <c r="A257" s="8"/>
      <c r="B257" s="176" t="s">
        <v>228</v>
      </c>
      <c r="C257" s="53" t="s">
        <v>43</v>
      </c>
      <c r="D257" s="52" t="s">
        <v>34</v>
      </c>
      <c r="E257" s="52" t="s">
        <v>21</v>
      </c>
      <c r="F257" s="52" t="s">
        <v>338</v>
      </c>
      <c r="G257" s="38"/>
      <c r="H257" s="65">
        <f t="shared" ref="H257:I260" si="32">H258</f>
        <v>6</v>
      </c>
      <c r="I257" s="65">
        <f t="shared" si="32"/>
        <v>6</v>
      </c>
      <c r="J257" s="126">
        <f t="shared" si="25"/>
        <v>100</v>
      </c>
    </row>
    <row r="258" spans="1:10" ht="38.25" x14ac:dyDescent="0.2">
      <c r="A258" s="8"/>
      <c r="B258" s="176" t="s">
        <v>285</v>
      </c>
      <c r="C258" s="53" t="s">
        <v>43</v>
      </c>
      <c r="D258" s="52" t="s">
        <v>34</v>
      </c>
      <c r="E258" s="52" t="s">
        <v>21</v>
      </c>
      <c r="F258" s="52" t="s">
        <v>338</v>
      </c>
      <c r="G258" s="52">
        <v>100</v>
      </c>
      <c r="H258" s="65">
        <f t="shared" si="32"/>
        <v>6</v>
      </c>
      <c r="I258" s="65">
        <f t="shared" si="32"/>
        <v>6</v>
      </c>
      <c r="J258" s="126">
        <f t="shared" si="25"/>
        <v>100</v>
      </c>
    </row>
    <row r="259" spans="1:10" x14ac:dyDescent="0.2">
      <c r="A259" s="8"/>
      <c r="B259" s="176" t="s">
        <v>286</v>
      </c>
      <c r="C259" s="53" t="s">
        <v>43</v>
      </c>
      <c r="D259" s="52" t="s">
        <v>34</v>
      </c>
      <c r="E259" s="52" t="s">
        <v>21</v>
      </c>
      <c r="F259" s="52" t="s">
        <v>338</v>
      </c>
      <c r="G259" s="52">
        <v>110</v>
      </c>
      <c r="H259" s="65">
        <f t="shared" si="32"/>
        <v>6</v>
      </c>
      <c r="I259" s="65">
        <f t="shared" si="32"/>
        <v>6</v>
      </c>
      <c r="J259" s="126">
        <f t="shared" si="25"/>
        <v>100</v>
      </c>
    </row>
    <row r="260" spans="1:10" ht="12.75" customHeight="1" x14ac:dyDescent="0.2">
      <c r="A260" s="8"/>
      <c r="B260" s="176" t="s">
        <v>287</v>
      </c>
      <c r="C260" s="53" t="s">
        <v>43</v>
      </c>
      <c r="D260" s="52" t="s">
        <v>34</v>
      </c>
      <c r="E260" s="52" t="s">
        <v>21</v>
      </c>
      <c r="F260" s="52" t="s">
        <v>338</v>
      </c>
      <c r="G260" s="52">
        <v>111</v>
      </c>
      <c r="H260" s="65">
        <f t="shared" si="32"/>
        <v>6</v>
      </c>
      <c r="I260" s="65">
        <f t="shared" si="32"/>
        <v>6</v>
      </c>
      <c r="J260" s="126">
        <f t="shared" si="25"/>
        <v>100</v>
      </c>
    </row>
    <row r="261" spans="1:10" ht="25.5" x14ac:dyDescent="0.2">
      <c r="A261" s="8"/>
      <c r="B261" s="162" t="s">
        <v>228</v>
      </c>
      <c r="C261" s="53" t="s">
        <v>43</v>
      </c>
      <c r="D261" s="52" t="s">
        <v>34</v>
      </c>
      <c r="E261" s="52" t="s">
        <v>21</v>
      </c>
      <c r="F261" s="52" t="s">
        <v>338</v>
      </c>
      <c r="G261" s="52">
        <v>111</v>
      </c>
      <c r="H261" s="65">
        <v>6</v>
      </c>
      <c r="I261" s="65">
        <v>6</v>
      </c>
      <c r="J261" s="126">
        <f t="shared" si="25"/>
        <v>100</v>
      </c>
    </row>
    <row r="262" spans="1:10" x14ac:dyDescent="0.2">
      <c r="A262" s="39"/>
      <c r="B262" s="176" t="s">
        <v>95</v>
      </c>
      <c r="C262" s="53" t="s">
        <v>43</v>
      </c>
      <c r="D262" s="52" t="s">
        <v>34</v>
      </c>
      <c r="E262" s="52" t="s">
        <v>21</v>
      </c>
      <c r="F262" s="52" t="s">
        <v>96</v>
      </c>
      <c r="G262" s="29"/>
      <c r="H262" s="65">
        <f>H263</f>
        <v>1502.9</v>
      </c>
      <c r="I262" s="65">
        <f>I263</f>
        <v>1502.9</v>
      </c>
      <c r="J262" s="126">
        <f t="shared" si="25"/>
        <v>100</v>
      </c>
    </row>
    <row r="263" spans="1:10" ht="40.5" customHeight="1" x14ac:dyDescent="0.2">
      <c r="A263" s="39"/>
      <c r="B263" s="176" t="s">
        <v>270</v>
      </c>
      <c r="C263" s="53" t="s">
        <v>43</v>
      </c>
      <c r="D263" s="52" t="s">
        <v>34</v>
      </c>
      <c r="E263" s="52" t="s">
        <v>21</v>
      </c>
      <c r="F263" s="52" t="s">
        <v>271</v>
      </c>
      <c r="G263" s="53"/>
      <c r="H263" s="65">
        <f>H264+H269+H272</f>
        <v>1502.9</v>
      </c>
      <c r="I263" s="65">
        <f>I264+I268+I272</f>
        <v>1502.9</v>
      </c>
      <c r="J263" s="126">
        <f t="shared" si="25"/>
        <v>100</v>
      </c>
    </row>
    <row r="264" spans="1:10" ht="38.25" x14ac:dyDescent="0.2">
      <c r="A264" s="39"/>
      <c r="B264" s="176" t="s">
        <v>285</v>
      </c>
      <c r="C264" s="53" t="s">
        <v>43</v>
      </c>
      <c r="D264" s="52" t="s">
        <v>34</v>
      </c>
      <c r="E264" s="52" t="s">
        <v>21</v>
      </c>
      <c r="F264" s="52" t="s">
        <v>271</v>
      </c>
      <c r="G264" s="52">
        <v>100</v>
      </c>
      <c r="H264" s="63">
        <f>H265</f>
        <v>570.1</v>
      </c>
      <c r="I264" s="63">
        <f>I265</f>
        <v>570.1</v>
      </c>
      <c r="J264" s="126">
        <f t="shared" si="25"/>
        <v>100</v>
      </c>
    </row>
    <row r="265" spans="1:10" x14ac:dyDescent="0.2">
      <c r="A265" s="39"/>
      <c r="B265" s="176" t="s">
        <v>286</v>
      </c>
      <c r="C265" s="53" t="s">
        <v>43</v>
      </c>
      <c r="D265" s="52" t="s">
        <v>34</v>
      </c>
      <c r="E265" s="52" t="s">
        <v>21</v>
      </c>
      <c r="F265" s="52" t="s">
        <v>271</v>
      </c>
      <c r="G265" s="54">
        <v>110</v>
      </c>
      <c r="H265" s="63">
        <f>H266</f>
        <v>570.1</v>
      </c>
      <c r="I265" s="63">
        <f>I266</f>
        <v>570.1</v>
      </c>
      <c r="J265" s="126">
        <f t="shared" si="25"/>
        <v>100</v>
      </c>
    </row>
    <row r="266" spans="1:10" x14ac:dyDescent="0.2">
      <c r="A266" s="39"/>
      <c r="B266" s="176" t="s">
        <v>272</v>
      </c>
      <c r="C266" s="53" t="s">
        <v>43</v>
      </c>
      <c r="D266" s="52" t="s">
        <v>34</v>
      </c>
      <c r="E266" s="52" t="s">
        <v>21</v>
      </c>
      <c r="F266" s="52" t="s">
        <v>271</v>
      </c>
      <c r="G266" s="54">
        <v>111</v>
      </c>
      <c r="H266" s="63">
        <v>570.1</v>
      </c>
      <c r="I266" s="63">
        <v>570.1</v>
      </c>
      <c r="J266" s="126">
        <f t="shared" si="25"/>
        <v>100</v>
      </c>
    </row>
    <row r="267" spans="1:10" ht="12.75" hidden="1" customHeight="1" x14ac:dyDescent="0.2">
      <c r="A267" s="39"/>
      <c r="B267" s="177" t="s">
        <v>287</v>
      </c>
      <c r="C267" s="53" t="s">
        <v>43</v>
      </c>
      <c r="D267" s="52" t="s">
        <v>34</v>
      </c>
      <c r="E267" s="52" t="s">
        <v>21</v>
      </c>
      <c r="F267" s="52" t="s">
        <v>271</v>
      </c>
      <c r="G267" s="54">
        <v>122</v>
      </c>
      <c r="H267" s="63"/>
      <c r="I267" s="63"/>
      <c r="J267" s="126" t="e">
        <f t="shared" si="25"/>
        <v>#DIV/0!</v>
      </c>
    </row>
    <row r="268" spans="1:10" x14ac:dyDescent="0.2">
      <c r="A268" s="39"/>
      <c r="B268" s="177" t="s">
        <v>288</v>
      </c>
      <c r="C268" s="53" t="s">
        <v>43</v>
      </c>
      <c r="D268" s="52" t="s">
        <v>34</v>
      </c>
      <c r="E268" s="52" t="s">
        <v>21</v>
      </c>
      <c r="F268" s="52" t="s">
        <v>271</v>
      </c>
      <c r="G268" s="54">
        <v>200</v>
      </c>
      <c r="H268" s="63">
        <f>H269</f>
        <v>932.40000000000009</v>
      </c>
      <c r="I268" s="63">
        <f>I269</f>
        <v>932.40000000000009</v>
      </c>
      <c r="J268" s="126">
        <f t="shared" si="25"/>
        <v>100</v>
      </c>
    </row>
    <row r="269" spans="1:10" ht="12.75" customHeight="1" x14ac:dyDescent="0.2">
      <c r="A269" s="39"/>
      <c r="B269" s="177" t="s">
        <v>289</v>
      </c>
      <c r="C269" s="53" t="s">
        <v>43</v>
      </c>
      <c r="D269" s="52" t="s">
        <v>34</v>
      </c>
      <c r="E269" s="52" t="s">
        <v>21</v>
      </c>
      <c r="F269" s="52" t="s">
        <v>271</v>
      </c>
      <c r="G269" s="54">
        <v>240</v>
      </c>
      <c r="H269" s="63">
        <f>H270+H271</f>
        <v>932.40000000000009</v>
      </c>
      <c r="I269" s="63">
        <f>I270+I271</f>
        <v>932.40000000000009</v>
      </c>
      <c r="J269" s="126">
        <f t="shared" si="25"/>
        <v>100</v>
      </c>
    </row>
    <row r="270" spans="1:10" ht="25.5" x14ac:dyDescent="0.2">
      <c r="A270" s="39"/>
      <c r="B270" s="177" t="s">
        <v>273</v>
      </c>
      <c r="C270" s="53" t="s">
        <v>43</v>
      </c>
      <c r="D270" s="52" t="s">
        <v>34</v>
      </c>
      <c r="E270" s="52" t="s">
        <v>21</v>
      </c>
      <c r="F270" s="52" t="s">
        <v>271</v>
      </c>
      <c r="G270" s="54">
        <v>242</v>
      </c>
      <c r="H270" s="63">
        <v>19.7</v>
      </c>
      <c r="I270" s="63">
        <v>19.7</v>
      </c>
      <c r="J270" s="126">
        <f t="shared" si="25"/>
        <v>100</v>
      </c>
    </row>
    <row r="271" spans="1:10" x14ac:dyDescent="0.2">
      <c r="A271" s="39"/>
      <c r="B271" s="177" t="s">
        <v>290</v>
      </c>
      <c r="C271" s="53" t="s">
        <v>43</v>
      </c>
      <c r="D271" s="52" t="s">
        <v>34</v>
      </c>
      <c r="E271" s="52" t="s">
        <v>21</v>
      </c>
      <c r="F271" s="52" t="s">
        <v>271</v>
      </c>
      <c r="G271" s="54">
        <v>244</v>
      </c>
      <c r="H271" s="63">
        <v>912.7</v>
      </c>
      <c r="I271" s="63">
        <v>912.7</v>
      </c>
      <c r="J271" s="126">
        <f t="shared" si="25"/>
        <v>100</v>
      </c>
    </row>
    <row r="272" spans="1:10" x14ac:dyDescent="0.2">
      <c r="A272" s="39"/>
      <c r="B272" s="177" t="s">
        <v>291</v>
      </c>
      <c r="C272" s="52">
        <v>871</v>
      </c>
      <c r="D272" s="52" t="s">
        <v>34</v>
      </c>
      <c r="E272" s="52" t="s">
        <v>21</v>
      </c>
      <c r="F272" s="52" t="s">
        <v>271</v>
      </c>
      <c r="G272" s="54">
        <v>800</v>
      </c>
      <c r="H272" s="63">
        <f>H273</f>
        <v>0.4</v>
      </c>
      <c r="I272" s="63">
        <f>I273</f>
        <v>0.4</v>
      </c>
      <c r="J272" s="126">
        <f t="shared" si="25"/>
        <v>100</v>
      </c>
    </row>
    <row r="273" spans="1:10" x14ac:dyDescent="0.2">
      <c r="A273" s="39"/>
      <c r="B273" s="177" t="s">
        <v>292</v>
      </c>
      <c r="C273" s="52">
        <v>871</v>
      </c>
      <c r="D273" s="52" t="s">
        <v>34</v>
      </c>
      <c r="E273" s="52" t="s">
        <v>21</v>
      </c>
      <c r="F273" s="52" t="s">
        <v>271</v>
      </c>
      <c r="G273" s="54">
        <v>850</v>
      </c>
      <c r="H273" s="63">
        <f>H274+H275</f>
        <v>0.4</v>
      </c>
      <c r="I273" s="63">
        <f>I274+I275</f>
        <v>0.4</v>
      </c>
      <c r="J273" s="126">
        <f t="shared" si="25"/>
        <v>100</v>
      </c>
    </row>
    <row r="274" spans="1:10" ht="12.75" customHeight="1" x14ac:dyDescent="0.2">
      <c r="A274" s="39"/>
      <c r="B274" s="177" t="s">
        <v>276</v>
      </c>
      <c r="C274" s="52">
        <v>871</v>
      </c>
      <c r="D274" s="52" t="s">
        <v>34</v>
      </c>
      <c r="E274" s="52" t="s">
        <v>21</v>
      </c>
      <c r="F274" s="52" t="s">
        <v>271</v>
      </c>
      <c r="G274" s="54">
        <v>851</v>
      </c>
      <c r="H274" s="63">
        <v>0.4</v>
      </c>
      <c r="I274" s="63">
        <v>0.4</v>
      </c>
      <c r="J274" s="126">
        <f>I274/H274*100</f>
        <v>100</v>
      </c>
    </row>
    <row r="275" spans="1:10" hidden="1" x14ac:dyDescent="0.2">
      <c r="A275" s="39"/>
      <c r="B275" s="177" t="s">
        <v>266</v>
      </c>
      <c r="C275" s="52">
        <v>871</v>
      </c>
      <c r="D275" s="52" t="s">
        <v>34</v>
      </c>
      <c r="E275" s="52" t="s">
        <v>21</v>
      </c>
      <c r="F275" s="52" t="s">
        <v>271</v>
      </c>
      <c r="G275" s="54">
        <v>852</v>
      </c>
      <c r="H275" s="63">
        <v>0</v>
      </c>
      <c r="I275" s="63">
        <v>0</v>
      </c>
      <c r="J275" s="126" t="e">
        <f>I275/H275*100</f>
        <v>#DIV/0!</v>
      </c>
    </row>
    <row r="276" spans="1:10" x14ac:dyDescent="0.2">
      <c r="B276" s="43"/>
      <c r="G276" s="32" t="s">
        <v>45</v>
      </c>
      <c r="H276" s="60">
        <f>H15+H221+H237</f>
        <v>68204.39999999998</v>
      </c>
      <c r="I276" s="60">
        <f>I15+I221+I237</f>
        <v>67721.299999999988</v>
      </c>
      <c r="J276" s="126">
        <f>I276/H276*100</f>
        <v>99.291687926292155</v>
      </c>
    </row>
  </sheetData>
  <mergeCells count="14">
    <mergeCell ref="F13:F14"/>
    <mergeCell ref="E13:E14"/>
    <mergeCell ref="D13:D14"/>
    <mergeCell ref="C13:C14"/>
    <mergeCell ref="B13:B14"/>
    <mergeCell ref="A13:A14"/>
    <mergeCell ref="A8:J8"/>
    <mergeCell ref="A9:J9"/>
    <mergeCell ref="A10:J10"/>
    <mergeCell ref="A11:H11"/>
    <mergeCell ref="I13:I14"/>
    <mergeCell ref="J13:J14"/>
    <mergeCell ref="H13:H14"/>
    <mergeCell ref="G13:G14"/>
  </mergeCells>
  <phoneticPr fontId="5" type="noConversion"/>
  <pageMargins left="0.43307086614173229" right="0.27559055118110237" top="0.47244094488188981" bottom="0.31496062992125984" header="0.27559055118110237" footer="0.15748031496062992"/>
  <pageSetup paperSize="9" scale="74" orientation="portrait" verticalDpi="300" r:id="rId1"/>
  <headerFooter alignWithMargins="0"/>
  <rowBreaks count="4" manualBreakCount="4">
    <brk id="67" max="9" man="1"/>
    <brk id="139" max="9" man="1"/>
    <brk id="186" max="9" man="1"/>
    <brk id="2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J332"/>
  <sheetViews>
    <sheetView zoomScaleNormal="100" workbookViewId="0">
      <selection activeCell="J6" sqref="J6"/>
    </sheetView>
  </sheetViews>
  <sheetFormatPr defaultRowHeight="12.75" x14ac:dyDescent="0.2"/>
  <cols>
    <col min="1" max="1" width="4" style="1" customWidth="1"/>
    <col min="2" max="2" width="46.5703125" style="1" customWidth="1"/>
    <col min="3" max="3" width="4.7109375" style="1" customWidth="1"/>
    <col min="4" max="4" width="3.7109375" style="1" customWidth="1"/>
    <col min="5" max="5" width="3.5703125" style="1" customWidth="1"/>
    <col min="6" max="6" width="11.28515625" style="1" customWidth="1"/>
    <col min="7" max="7" width="6.7109375" style="1" customWidth="1"/>
    <col min="8" max="8" width="11.28515625" style="1" customWidth="1"/>
    <col min="9" max="9" width="11.42578125" style="1" customWidth="1"/>
    <col min="10" max="10" width="8.140625" style="1" customWidth="1"/>
    <col min="11" max="16384" width="9.140625" style="1"/>
  </cols>
  <sheetData>
    <row r="1" spans="1:10" x14ac:dyDescent="0.2">
      <c r="J1" s="78" t="s">
        <v>211</v>
      </c>
    </row>
    <row r="2" spans="1:10" x14ac:dyDescent="0.2">
      <c r="J2" s="78" t="s">
        <v>136</v>
      </c>
    </row>
    <row r="3" spans="1:10" x14ac:dyDescent="0.2">
      <c r="J3" s="78" t="s">
        <v>140</v>
      </c>
    </row>
    <row r="4" spans="1:10" ht="12.75" customHeight="1" x14ac:dyDescent="0.2">
      <c r="H4" s="76"/>
      <c r="J4" s="78" t="s">
        <v>356</v>
      </c>
    </row>
    <row r="5" spans="1:10" ht="14.25" customHeight="1" x14ac:dyDescent="0.2">
      <c r="H5" s="33"/>
      <c r="J5" s="78" t="s">
        <v>368</v>
      </c>
    </row>
    <row r="6" spans="1:10" ht="14.25" customHeight="1" x14ac:dyDescent="0.2">
      <c r="B6" s="11"/>
      <c r="C6" s="11"/>
      <c r="D6" s="11"/>
      <c r="E6" s="11"/>
      <c r="F6" s="11"/>
      <c r="G6" s="11"/>
      <c r="H6" s="11"/>
      <c r="I6" s="18"/>
    </row>
    <row r="7" spans="1:10" ht="16.5" customHeight="1" x14ac:dyDescent="0.25">
      <c r="A7" s="259" t="s">
        <v>212</v>
      </c>
      <c r="B7" s="259"/>
      <c r="C7" s="259"/>
      <c r="D7" s="259"/>
      <c r="E7" s="259"/>
      <c r="F7" s="259"/>
      <c r="G7" s="259"/>
      <c r="H7" s="259"/>
      <c r="I7" s="259"/>
      <c r="J7" s="259"/>
    </row>
    <row r="8" spans="1:10" ht="39" customHeight="1" x14ac:dyDescent="0.2">
      <c r="A8" s="274" t="s">
        <v>213</v>
      </c>
      <c r="B8" s="274"/>
      <c r="C8" s="274"/>
      <c r="D8" s="274"/>
      <c r="E8" s="274"/>
      <c r="F8" s="274"/>
      <c r="G8" s="274"/>
      <c r="H8" s="274"/>
      <c r="I8" s="274"/>
      <c r="J8" s="274"/>
    </row>
    <row r="9" spans="1:10" ht="18" customHeight="1" x14ac:dyDescent="0.2">
      <c r="A9" s="274" t="s">
        <v>344</v>
      </c>
      <c r="B9" s="274"/>
      <c r="C9" s="274"/>
      <c r="D9" s="274"/>
      <c r="E9" s="274"/>
      <c r="F9" s="274"/>
      <c r="G9" s="274"/>
      <c r="H9" s="274"/>
      <c r="I9" s="274"/>
      <c r="J9" s="274"/>
    </row>
    <row r="10" spans="1:10" ht="21.75" customHeight="1" x14ac:dyDescent="0.2">
      <c r="A10" s="271"/>
      <c r="B10" s="271"/>
      <c r="C10" s="271"/>
      <c r="D10" s="271"/>
      <c r="E10" s="271"/>
      <c r="F10" s="271"/>
      <c r="G10" s="271"/>
      <c r="H10" s="271"/>
    </row>
    <row r="11" spans="1:10" ht="54.75" customHeight="1" x14ac:dyDescent="0.2">
      <c r="A11" s="272"/>
      <c r="B11" s="240" t="s">
        <v>103</v>
      </c>
      <c r="C11" s="269" t="s">
        <v>40</v>
      </c>
      <c r="D11" s="269" t="s">
        <v>14</v>
      </c>
      <c r="E11" s="269" t="s">
        <v>42</v>
      </c>
      <c r="F11" s="267" t="s">
        <v>15</v>
      </c>
      <c r="G11" s="267" t="s">
        <v>114</v>
      </c>
      <c r="H11" s="234" t="s">
        <v>352</v>
      </c>
      <c r="I11" s="232" t="s">
        <v>364</v>
      </c>
      <c r="J11" s="236" t="s">
        <v>145</v>
      </c>
    </row>
    <row r="12" spans="1:10" ht="54.75" customHeight="1" x14ac:dyDescent="0.2">
      <c r="A12" s="273"/>
      <c r="B12" s="241"/>
      <c r="C12" s="270"/>
      <c r="D12" s="270"/>
      <c r="E12" s="270"/>
      <c r="F12" s="268"/>
      <c r="G12" s="268"/>
      <c r="H12" s="235"/>
      <c r="I12" s="233"/>
      <c r="J12" s="236"/>
    </row>
    <row r="13" spans="1:10" ht="51" x14ac:dyDescent="0.2">
      <c r="A13" s="148">
        <v>1</v>
      </c>
      <c r="B13" s="149" t="s">
        <v>231</v>
      </c>
      <c r="C13" s="150" t="s">
        <v>43</v>
      </c>
      <c r="D13" s="51" t="s">
        <v>21</v>
      </c>
      <c r="E13" s="51" t="s">
        <v>232</v>
      </c>
      <c r="F13" s="51" t="s">
        <v>233</v>
      </c>
      <c r="G13" s="151"/>
      <c r="H13" s="152">
        <f>H14</f>
        <v>41.9</v>
      </c>
      <c r="I13" s="152">
        <f>I14</f>
        <v>41.8</v>
      </c>
      <c r="J13" s="165">
        <f t="shared" ref="J13:J57" si="0">I13/H13*100</f>
        <v>99.761336515513122</v>
      </c>
    </row>
    <row r="14" spans="1:10" ht="30.75" customHeight="1" x14ac:dyDescent="0.2">
      <c r="A14" s="154"/>
      <c r="B14" s="155" t="s">
        <v>234</v>
      </c>
      <c r="C14" s="156" t="s">
        <v>43</v>
      </c>
      <c r="D14" s="156" t="s">
        <v>21</v>
      </c>
      <c r="E14" s="156" t="s">
        <v>232</v>
      </c>
      <c r="F14" s="156" t="s">
        <v>233</v>
      </c>
      <c r="G14" s="157" t="s">
        <v>235</v>
      </c>
      <c r="H14" s="158">
        <f>'Приложение 5'!H67</f>
        <v>41.9</v>
      </c>
      <c r="I14" s="158">
        <f>'Приложение 5'!I67</f>
        <v>41.8</v>
      </c>
      <c r="J14" s="153">
        <f t="shared" si="0"/>
        <v>99.761336515513122</v>
      </c>
    </row>
    <row r="15" spans="1:10" ht="42.75" customHeight="1" x14ac:dyDescent="0.2">
      <c r="A15" s="148">
        <v>2</v>
      </c>
      <c r="B15" s="149" t="s">
        <v>236</v>
      </c>
      <c r="C15" s="150" t="s">
        <v>43</v>
      </c>
      <c r="D15" s="51" t="s">
        <v>21</v>
      </c>
      <c r="E15" s="51" t="s">
        <v>232</v>
      </c>
      <c r="F15" s="51" t="s">
        <v>237</v>
      </c>
      <c r="G15" s="51"/>
      <c r="H15" s="152">
        <f>H16</f>
        <v>95.5</v>
      </c>
      <c r="I15" s="152">
        <f>I16</f>
        <v>95.5</v>
      </c>
      <c r="J15" s="165">
        <f t="shared" si="0"/>
        <v>100</v>
      </c>
    </row>
    <row r="16" spans="1:10" s="27" customFormat="1" ht="30" customHeight="1" x14ac:dyDescent="0.2">
      <c r="A16" s="159"/>
      <c r="B16" s="155" t="s">
        <v>234</v>
      </c>
      <c r="C16" s="156" t="s">
        <v>43</v>
      </c>
      <c r="D16" s="156" t="s">
        <v>21</v>
      </c>
      <c r="E16" s="156" t="s">
        <v>232</v>
      </c>
      <c r="F16" s="156" t="s">
        <v>237</v>
      </c>
      <c r="G16" s="157" t="s">
        <v>235</v>
      </c>
      <c r="H16" s="158">
        <f>'Приложение 5'!H71</f>
        <v>95.5</v>
      </c>
      <c r="I16" s="158">
        <f>'Приложение 5'!I71</f>
        <v>95.5</v>
      </c>
      <c r="J16" s="153">
        <f t="shared" si="0"/>
        <v>100</v>
      </c>
    </row>
    <row r="17" spans="1:10" ht="66" customHeight="1" x14ac:dyDescent="0.2">
      <c r="A17" s="148">
        <v>3</v>
      </c>
      <c r="B17" s="149" t="s">
        <v>240</v>
      </c>
      <c r="C17" s="150" t="s">
        <v>43</v>
      </c>
      <c r="D17" s="51" t="s">
        <v>22</v>
      </c>
      <c r="E17" s="51" t="s">
        <v>241</v>
      </c>
      <c r="F17" s="51" t="s">
        <v>242</v>
      </c>
      <c r="G17" s="151"/>
      <c r="H17" s="152">
        <f>H18</f>
        <v>493.8</v>
      </c>
      <c r="I17" s="152">
        <f>I18</f>
        <v>493.8</v>
      </c>
      <c r="J17" s="153">
        <f t="shared" si="0"/>
        <v>100</v>
      </c>
    </row>
    <row r="18" spans="1:10" ht="32.25" customHeight="1" x14ac:dyDescent="0.2">
      <c r="A18" s="154"/>
      <c r="B18" s="155" t="s">
        <v>234</v>
      </c>
      <c r="C18" s="156" t="s">
        <v>43</v>
      </c>
      <c r="D18" s="156" t="s">
        <v>22</v>
      </c>
      <c r="E18" s="156" t="s">
        <v>241</v>
      </c>
      <c r="F18" s="156" t="s">
        <v>242</v>
      </c>
      <c r="G18" s="157" t="s">
        <v>235</v>
      </c>
      <c r="H18" s="158">
        <f>'Приложение 5'!H102</f>
        <v>493.8</v>
      </c>
      <c r="I18" s="158">
        <f>'Приложение 5'!I102</f>
        <v>493.8</v>
      </c>
      <c r="J18" s="153">
        <f t="shared" si="0"/>
        <v>100</v>
      </c>
    </row>
    <row r="19" spans="1:10" ht="36" customHeight="1" x14ac:dyDescent="0.2">
      <c r="A19" s="160">
        <v>4</v>
      </c>
      <c r="B19" s="149" t="s">
        <v>244</v>
      </c>
      <c r="C19" s="150" t="s">
        <v>43</v>
      </c>
      <c r="D19" s="51" t="s">
        <v>27</v>
      </c>
      <c r="E19" s="51" t="s">
        <v>89</v>
      </c>
      <c r="F19" s="51" t="s">
        <v>245</v>
      </c>
      <c r="G19" s="151"/>
      <c r="H19" s="161">
        <f>H20+H21</f>
        <v>19210.900000000001</v>
      </c>
      <c r="I19" s="161">
        <f>I20+I21</f>
        <v>19210.900000000001</v>
      </c>
      <c r="J19" s="165">
        <f t="shared" si="0"/>
        <v>100</v>
      </c>
    </row>
    <row r="20" spans="1:10" ht="25.5" x14ac:dyDescent="0.2">
      <c r="A20" s="154"/>
      <c r="B20" s="162" t="s">
        <v>246</v>
      </c>
      <c r="C20" s="163">
        <v>871</v>
      </c>
      <c r="D20" s="164" t="s">
        <v>27</v>
      </c>
      <c r="E20" s="164" t="s">
        <v>89</v>
      </c>
      <c r="F20" s="163" t="s">
        <v>245</v>
      </c>
      <c r="G20" s="163">
        <v>243</v>
      </c>
      <c r="H20" s="158">
        <f>'Приложение 5'!H108</f>
        <v>15703.6</v>
      </c>
      <c r="I20" s="158">
        <f>'Приложение 5'!I108</f>
        <v>15703.6</v>
      </c>
      <c r="J20" s="153">
        <f t="shared" si="0"/>
        <v>100</v>
      </c>
    </row>
    <row r="21" spans="1:10" ht="25.5" x14ac:dyDescent="0.2">
      <c r="A21" s="154"/>
      <c r="B21" s="155" t="s">
        <v>234</v>
      </c>
      <c r="C21" s="163">
        <v>871</v>
      </c>
      <c r="D21" s="164" t="s">
        <v>27</v>
      </c>
      <c r="E21" s="164" t="s">
        <v>89</v>
      </c>
      <c r="F21" s="163" t="s">
        <v>245</v>
      </c>
      <c r="G21" s="163">
        <v>244</v>
      </c>
      <c r="H21" s="158">
        <f>'Приложение 5'!H109</f>
        <v>3507.3</v>
      </c>
      <c r="I21" s="158">
        <f>'Приложение 5'!I109</f>
        <v>3507.3</v>
      </c>
      <c r="J21" s="153">
        <f t="shared" si="0"/>
        <v>100</v>
      </c>
    </row>
    <row r="22" spans="1:10" ht="54.75" customHeight="1" x14ac:dyDescent="0.2">
      <c r="A22" s="148">
        <v>5</v>
      </c>
      <c r="B22" s="149" t="s">
        <v>247</v>
      </c>
      <c r="C22" s="150" t="s">
        <v>43</v>
      </c>
      <c r="D22" s="51" t="s">
        <v>28</v>
      </c>
      <c r="E22" s="51" t="s">
        <v>21</v>
      </c>
      <c r="F22" s="51" t="s">
        <v>248</v>
      </c>
      <c r="G22" s="151"/>
      <c r="H22" s="152">
        <f>H23</f>
        <v>4849</v>
      </c>
      <c r="I22" s="152">
        <f>I23</f>
        <v>4849</v>
      </c>
      <c r="J22" s="165">
        <f t="shared" si="0"/>
        <v>100</v>
      </c>
    </row>
    <row r="23" spans="1:10" ht="30" customHeight="1" x14ac:dyDescent="0.2">
      <c r="A23" s="154"/>
      <c r="B23" s="155" t="s">
        <v>246</v>
      </c>
      <c r="C23" s="156" t="s">
        <v>43</v>
      </c>
      <c r="D23" s="156" t="s">
        <v>28</v>
      </c>
      <c r="E23" s="156" t="s">
        <v>21</v>
      </c>
      <c r="F23" s="156" t="s">
        <v>248</v>
      </c>
      <c r="G23" s="157" t="s">
        <v>249</v>
      </c>
      <c r="H23" s="158">
        <f>'Приложение 5'!H134</f>
        <v>4849</v>
      </c>
      <c r="I23" s="158">
        <f>'Приложение 5'!I134</f>
        <v>4849</v>
      </c>
      <c r="J23" s="153">
        <f t="shared" si="0"/>
        <v>100</v>
      </c>
    </row>
    <row r="24" spans="1:10" ht="71.25" customHeight="1" x14ac:dyDescent="0.2">
      <c r="A24" s="148">
        <v>6</v>
      </c>
      <c r="B24" s="149" t="s">
        <v>250</v>
      </c>
      <c r="C24" s="150" t="s">
        <v>43</v>
      </c>
      <c r="D24" s="51" t="s">
        <v>28</v>
      </c>
      <c r="E24" s="51" t="s">
        <v>21</v>
      </c>
      <c r="F24" s="51" t="s">
        <v>251</v>
      </c>
      <c r="G24" s="151"/>
      <c r="H24" s="152">
        <f>H25+H26</f>
        <v>920.7</v>
      </c>
      <c r="I24" s="152">
        <f>I25+I26</f>
        <v>920.6</v>
      </c>
      <c r="J24" s="165">
        <f t="shared" si="0"/>
        <v>99.98913869881612</v>
      </c>
    </row>
    <row r="25" spans="1:10" ht="31.5" customHeight="1" x14ac:dyDescent="0.2">
      <c r="A25" s="154"/>
      <c r="B25" s="155" t="s">
        <v>246</v>
      </c>
      <c r="C25" s="156" t="s">
        <v>43</v>
      </c>
      <c r="D25" s="156" t="s">
        <v>28</v>
      </c>
      <c r="E25" s="156" t="s">
        <v>21</v>
      </c>
      <c r="F25" s="156" t="s">
        <v>251</v>
      </c>
      <c r="G25" s="157" t="s">
        <v>249</v>
      </c>
      <c r="H25" s="158">
        <f>'Приложение 5'!H138</f>
        <v>840.6</v>
      </c>
      <c r="I25" s="158">
        <f>'Приложение 5'!I138</f>
        <v>840.6</v>
      </c>
      <c r="J25" s="153">
        <f t="shared" si="0"/>
        <v>100</v>
      </c>
    </row>
    <row r="26" spans="1:10" ht="31.5" customHeight="1" x14ac:dyDescent="0.2">
      <c r="A26" s="154"/>
      <c r="B26" s="155" t="s">
        <v>234</v>
      </c>
      <c r="C26" s="156" t="s">
        <v>43</v>
      </c>
      <c r="D26" s="156" t="s">
        <v>28</v>
      </c>
      <c r="E26" s="156" t="s">
        <v>21</v>
      </c>
      <c r="F26" s="156" t="s">
        <v>251</v>
      </c>
      <c r="G26" s="157" t="s">
        <v>235</v>
      </c>
      <c r="H26" s="158">
        <v>80.099999999999994</v>
      </c>
      <c r="I26" s="158">
        <v>80</v>
      </c>
      <c r="J26" s="153">
        <f t="shared" si="0"/>
        <v>99.875156054931352</v>
      </c>
    </row>
    <row r="27" spans="1:10" ht="62.25" customHeight="1" x14ac:dyDescent="0.2">
      <c r="A27" s="148">
        <v>7</v>
      </c>
      <c r="B27" s="149" t="s">
        <v>252</v>
      </c>
      <c r="C27" s="150" t="s">
        <v>43</v>
      </c>
      <c r="D27" s="51" t="s">
        <v>28</v>
      </c>
      <c r="E27" s="51" t="s">
        <v>21</v>
      </c>
      <c r="F27" s="51" t="s">
        <v>253</v>
      </c>
      <c r="G27" s="151"/>
      <c r="H27" s="152">
        <f>H28</f>
        <v>2023.1</v>
      </c>
      <c r="I27" s="152">
        <f>I28</f>
        <v>2023.1</v>
      </c>
      <c r="J27" s="153">
        <f t="shared" si="0"/>
        <v>100</v>
      </c>
    </row>
    <row r="28" spans="1:10" ht="31.5" customHeight="1" x14ac:dyDescent="0.2">
      <c r="A28" s="154"/>
      <c r="B28" s="155" t="s">
        <v>246</v>
      </c>
      <c r="C28" s="156" t="s">
        <v>43</v>
      </c>
      <c r="D28" s="156" t="s">
        <v>28</v>
      </c>
      <c r="E28" s="156" t="s">
        <v>21</v>
      </c>
      <c r="F28" s="156" t="s">
        <v>253</v>
      </c>
      <c r="G28" s="157" t="s">
        <v>249</v>
      </c>
      <c r="H28" s="158">
        <f>'Приложение 5'!H143</f>
        <v>2023.1</v>
      </c>
      <c r="I28" s="158">
        <f>'Приложение 5'!I143</f>
        <v>2023.1</v>
      </c>
      <c r="J28" s="153">
        <f t="shared" si="0"/>
        <v>100</v>
      </c>
    </row>
    <row r="29" spans="1:10" ht="56.25" customHeight="1" x14ac:dyDescent="0.2">
      <c r="A29" s="148">
        <v>8</v>
      </c>
      <c r="B29" s="149" t="s">
        <v>254</v>
      </c>
      <c r="C29" s="150" t="s">
        <v>43</v>
      </c>
      <c r="D29" s="51" t="s">
        <v>28</v>
      </c>
      <c r="E29" s="51" t="s">
        <v>21</v>
      </c>
      <c r="F29" s="51" t="s">
        <v>255</v>
      </c>
      <c r="G29" s="151"/>
      <c r="H29" s="152">
        <f>H30</f>
        <v>516.29999999999995</v>
      </c>
      <c r="I29" s="152">
        <f>I30</f>
        <v>516.29999999999995</v>
      </c>
      <c r="J29" s="165">
        <f t="shared" si="0"/>
        <v>100</v>
      </c>
    </row>
    <row r="30" spans="1:10" ht="32.25" customHeight="1" x14ac:dyDescent="0.2">
      <c r="A30" s="154"/>
      <c r="B30" s="155" t="s">
        <v>246</v>
      </c>
      <c r="C30" s="156" t="s">
        <v>43</v>
      </c>
      <c r="D30" s="156" t="s">
        <v>28</v>
      </c>
      <c r="E30" s="156" t="s">
        <v>21</v>
      </c>
      <c r="F30" s="156" t="s">
        <v>255</v>
      </c>
      <c r="G30" s="157" t="s">
        <v>249</v>
      </c>
      <c r="H30" s="158">
        <f>'Приложение 5'!H147</f>
        <v>516.29999999999995</v>
      </c>
      <c r="I30" s="158">
        <f>'Приложение 5'!I147</f>
        <v>516.29999999999995</v>
      </c>
      <c r="J30" s="153">
        <f t="shared" si="0"/>
        <v>100</v>
      </c>
    </row>
    <row r="31" spans="1:10" ht="60.75" customHeight="1" x14ac:dyDescent="0.2">
      <c r="A31" s="148">
        <v>9</v>
      </c>
      <c r="B31" s="149" t="s">
        <v>256</v>
      </c>
      <c r="C31" s="150" t="s">
        <v>43</v>
      </c>
      <c r="D31" s="51" t="s">
        <v>28</v>
      </c>
      <c r="E31" s="51" t="s">
        <v>25</v>
      </c>
      <c r="F31" s="51" t="s">
        <v>257</v>
      </c>
      <c r="G31" s="151"/>
      <c r="H31" s="152">
        <f>H32</f>
        <v>12.1</v>
      </c>
      <c r="I31" s="152">
        <f>I32</f>
        <v>12.1</v>
      </c>
      <c r="J31" s="165">
        <f t="shared" si="0"/>
        <v>100</v>
      </c>
    </row>
    <row r="32" spans="1:10" ht="25.5" x14ac:dyDescent="0.2">
      <c r="A32" s="154"/>
      <c r="B32" s="155" t="s">
        <v>234</v>
      </c>
      <c r="C32" s="156" t="s">
        <v>43</v>
      </c>
      <c r="D32" s="156" t="s">
        <v>28</v>
      </c>
      <c r="E32" s="156" t="s">
        <v>25</v>
      </c>
      <c r="F32" s="156" t="s">
        <v>257</v>
      </c>
      <c r="G32" s="157" t="s">
        <v>235</v>
      </c>
      <c r="H32" s="158">
        <f>'Приложение 5'!H153</f>
        <v>12.1</v>
      </c>
      <c r="I32" s="158">
        <f>'Приложение 5'!I153</f>
        <v>12.1</v>
      </c>
      <c r="J32" s="153">
        <f t="shared" si="0"/>
        <v>100</v>
      </c>
    </row>
    <row r="33" spans="1:10" ht="57.75" customHeight="1" x14ac:dyDescent="0.2">
      <c r="A33" s="148">
        <v>10</v>
      </c>
      <c r="B33" s="149" t="s">
        <v>258</v>
      </c>
      <c r="C33" s="150" t="s">
        <v>43</v>
      </c>
      <c r="D33" s="51" t="s">
        <v>28</v>
      </c>
      <c r="E33" s="51" t="s">
        <v>22</v>
      </c>
      <c r="F33" s="51" t="s">
        <v>259</v>
      </c>
      <c r="G33" s="151"/>
      <c r="H33" s="152">
        <f>H34</f>
        <v>5595.2</v>
      </c>
      <c r="I33" s="152">
        <f>I34</f>
        <v>5595.2</v>
      </c>
      <c r="J33" s="153">
        <f t="shared" si="0"/>
        <v>100</v>
      </c>
    </row>
    <row r="34" spans="1:10" ht="25.5" x14ac:dyDescent="0.2">
      <c r="A34" s="154"/>
      <c r="B34" s="155" t="s">
        <v>234</v>
      </c>
      <c r="C34" s="156" t="s">
        <v>43</v>
      </c>
      <c r="D34" s="156" t="s">
        <v>28</v>
      </c>
      <c r="E34" s="156" t="s">
        <v>22</v>
      </c>
      <c r="F34" s="156" t="s">
        <v>259</v>
      </c>
      <c r="G34" s="157" t="s">
        <v>235</v>
      </c>
      <c r="H34" s="158">
        <f>'Приложение 5'!H166</f>
        <v>5595.2</v>
      </c>
      <c r="I34" s="158">
        <f>'Приложение 5'!I166</f>
        <v>5595.2</v>
      </c>
      <c r="J34" s="153">
        <f t="shared" si="0"/>
        <v>100</v>
      </c>
    </row>
    <row r="35" spans="1:10" ht="55.5" customHeight="1" x14ac:dyDescent="0.2">
      <c r="A35" s="148">
        <v>11</v>
      </c>
      <c r="B35" s="149" t="s">
        <v>260</v>
      </c>
      <c r="C35" s="150" t="s">
        <v>43</v>
      </c>
      <c r="D35" s="51" t="s">
        <v>28</v>
      </c>
      <c r="E35" s="51" t="s">
        <v>22</v>
      </c>
      <c r="F35" s="51" t="s">
        <v>261</v>
      </c>
      <c r="G35" s="150"/>
      <c r="H35" s="152">
        <f>H36</f>
        <v>6886.4</v>
      </c>
      <c r="I35" s="152">
        <f>I36</f>
        <v>6886.4</v>
      </c>
      <c r="J35" s="165">
        <f t="shared" si="0"/>
        <v>100</v>
      </c>
    </row>
    <row r="36" spans="1:10" ht="25.5" x14ac:dyDescent="0.2">
      <c r="A36" s="154"/>
      <c r="B36" s="155" t="s">
        <v>234</v>
      </c>
      <c r="C36" s="156" t="s">
        <v>43</v>
      </c>
      <c r="D36" s="156" t="s">
        <v>28</v>
      </c>
      <c r="E36" s="156" t="s">
        <v>22</v>
      </c>
      <c r="F36" s="156" t="s">
        <v>261</v>
      </c>
      <c r="G36" s="157" t="s">
        <v>235</v>
      </c>
      <c r="H36" s="158">
        <f>'Приложение 5'!H170</f>
        <v>6886.4</v>
      </c>
      <c r="I36" s="158">
        <f>'Приложение 5'!I170</f>
        <v>6886.4</v>
      </c>
      <c r="J36" s="153">
        <f t="shared" si="0"/>
        <v>100</v>
      </c>
    </row>
    <row r="37" spans="1:10" ht="51" x14ac:dyDescent="0.2">
      <c r="A37" s="148">
        <v>12</v>
      </c>
      <c r="B37" s="166" t="s">
        <v>256</v>
      </c>
      <c r="C37" s="150" t="s">
        <v>43</v>
      </c>
      <c r="D37" s="51" t="s">
        <v>28</v>
      </c>
      <c r="E37" s="51" t="s">
        <v>22</v>
      </c>
      <c r="F37" s="51" t="s">
        <v>257</v>
      </c>
      <c r="G37" s="150"/>
      <c r="H37" s="152">
        <f>H38</f>
        <v>1133.5999999999999</v>
      </c>
      <c r="I37" s="152">
        <f>I38</f>
        <v>1133.5999999999999</v>
      </c>
      <c r="J37" s="165">
        <f t="shared" si="0"/>
        <v>100</v>
      </c>
    </row>
    <row r="38" spans="1:10" ht="25.5" x14ac:dyDescent="0.2">
      <c r="A38" s="154"/>
      <c r="B38" s="155" t="s">
        <v>234</v>
      </c>
      <c r="C38" s="156" t="s">
        <v>43</v>
      </c>
      <c r="D38" s="156" t="s">
        <v>28</v>
      </c>
      <c r="E38" s="156" t="s">
        <v>22</v>
      </c>
      <c r="F38" s="156" t="s">
        <v>257</v>
      </c>
      <c r="G38" s="157" t="s">
        <v>235</v>
      </c>
      <c r="H38" s="158">
        <f>'Приложение 5'!H174</f>
        <v>1133.5999999999999</v>
      </c>
      <c r="I38" s="158">
        <f>'Приложение 5'!I174</f>
        <v>1133.5999999999999</v>
      </c>
      <c r="J38" s="153">
        <f t="shared" si="0"/>
        <v>100</v>
      </c>
    </row>
    <row r="39" spans="1:10" ht="66" customHeight="1" x14ac:dyDescent="0.2">
      <c r="A39" s="148">
        <v>13</v>
      </c>
      <c r="B39" s="167" t="s">
        <v>262</v>
      </c>
      <c r="C39" s="150" t="s">
        <v>43</v>
      </c>
      <c r="D39" s="51" t="s">
        <v>28</v>
      </c>
      <c r="E39" s="51" t="s">
        <v>28</v>
      </c>
      <c r="F39" s="51" t="s">
        <v>263</v>
      </c>
      <c r="G39" s="150"/>
      <c r="H39" s="152">
        <f>SUM(H40:H43)</f>
        <v>4109</v>
      </c>
      <c r="I39" s="152">
        <f>SUM(I40:I43)</f>
        <v>4108.8999999999996</v>
      </c>
      <c r="J39" s="165">
        <f t="shared" si="0"/>
        <v>99.997566317838888</v>
      </c>
    </row>
    <row r="40" spans="1:10" x14ac:dyDescent="0.2">
      <c r="A40" s="159"/>
      <c r="B40" s="168" t="s">
        <v>264</v>
      </c>
      <c r="C40" s="156" t="s">
        <v>43</v>
      </c>
      <c r="D40" s="156" t="s">
        <v>28</v>
      </c>
      <c r="E40" s="156" t="s">
        <v>28</v>
      </c>
      <c r="F40" s="156" t="s">
        <v>263</v>
      </c>
      <c r="G40" s="156" t="s">
        <v>265</v>
      </c>
      <c r="H40" s="158">
        <f>'Приложение 5'!H180</f>
        <v>2311.5</v>
      </c>
      <c r="I40" s="158">
        <f>'Приложение 5'!I180</f>
        <v>2311.5</v>
      </c>
      <c r="J40" s="153">
        <f t="shared" si="0"/>
        <v>100</v>
      </c>
    </row>
    <row r="41" spans="1:10" ht="25.5" x14ac:dyDescent="0.2">
      <c r="A41" s="159"/>
      <c r="B41" s="169" t="s">
        <v>273</v>
      </c>
      <c r="C41" s="156" t="s">
        <v>43</v>
      </c>
      <c r="D41" s="156" t="s">
        <v>28</v>
      </c>
      <c r="E41" s="156" t="s">
        <v>28</v>
      </c>
      <c r="F41" s="156" t="s">
        <v>263</v>
      </c>
      <c r="G41" s="156" t="s">
        <v>274</v>
      </c>
      <c r="H41" s="158">
        <f>'Приложение 5'!H183</f>
        <v>143.69999999999999</v>
      </c>
      <c r="I41" s="158">
        <f>'Приложение 5'!I183</f>
        <v>143.69999999999999</v>
      </c>
      <c r="J41" s="153">
        <f t="shared" si="0"/>
        <v>100</v>
      </c>
    </row>
    <row r="42" spans="1:10" ht="25.5" x14ac:dyDescent="0.2">
      <c r="A42" s="159"/>
      <c r="B42" s="155" t="s">
        <v>234</v>
      </c>
      <c r="C42" s="156" t="s">
        <v>43</v>
      </c>
      <c r="D42" s="156" t="s">
        <v>28</v>
      </c>
      <c r="E42" s="156" t="s">
        <v>28</v>
      </c>
      <c r="F42" s="156" t="s">
        <v>263</v>
      </c>
      <c r="G42" s="156" t="s">
        <v>235</v>
      </c>
      <c r="H42" s="158">
        <f>'Приложение 5'!H184</f>
        <v>1639.6</v>
      </c>
      <c r="I42" s="158">
        <f>'Приложение 5'!I184</f>
        <v>1639.5</v>
      </c>
      <c r="J42" s="153">
        <f t="shared" si="0"/>
        <v>99.993900951451579</v>
      </c>
    </row>
    <row r="43" spans="1:10" ht="15.75" customHeight="1" x14ac:dyDescent="0.2">
      <c r="A43" s="159"/>
      <c r="B43" s="155" t="s">
        <v>266</v>
      </c>
      <c r="C43" s="156" t="s">
        <v>43</v>
      </c>
      <c r="D43" s="156" t="s">
        <v>28</v>
      </c>
      <c r="E43" s="156" t="s">
        <v>28</v>
      </c>
      <c r="F43" s="156" t="s">
        <v>263</v>
      </c>
      <c r="G43" s="156" t="s">
        <v>267</v>
      </c>
      <c r="H43" s="158">
        <f>'Приложение 5'!H186</f>
        <v>14.2</v>
      </c>
      <c r="I43" s="158">
        <f>'Приложение 5'!I186</f>
        <v>14.2</v>
      </c>
      <c r="J43" s="153">
        <f t="shared" si="0"/>
        <v>100</v>
      </c>
    </row>
    <row r="44" spans="1:10" ht="25.5" x14ac:dyDescent="0.2">
      <c r="A44" s="148">
        <v>14</v>
      </c>
      <c r="B44" s="167" t="s">
        <v>268</v>
      </c>
      <c r="C44" s="150" t="s">
        <v>43</v>
      </c>
      <c r="D44" s="51" t="s">
        <v>32</v>
      </c>
      <c r="E44" s="51" t="s">
        <v>89</v>
      </c>
      <c r="F44" s="51" t="s">
        <v>269</v>
      </c>
      <c r="G44" s="150"/>
      <c r="H44" s="152">
        <f>H45</f>
        <v>445.9</v>
      </c>
      <c r="I44" s="152">
        <f>I45</f>
        <v>445.8</v>
      </c>
      <c r="J44" s="165">
        <f t="shared" si="0"/>
        <v>99.977573446961216</v>
      </c>
    </row>
    <row r="45" spans="1:10" ht="25.5" x14ac:dyDescent="0.2">
      <c r="A45" s="159"/>
      <c r="B45" s="155" t="s">
        <v>234</v>
      </c>
      <c r="C45" s="156" t="s">
        <v>43</v>
      </c>
      <c r="D45" s="156" t="s">
        <v>32</v>
      </c>
      <c r="E45" s="156" t="s">
        <v>89</v>
      </c>
      <c r="F45" s="156" t="s">
        <v>269</v>
      </c>
      <c r="G45" s="156" t="s">
        <v>235</v>
      </c>
      <c r="H45" s="158">
        <f>'Приложение 5'!H199</f>
        <v>445.9</v>
      </c>
      <c r="I45" s="158">
        <f>'Приложение 5'!I199</f>
        <v>445.8</v>
      </c>
      <c r="J45" s="153">
        <f t="shared" si="0"/>
        <v>99.977573446961216</v>
      </c>
    </row>
    <row r="46" spans="1:10" ht="61.5" customHeight="1" x14ac:dyDescent="0.2">
      <c r="A46" s="148">
        <v>15</v>
      </c>
      <c r="B46" s="166" t="s">
        <v>270</v>
      </c>
      <c r="C46" s="150" t="s">
        <v>43</v>
      </c>
      <c r="D46" s="51" t="s">
        <v>34</v>
      </c>
      <c r="E46" s="51" t="s">
        <v>21</v>
      </c>
      <c r="F46" s="51" t="s">
        <v>271</v>
      </c>
      <c r="G46" s="150"/>
      <c r="H46" s="152">
        <f>SUM(H47:H50)</f>
        <v>1502.9</v>
      </c>
      <c r="I46" s="152">
        <f>SUM(I47:I50)</f>
        <v>1502.9</v>
      </c>
      <c r="J46" s="165">
        <f t="shared" si="0"/>
        <v>100</v>
      </c>
    </row>
    <row r="47" spans="1:10" x14ac:dyDescent="0.2">
      <c r="A47" s="154"/>
      <c r="B47" s="168" t="s">
        <v>272</v>
      </c>
      <c r="C47" s="156" t="s">
        <v>43</v>
      </c>
      <c r="D47" s="156" t="s">
        <v>34</v>
      </c>
      <c r="E47" s="156" t="s">
        <v>21</v>
      </c>
      <c r="F47" s="156" t="s">
        <v>271</v>
      </c>
      <c r="G47" s="156" t="s">
        <v>265</v>
      </c>
      <c r="H47" s="158">
        <f>'Приложение 5'!H266</f>
        <v>570.1</v>
      </c>
      <c r="I47" s="158">
        <f>'Приложение 5'!I265</f>
        <v>570.1</v>
      </c>
      <c r="J47" s="153">
        <f t="shared" si="0"/>
        <v>100</v>
      </c>
    </row>
    <row r="48" spans="1:10" ht="27.75" customHeight="1" x14ac:dyDescent="0.2">
      <c r="A48" s="154"/>
      <c r="B48" s="169" t="s">
        <v>273</v>
      </c>
      <c r="C48" s="156" t="s">
        <v>43</v>
      </c>
      <c r="D48" s="156" t="s">
        <v>34</v>
      </c>
      <c r="E48" s="156" t="s">
        <v>21</v>
      </c>
      <c r="F48" s="156" t="s">
        <v>271</v>
      </c>
      <c r="G48" s="156" t="s">
        <v>274</v>
      </c>
      <c r="H48" s="158">
        <f>'Приложение 5'!H270</f>
        <v>19.7</v>
      </c>
      <c r="I48" s="158">
        <f>'Приложение 5'!I270</f>
        <v>19.7</v>
      </c>
      <c r="J48" s="153">
        <f t="shared" si="0"/>
        <v>100</v>
      </c>
    </row>
    <row r="49" spans="1:10" ht="25.5" x14ac:dyDescent="0.2">
      <c r="A49" s="154"/>
      <c r="B49" s="169" t="s">
        <v>234</v>
      </c>
      <c r="C49" s="156" t="s">
        <v>43</v>
      </c>
      <c r="D49" s="156" t="s">
        <v>34</v>
      </c>
      <c r="E49" s="156" t="s">
        <v>21</v>
      </c>
      <c r="F49" s="156" t="s">
        <v>271</v>
      </c>
      <c r="G49" s="156" t="s">
        <v>235</v>
      </c>
      <c r="H49" s="158">
        <f>'Приложение 5'!H271</f>
        <v>912.7</v>
      </c>
      <c r="I49" s="158">
        <f>'Приложение 5'!I271</f>
        <v>912.7</v>
      </c>
      <c r="J49" s="153">
        <f t="shared" si="0"/>
        <v>100</v>
      </c>
    </row>
    <row r="50" spans="1:10" ht="25.5" x14ac:dyDescent="0.2">
      <c r="A50" s="154"/>
      <c r="B50" s="162" t="s">
        <v>276</v>
      </c>
      <c r="C50" s="156" t="s">
        <v>43</v>
      </c>
      <c r="D50" s="156" t="s">
        <v>34</v>
      </c>
      <c r="E50" s="156" t="s">
        <v>21</v>
      </c>
      <c r="F50" s="156" t="s">
        <v>271</v>
      </c>
      <c r="G50" s="156" t="s">
        <v>277</v>
      </c>
      <c r="H50" s="158">
        <f>'Приложение 5'!H274</f>
        <v>0.4</v>
      </c>
      <c r="I50" s="158">
        <f>'Приложение 5'!I274</f>
        <v>0.4</v>
      </c>
      <c r="J50" s="153">
        <f t="shared" si="0"/>
        <v>100</v>
      </c>
    </row>
    <row r="51" spans="1:10" ht="56.25" customHeight="1" x14ac:dyDescent="0.2">
      <c r="A51" s="148">
        <v>16</v>
      </c>
      <c r="B51" s="149" t="s">
        <v>278</v>
      </c>
      <c r="C51" s="150" t="s">
        <v>43</v>
      </c>
      <c r="D51" s="51" t="s">
        <v>34</v>
      </c>
      <c r="E51" s="51" t="s">
        <v>27</v>
      </c>
      <c r="F51" s="51" t="s">
        <v>279</v>
      </c>
      <c r="G51" s="150"/>
      <c r="H51" s="152">
        <f>H52</f>
        <v>2731.4</v>
      </c>
      <c r="I51" s="152">
        <f>I52</f>
        <v>2731.4</v>
      </c>
      <c r="J51" s="165">
        <f t="shared" si="0"/>
        <v>100</v>
      </c>
    </row>
    <row r="52" spans="1:10" ht="25.5" x14ac:dyDescent="0.2">
      <c r="A52" s="154"/>
      <c r="B52" s="169" t="s">
        <v>234</v>
      </c>
      <c r="C52" s="156" t="s">
        <v>43</v>
      </c>
      <c r="D52" s="156" t="s">
        <v>34</v>
      </c>
      <c r="E52" s="156" t="s">
        <v>27</v>
      </c>
      <c r="F52" s="156" t="s">
        <v>279</v>
      </c>
      <c r="G52" s="156" t="s">
        <v>235</v>
      </c>
      <c r="H52" s="158">
        <f>'Приложение 5'!H206</f>
        <v>2731.4</v>
      </c>
      <c r="I52" s="158">
        <f>'Приложение 5'!I206</f>
        <v>2731.4</v>
      </c>
      <c r="J52" s="153">
        <f t="shared" si="0"/>
        <v>100</v>
      </c>
    </row>
    <row r="53" spans="1:10" ht="54" customHeight="1" x14ac:dyDescent="0.2">
      <c r="A53" s="148">
        <v>17</v>
      </c>
      <c r="B53" s="149" t="s">
        <v>280</v>
      </c>
      <c r="C53" s="150" t="s">
        <v>43</v>
      </c>
      <c r="D53" s="51" t="s">
        <v>241</v>
      </c>
      <c r="E53" s="51" t="s">
        <v>22</v>
      </c>
      <c r="F53" s="51" t="s">
        <v>281</v>
      </c>
      <c r="G53" s="150"/>
      <c r="H53" s="152">
        <f>H54</f>
        <v>289.2</v>
      </c>
      <c r="I53" s="152">
        <f>I54</f>
        <v>289.10000000000002</v>
      </c>
      <c r="J53" s="165">
        <f t="shared" si="0"/>
        <v>99.965421853388676</v>
      </c>
    </row>
    <row r="54" spans="1:10" ht="25.5" x14ac:dyDescent="0.2">
      <c r="A54" s="154"/>
      <c r="B54" s="169" t="s">
        <v>234</v>
      </c>
      <c r="C54" s="156" t="s">
        <v>43</v>
      </c>
      <c r="D54" s="156" t="s">
        <v>241</v>
      </c>
      <c r="E54" s="156" t="s">
        <v>22</v>
      </c>
      <c r="F54" s="156" t="s">
        <v>281</v>
      </c>
      <c r="G54" s="156" t="s">
        <v>235</v>
      </c>
      <c r="H54" s="158">
        <f>'Приложение 5'!H213</f>
        <v>289.2</v>
      </c>
      <c r="I54" s="158">
        <f>'Приложение 5'!I213</f>
        <v>289.10000000000002</v>
      </c>
      <c r="J54" s="153">
        <f t="shared" si="0"/>
        <v>99.965421853388676</v>
      </c>
    </row>
    <row r="55" spans="1:10" ht="57" customHeight="1" x14ac:dyDescent="0.2">
      <c r="A55" s="148">
        <v>18</v>
      </c>
      <c r="B55" s="149" t="s">
        <v>282</v>
      </c>
      <c r="C55" s="150" t="s">
        <v>43</v>
      </c>
      <c r="D55" s="51" t="s">
        <v>283</v>
      </c>
      <c r="E55" s="51" t="s">
        <v>28</v>
      </c>
      <c r="F55" s="51" t="s">
        <v>284</v>
      </c>
      <c r="G55" s="150"/>
      <c r="H55" s="152">
        <f>H56</f>
        <v>3114.1</v>
      </c>
      <c r="I55" s="152">
        <f>I56</f>
        <v>3114.1</v>
      </c>
      <c r="J55" s="165">
        <f t="shared" si="0"/>
        <v>100</v>
      </c>
    </row>
    <row r="56" spans="1:10" ht="25.5" x14ac:dyDescent="0.2">
      <c r="A56" s="154"/>
      <c r="B56" s="169" t="s">
        <v>234</v>
      </c>
      <c r="C56" s="156" t="s">
        <v>43</v>
      </c>
      <c r="D56" s="156" t="s">
        <v>283</v>
      </c>
      <c r="E56" s="156" t="s">
        <v>28</v>
      </c>
      <c r="F56" s="156" t="s">
        <v>284</v>
      </c>
      <c r="G56" s="156" t="s">
        <v>235</v>
      </c>
      <c r="H56" s="158">
        <f>'Приложение 5'!H220</f>
        <v>3114.1</v>
      </c>
      <c r="I56" s="158">
        <f>'Приложение 5'!I220</f>
        <v>3114.1</v>
      </c>
      <c r="J56" s="153">
        <f t="shared" si="0"/>
        <v>100</v>
      </c>
    </row>
    <row r="57" spans="1:10" x14ac:dyDescent="0.2">
      <c r="A57" s="159"/>
      <c r="B57" s="170"/>
      <c r="C57" s="170"/>
      <c r="D57" s="170"/>
      <c r="E57" s="170"/>
      <c r="F57" s="170"/>
      <c r="G57" s="170"/>
      <c r="H57" s="171">
        <f>H13+H15+H17+H19+H22+H24+H27+H29+H31+H33+H35+H37+H39+H44+H46+H51+H53+H55</f>
        <v>53971</v>
      </c>
      <c r="I57" s="171">
        <f>I13+I15+I17+I19+I22+I24+I27+I29+I31+I33+I35+I37+I39+I44+I46+I51+I53+I55</f>
        <v>53970.5</v>
      </c>
      <c r="J57" s="165">
        <f t="shared" si="0"/>
        <v>99.999073576550373</v>
      </c>
    </row>
    <row r="58" spans="1:10" x14ac:dyDescent="0.2">
      <c r="A58" s="30"/>
      <c r="B58" s="30"/>
      <c r="C58" s="30"/>
      <c r="D58" s="30"/>
      <c r="E58" s="30"/>
      <c r="F58" s="30"/>
      <c r="G58" s="30"/>
      <c r="H58" s="30"/>
    </row>
    <row r="59" spans="1:10" x14ac:dyDescent="0.2">
      <c r="A59" s="30"/>
      <c r="B59" s="30"/>
      <c r="C59" s="30"/>
      <c r="D59" s="30"/>
      <c r="E59" s="30"/>
      <c r="F59" s="30"/>
      <c r="G59" s="30"/>
      <c r="H59" s="30"/>
    </row>
    <row r="60" spans="1:10" x14ac:dyDescent="0.2">
      <c r="A60" s="30"/>
      <c r="B60" s="30"/>
      <c r="C60" s="30"/>
      <c r="D60" s="30"/>
      <c r="E60" s="30"/>
      <c r="F60" s="30"/>
      <c r="G60" s="30"/>
      <c r="H60" s="30"/>
    </row>
    <row r="61" spans="1:10" x14ac:dyDescent="0.2">
      <c r="A61" s="30"/>
      <c r="B61" s="30"/>
      <c r="C61" s="30"/>
      <c r="D61" s="30"/>
      <c r="E61" s="30"/>
      <c r="F61" s="30"/>
      <c r="G61" s="30"/>
      <c r="H61" s="30"/>
    </row>
    <row r="62" spans="1:10" x14ac:dyDescent="0.2">
      <c r="A62" s="30"/>
      <c r="B62" s="30"/>
      <c r="C62" s="30"/>
      <c r="D62" s="30"/>
      <c r="E62" s="30"/>
      <c r="F62" s="30"/>
      <c r="G62" s="30"/>
      <c r="H62" s="30"/>
    </row>
    <row r="63" spans="1:10" x14ac:dyDescent="0.2">
      <c r="A63" s="30"/>
      <c r="B63" s="30"/>
      <c r="C63" s="30"/>
      <c r="D63" s="30"/>
      <c r="E63" s="30"/>
      <c r="F63" s="30"/>
      <c r="G63" s="30"/>
      <c r="H63" s="30"/>
    </row>
    <row r="64" spans="1:10" x14ac:dyDescent="0.2">
      <c r="A64" s="30"/>
      <c r="B64" s="30"/>
      <c r="C64" s="30"/>
      <c r="D64" s="30"/>
      <c r="E64" s="30"/>
      <c r="F64" s="30"/>
      <c r="G64" s="30"/>
      <c r="H64" s="30"/>
    </row>
    <row r="65" spans="1:8" x14ac:dyDescent="0.2">
      <c r="A65" s="30"/>
      <c r="B65" s="30"/>
      <c r="C65" s="30"/>
      <c r="D65" s="30"/>
      <c r="E65" s="30"/>
      <c r="F65" s="30"/>
      <c r="G65" s="30"/>
      <c r="H65" s="30"/>
    </row>
    <row r="66" spans="1:8" x14ac:dyDescent="0.2">
      <c r="A66" s="30"/>
      <c r="B66" s="30"/>
      <c r="C66" s="30"/>
      <c r="D66" s="30"/>
      <c r="E66" s="30"/>
      <c r="F66" s="30"/>
      <c r="G66" s="30"/>
      <c r="H66" s="30"/>
    </row>
    <row r="67" spans="1:8" x14ac:dyDescent="0.2">
      <c r="A67" s="30"/>
      <c r="B67" s="30"/>
      <c r="C67" s="30"/>
      <c r="D67" s="30"/>
      <c r="E67" s="30"/>
      <c r="F67" s="30"/>
      <c r="G67" s="30"/>
      <c r="H67" s="30"/>
    </row>
    <row r="68" spans="1:8" x14ac:dyDescent="0.2">
      <c r="A68" s="30"/>
      <c r="B68" s="30"/>
      <c r="C68" s="30"/>
      <c r="D68" s="30"/>
      <c r="E68" s="30"/>
      <c r="F68" s="30"/>
      <c r="G68" s="30"/>
      <c r="H68" s="30"/>
    </row>
    <row r="69" spans="1:8" x14ac:dyDescent="0.2">
      <c r="A69" s="30"/>
      <c r="B69" s="30"/>
      <c r="C69" s="30"/>
      <c r="D69" s="30"/>
      <c r="E69" s="30"/>
      <c r="F69" s="30"/>
      <c r="G69" s="30"/>
      <c r="H69" s="30"/>
    </row>
    <row r="70" spans="1:8" x14ac:dyDescent="0.2">
      <c r="A70" s="30"/>
      <c r="B70" s="30"/>
      <c r="C70" s="30"/>
      <c r="D70" s="30"/>
      <c r="E70" s="30"/>
      <c r="F70" s="30"/>
      <c r="G70" s="30"/>
      <c r="H70" s="30"/>
    </row>
    <row r="71" spans="1:8" x14ac:dyDescent="0.2">
      <c r="A71" s="30"/>
      <c r="B71" s="30"/>
      <c r="C71" s="30"/>
      <c r="D71" s="30"/>
      <c r="E71" s="30"/>
      <c r="F71" s="30"/>
      <c r="G71" s="30"/>
      <c r="H71" s="30"/>
    </row>
    <row r="72" spans="1:8" x14ac:dyDescent="0.2">
      <c r="A72" s="30"/>
      <c r="B72" s="30"/>
      <c r="C72" s="30"/>
      <c r="D72" s="30"/>
      <c r="E72" s="30"/>
      <c r="F72" s="30"/>
      <c r="G72" s="30"/>
      <c r="H72" s="30"/>
    </row>
    <row r="73" spans="1:8" x14ac:dyDescent="0.2">
      <c r="A73" s="30"/>
      <c r="B73" s="30"/>
      <c r="C73" s="30"/>
      <c r="D73" s="30"/>
      <c r="E73" s="30"/>
      <c r="F73" s="30"/>
      <c r="G73" s="30"/>
      <c r="H73" s="30"/>
    </row>
    <row r="74" spans="1:8" x14ac:dyDescent="0.2">
      <c r="A74" s="30"/>
      <c r="B74" s="30"/>
      <c r="C74" s="30"/>
      <c r="D74" s="30"/>
      <c r="E74" s="30"/>
      <c r="F74" s="30"/>
      <c r="G74" s="30"/>
      <c r="H74" s="30"/>
    </row>
    <row r="75" spans="1:8" x14ac:dyDescent="0.2">
      <c r="A75" s="30"/>
      <c r="B75" s="30"/>
      <c r="C75" s="30"/>
      <c r="D75" s="30"/>
      <c r="E75" s="30"/>
      <c r="F75" s="30"/>
      <c r="G75" s="30"/>
      <c r="H75" s="30"/>
    </row>
    <row r="76" spans="1:8" x14ac:dyDescent="0.2">
      <c r="A76" s="30"/>
      <c r="B76" s="30"/>
      <c r="C76" s="30"/>
      <c r="D76" s="30"/>
      <c r="E76" s="30"/>
      <c r="F76" s="30"/>
      <c r="G76" s="30"/>
      <c r="H76" s="30"/>
    </row>
    <row r="77" spans="1:8" x14ac:dyDescent="0.2">
      <c r="A77" s="30"/>
      <c r="B77" s="30"/>
      <c r="C77" s="30"/>
      <c r="D77" s="30"/>
      <c r="E77" s="30"/>
      <c r="F77" s="30"/>
      <c r="G77" s="30"/>
      <c r="H77" s="30"/>
    </row>
    <row r="78" spans="1:8" ht="15.75" x14ac:dyDescent="0.25">
      <c r="A78" s="34"/>
      <c r="B78" s="34"/>
      <c r="C78" s="34"/>
      <c r="D78" s="34"/>
      <c r="E78" s="34"/>
      <c r="F78" s="34"/>
      <c r="G78" s="34"/>
      <c r="H78" s="34"/>
    </row>
    <row r="79" spans="1:8" ht="15.75" x14ac:dyDescent="0.25">
      <c r="A79" s="34"/>
      <c r="B79" s="34"/>
      <c r="C79" s="34"/>
      <c r="D79" s="34"/>
      <c r="E79" s="34"/>
      <c r="F79" s="34"/>
      <c r="G79" s="34"/>
      <c r="H79" s="34"/>
    </row>
    <row r="80" spans="1:8" ht="15.75" x14ac:dyDescent="0.25">
      <c r="A80" s="34"/>
      <c r="B80" s="34"/>
      <c r="C80" s="34"/>
      <c r="D80" s="34"/>
      <c r="E80" s="34"/>
      <c r="F80" s="34"/>
      <c r="G80" s="34"/>
      <c r="H80" s="34"/>
    </row>
    <row r="81" spans="1:8" ht="15.75" x14ac:dyDescent="0.25">
      <c r="A81" s="34"/>
      <c r="B81" s="34"/>
      <c r="C81" s="34"/>
      <c r="D81" s="34"/>
      <c r="E81" s="34"/>
      <c r="F81" s="34"/>
      <c r="G81" s="34"/>
      <c r="H81" s="34"/>
    </row>
    <row r="82" spans="1:8" ht="15.75" x14ac:dyDescent="0.25">
      <c r="A82" s="34"/>
      <c r="B82" s="34"/>
      <c r="C82" s="34"/>
      <c r="D82" s="34"/>
      <c r="E82" s="34"/>
      <c r="F82" s="34"/>
      <c r="G82" s="34"/>
      <c r="H82" s="34"/>
    </row>
    <row r="83" spans="1:8" ht="15.75" x14ac:dyDescent="0.25">
      <c r="A83" s="34"/>
      <c r="B83" s="34"/>
      <c r="C83" s="34"/>
      <c r="D83" s="34"/>
      <c r="E83" s="34"/>
      <c r="F83" s="34"/>
      <c r="G83" s="34"/>
      <c r="H83" s="34"/>
    </row>
    <row r="84" spans="1:8" ht="15.75" x14ac:dyDescent="0.25">
      <c r="A84" s="34"/>
      <c r="B84" s="34"/>
      <c r="C84" s="34"/>
      <c r="D84" s="34"/>
      <c r="E84" s="34"/>
      <c r="F84" s="34"/>
      <c r="G84" s="34"/>
      <c r="H84" s="34"/>
    </row>
    <row r="85" spans="1:8" ht="15.75" x14ac:dyDescent="0.25">
      <c r="A85" s="34"/>
      <c r="B85" s="34"/>
      <c r="C85" s="34"/>
      <c r="D85" s="34"/>
      <c r="E85" s="34"/>
      <c r="F85" s="34"/>
      <c r="G85" s="34"/>
      <c r="H85" s="34"/>
    </row>
    <row r="86" spans="1:8" ht="15.75" x14ac:dyDescent="0.25">
      <c r="A86" s="34"/>
      <c r="B86" s="34"/>
      <c r="C86" s="34"/>
      <c r="D86" s="34"/>
      <c r="E86" s="34"/>
      <c r="F86" s="34"/>
      <c r="G86" s="34"/>
      <c r="H86" s="34"/>
    </row>
    <row r="87" spans="1:8" ht="15.75" x14ac:dyDescent="0.25">
      <c r="A87" s="34"/>
      <c r="B87" s="34"/>
      <c r="C87" s="34"/>
      <c r="D87" s="34"/>
      <c r="E87" s="34"/>
      <c r="F87" s="34"/>
      <c r="G87" s="34"/>
      <c r="H87" s="34"/>
    </row>
    <row r="88" spans="1:8" ht="15.75" x14ac:dyDescent="0.25">
      <c r="A88" s="34"/>
      <c r="B88" s="34"/>
      <c r="C88" s="34"/>
      <c r="D88" s="34"/>
      <c r="E88" s="34"/>
      <c r="F88" s="34"/>
      <c r="G88" s="34"/>
      <c r="H88" s="34"/>
    </row>
    <row r="89" spans="1:8" ht="15.75" x14ac:dyDescent="0.25">
      <c r="A89" s="34"/>
      <c r="B89" s="34"/>
      <c r="C89" s="34"/>
      <c r="D89" s="34"/>
      <c r="E89" s="34"/>
      <c r="F89" s="34"/>
      <c r="G89" s="34"/>
      <c r="H89" s="34"/>
    </row>
    <row r="90" spans="1:8" ht="15.75" x14ac:dyDescent="0.25">
      <c r="A90" s="34"/>
      <c r="B90" s="34"/>
      <c r="C90" s="34"/>
      <c r="D90" s="34"/>
      <c r="E90" s="34"/>
      <c r="F90" s="34"/>
      <c r="G90" s="34"/>
      <c r="H90" s="34"/>
    </row>
    <row r="91" spans="1:8" ht="15.75" x14ac:dyDescent="0.25">
      <c r="A91" s="34"/>
      <c r="B91" s="34"/>
      <c r="C91" s="34"/>
      <c r="D91" s="34"/>
      <c r="E91" s="34"/>
      <c r="F91" s="34"/>
      <c r="G91" s="34"/>
      <c r="H91" s="34"/>
    </row>
    <row r="92" spans="1:8" ht="15.75" x14ac:dyDescent="0.25">
      <c r="A92" s="34"/>
      <c r="B92" s="34"/>
      <c r="C92" s="34"/>
      <c r="D92" s="34"/>
      <c r="E92" s="34"/>
      <c r="F92" s="34"/>
      <c r="G92" s="34"/>
      <c r="H92" s="34"/>
    </row>
    <row r="93" spans="1:8" ht="15.75" x14ac:dyDescent="0.25">
      <c r="A93" s="34"/>
      <c r="B93" s="34"/>
      <c r="C93" s="34"/>
      <c r="D93" s="34"/>
      <c r="E93" s="34"/>
      <c r="F93" s="34"/>
      <c r="G93" s="34"/>
      <c r="H93" s="34"/>
    </row>
    <row r="94" spans="1:8" ht="15.75" x14ac:dyDescent="0.25">
      <c r="A94" s="34"/>
      <c r="B94" s="34"/>
      <c r="C94" s="34"/>
      <c r="D94" s="34"/>
      <c r="E94" s="34"/>
      <c r="F94" s="34"/>
      <c r="G94" s="34"/>
      <c r="H94" s="34"/>
    </row>
    <row r="95" spans="1:8" ht="15.75" x14ac:dyDescent="0.25">
      <c r="A95" s="34"/>
      <c r="B95" s="34"/>
      <c r="C95" s="34"/>
      <c r="D95" s="34"/>
      <c r="E95" s="34"/>
      <c r="F95" s="34"/>
      <c r="G95" s="34"/>
      <c r="H95" s="34"/>
    </row>
    <row r="96" spans="1:8" ht="15.75" x14ac:dyDescent="0.25">
      <c r="A96" s="34"/>
      <c r="B96" s="34"/>
      <c r="C96" s="34"/>
      <c r="D96" s="34"/>
      <c r="E96" s="34"/>
      <c r="F96" s="34"/>
      <c r="G96" s="34"/>
      <c r="H96" s="34"/>
    </row>
    <row r="97" spans="1:8" ht="15.75" x14ac:dyDescent="0.25">
      <c r="A97" s="34"/>
      <c r="B97" s="34"/>
      <c r="C97" s="34"/>
      <c r="D97" s="34"/>
      <c r="E97" s="34"/>
      <c r="F97" s="34"/>
      <c r="G97" s="34"/>
      <c r="H97" s="34"/>
    </row>
    <row r="98" spans="1:8" ht="15.75" x14ac:dyDescent="0.25">
      <c r="A98" s="34"/>
      <c r="B98" s="34"/>
      <c r="C98" s="34"/>
      <c r="D98" s="34"/>
      <c r="E98" s="34"/>
      <c r="F98" s="34"/>
      <c r="G98" s="34"/>
      <c r="H98" s="34"/>
    </row>
    <row r="99" spans="1:8" ht="15.75" x14ac:dyDescent="0.25">
      <c r="A99" s="34"/>
      <c r="B99" s="34"/>
      <c r="C99" s="34"/>
      <c r="D99" s="34"/>
      <c r="E99" s="34"/>
      <c r="F99" s="34"/>
      <c r="G99" s="34"/>
      <c r="H99" s="34"/>
    </row>
    <row r="100" spans="1:8" ht="15.75" x14ac:dyDescent="0.25">
      <c r="A100" s="34"/>
      <c r="B100" s="34"/>
      <c r="C100" s="34"/>
      <c r="D100" s="34"/>
      <c r="E100" s="34"/>
      <c r="F100" s="34"/>
      <c r="G100" s="34"/>
      <c r="H100" s="34"/>
    </row>
    <row r="101" spans="1:8" ht="15.75" x14ac:dyDescent="0.25">
      <c r="A101" s="34"/>
      <c r="B101" s="34"/>
      <c r="C101" s="34"/>
      <c r="D101" s="34"/>
      <c r="E101" s="34"/>
      <c r="F101" s="34"/>
      <c r="G101" s="34"/>
      <c r="H101" s="34"/>
    </row>
    <row r="102" spans="1:8" ht="15.75" x14ac:dyDescent="0.25">
      <c r="A102" s="34"/>
      <c r="B102" s="34"/>
      <c r="C102" s="34"/>
      <c r="D102" s="34"/>
      <c r="E102" s="34"/>
      <c r="F102" s="34"/>
      <c r="G102" s="34"/>
      <c r="H102" s="34"/>
    </row>
    <row r="103" spans="1:8" ht="15.75" x14ac:dyDescent="0.25">
      <c r="A103" s="34"/>
      <c r="B103" s="34"/>
      <c r="C103" s="34"/>
      <c r="D103" s="34"/>
      <c r="E103" s="34"/>
      <c r="F103" s="34"/>
      <c r="G103" s="34"/>
      <c r="H103" s="34"/>
    </row>
    <row r="104" spans="1:8" ht="15.75" x14ac:dyDescent="0.25">
      <c r="A104" s="34"/>
      <c r="B104" s="34"/>
      <c r="C104" s="34"/>
      <c r="D104" s="34"/>
      <c r="E104" s="34"/>
      <c r="F104" s="34"/>
      <c r="G104" s="34"/>
      <c r="H104" s="34"/>
    </row>
    <row r="105" spans="1:8" ht="15.75" x14ac:dyDescent="0.25">
      <c r="A105" s="34"/>
      <c r="B105" s="34"/>
      <c r="C105" s="34"/>
      <c r="D105" s="34"/>
      <c r="E105" s="34"/>
      <c r="F105" s="34"/>
      <c r="G105" s="34"/>
      <c r="H105" s="34"/>
    </row>
    <row r="106" spans="1:8" ht="15.75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ht="15.75" x14ac:dyDescent="0.25">
      <c r="A107" s="34"/>
      <c r="B107" s="34"/>
      <c r="C107" s="34"/>
      <c r="D107" s="34"/>
      <c r="E107" s="34"/>
      <c r="F107" s="34"/>
      <c r="G107" s="34"/>
      <c r="H107" s="34"/>
    </row>
    <row r="108" spans="1:8" ht="15.75" x14ac:dyDescent="0.25">
      <c r="A108" s="34"/>
      <c r="B108" s="34"/>
      <c r="C108" s="34"/>
      <c r="D108" s="34"/>
      <c r="E108" s="34"/>
      <c r="F108" s="34"/>
      <c r="G108" s="34"/>
      <c r="H108" s="34"/>
    </row>
    <row r="109" spans="1:8" ht="15.75" x14ac:dyDescent="0.25">
      <c r="A109" s="34"/>
      <c r="B109" s="34"/>
      <c r="C109" s="34"/>
      <c r="D109" s="34"/>
      <c r="E109" s="34"/>
      <c r="F109" s="34"/>
      <c r="G109" s="34"/>
      <c r="H109" s="34"/>
    </row>
    <row r="110" spans="1:8" ht="15.75" x14ac:dyDescent="0.25">
      <c r="A110" s="34"/>
      <c r="B110" s="34"/>
      <c r="C110" s="34"/>
      <c r="D110" s="34"/>
      <c r="E110" s="34"/>
      <c r="F110" s="34"/>
      <c r="G110" s="34"/>
      <c r="H110" s="34"/>
    </row>
    <row r="111" spans="1:8" ht="15.75" x14ac:dyDescent="0.25">
      <c r="A111" s="34"/>
      <c r="B111" s="34"/>
      <c r="C111" s="34"/>
      <c r="D111" s="34"/>
      <c r="E111" s="34"/>
      <c r="F111" s="34"/>
      <c r="G111" s="34"/>
      <c r="H111" s="34"/>
    </row>
    <row r="112" spans="1:8" ht="15.75" x14ac:dyDescent="0.25">
      <c r="A112" s="34"/>
      <c r="B112" s="34"/>
      <c r="C112" s="34"/>
      <c r="D112" s="34"/>
      <c r="E112" s="34"/>
      <c r="F112" s="34"/>
      <c r="G112" s="34"/>
      <c r="H112" s="34"/>
    </row>
    <row r="113" spans="1:8" ht="15.75" x14ac:dyDescent="0.25">
      <c r="A113" s="34"/>
      <c r="B113" s="34"/>
      <c r="C113" s="34"/>
      <c r="D113" s="34"/>
      <c r="E113" s="34"/>
      <c r="F113" s="34"/>
      <c r="G113" s="34"/>
      <c r="H113" s="34"/>
    </row>
    <row r="114" spans="1:8" ht="15.75" x14ac:dyDescent="0.25">
      <c r="A114" s="34"/>
      <c r="B114" s="34"/>
      <c r="C114" s="34"/>
      <c r="D114" s="34"/>
      <c r="E114" s="34"/>
      <c r="F114" s="34"/>
      <c r="G114" s="34"/>
      <c r="H114" s="34"/>
    </row>
    <row r="115" spans="1:8" ht="15.75" x14ac:dyDescent="0.25">
      <c r="A115" s="34"/>
      <c r="B115" s="34"/>
      <c r="C115" s="34"/>
      <c r="D115" s="34"/>
      <c r="E115" s="34"/>
      <c r="F115" s="34"/>
      <c r="G115" s="34"/>
      <c r="H115" s="34"/>
    </row>
    <row r="116" spans="1:8" ht="15.75" x14ac:dyDescent="0.25">
      <c r="A116" s="34"/>
      <c r="B116" s="34"/>
      <c r="C116" s="34"/>
      <c r="D116" s="34"/>
      <c r="E116" s="34"/>
      <c r="F116" s="34"/>
      <c r="G116" s="34"/>
      <c r="H116" s="34"/>
    </row>
    <row r="117" spans="1:8" ht="15.75" x14ac:dyDescent="0.25">
      <c r="A117" s="34"/>
      <c r="B117" s="34"/>
      <c r="C117" s="34"/>
      <c r="D117" s="34"/>
      <c r="E117" s="34"/>
      <c r="F117" s="34"/>
      <c r="G117" s="34"/>
      <c r="H117" s="34"/>
    </row>
    <row r="118" spans="1:8" ht="15.75" x14ac:dyDescent="0.25">
      <c r="A118" s="34"/>
      <c r="B118" s="34"/>
      <c r="C118" s="34"/>
      <c r="D118" s="34"/>
      <c r="E118" s="34"/>
      <c r="F118" s="34"/>
      <c r="G118" s="34"/>
      <c r="H118" s="34"/>
    </row>
    <row r="119" spans="1:8" ht="15.75" x14ac:dyDescent="0.25">
      <c r="A119" s="34"/>
      <c r="B119" s="34"/>
      <c r="C119" s="34"/>
      <c r="D119" s="34"/>
      <c r="E119" s="34"/>
      <c r="F119" s="34"/>
      <c r="G119" s="34"/>
      <c r="H119" s="34"/>
    </row>
    <row r="120" spans="1:8" ht="15.75" x14ac:dyDescent="0.25">
      <c r="A120" s="34"/>
      <c r="B120" s="34"/>
      <c r="C120" s="34"/>
      <c r="D120" s="34"/>
      <c r="E120" s="34"/>
      <c r="F120" s="34"/>
      <c r="G120" s="34"/>
      <c r="H120" s="34"/>
    </row>
    <row r="121" spans="1:8" ht="15.75" x14ac:dyDescent="0.25">
      <c r="A121" s="34"/>
      <c r="B121" s="34"/>
      <c r="C121" s="34"/>
      <c r="D121" s="34"/>
      <c r="E121" s="34"/>
      <c r="F121" s="34"/>
      <c r="G121" s="34"/>
      <c r="H121" s="34"/>
    </row>
    <row r="122" spans="1:8" ht="15.75" x14ac:dyDescent="0.25">
      <c r="A122" s="34"/>
      <c r="B122" s="34"/>
      <c r="C122" s="34"/>
      <c r="D122" s="34"/>
      <c r="E122" s="34"/>
      <c r="F122" s="34"/>
      <c r="G122" s="34"/>
      <c r="H122" s="34"/>
    </row>
    <row r="123" spans="1:8" ht="15.75" x14ac:dyDescent="0.25">
      <c r="A123" s="34"/>
      <c r="B123" s="34"/>
      <c r="C123" s="34"/>
      <c r="D123" s="34"/>
      <c r="E123" s="34"/>
      <c r="F123" s="34"/>
      <c r="G123" s="34"/>
      <c r="H123" s="34"/>
    </row>
    <row r="124" spans="1:8" ht="15.75" x14ac:dyDescent="0.25">
      <c r="A124" s="34"/>
      <c r="B124" s="34"/>
      <c r="C124" s="34"/>
      <c r="D124" s="34"/>
      <c r="E124" s="34"/>
      <c r="F124" s="34"/>
      <c r="G124" s="34"/>
      <c r="H124" s="34"/>
    </row>
    <row r="125" spans="1:8" ht="15.75" x14ac:dyDescent="0.25">
      <c r="A125" s="34"/>
      <c r="B125" s="34"/>
      <c r="C125" s="34"/>
      <c r="D125" s="34"/>
      <c r="E125" s="34"/>
      <c r="F125" s="34"/>
      <c r="G125" s="34"/>
      <c r="H125" s="34"/>
    </row>
    <row r="126" spans="1:8" ht="15.75" x14ac:dyDescent="0.25">
      <c r="A126" s="34"/>
      <c r="B126" s="34"/>
      <c r="C126" s="34"/>
      <c r="D126" s="34"/>
      <c r="E126" s="34"/>
      <c r="F126" s="34"/>
      <c r="G126" s="34"/>
      <c r="H126" s="34"/>
    </row>
    <row r="127" spans="1:8" ht="15.75" x14ac:dyDescent="0.25">
      <c r="A127" s="34"/>
      <c r="B127" s="34"/>
      <c r="C127" s="34"/>
      <c r="D127" s="34"/>
      <c r="E127" s="34"/>
      <c r="F127" s="34"/>
      <c r="G127" s="34"/>
      <c r="H127" s="34"/>
    </row>
    <row r="128" spans="1:8" ht="15.75" x14ac:dyDescent="0.25">
      <c r="A128" s="34"/>
      <c r="B128" s="34"/>
      <c r="C128" s="34"/>
      <c r="D128" s="34"/>
      <c r="E128" s="34"/>
      <c r="F128" s="34"/>
      <c r="G128" s="34"/>
      <c r="H128" s="34"/>
    </row>
    <row r="129" spans="1:8" ht="15.75" x14ac:dyDescent="0.25">
      <c r="A129" s="34"/>
      <c r="B129" s="34"/>
      <c r="C129" s="34"/>
      <c r="D129" s="34"/>
      <c r="E129" s="34"/>
      <c r="F129" s="34"/>
      <c r="G129" s="34"/>
      <c r="H129" s="34"/>
    </row>
    <row r="130" spans="1:8" ht="15.75" x14ac:dyDescent="0.25">
      <c r="A130" s="34"/>
      <c r="B130" s="34"/>
      <c r="C130" s="34"/>
      <c r="D130" s="34"/>
      <c r="E130" s="34"/>
      <c r="F130" s="34"/>
      <c r="G130" s="34"/>
      <c r="H130" s="34"/>
    </row>
    <row r="131" spans="1:8" ht="15.75" x14ac:dyDescent="0.25">
      <c r="A131" s="34"/>
      <c r="B131" s="34"/>
      <c r="C131" s="34"/>
      <c r="D131" s="34"/>
      <c r="E131" s="34"/>
      <c r="F131" s="34"/>
      <c r="G131" s="34"/>
      <c r="H131" s="34"/>
    </row>
    <row r="132" spans="1:8" ht="15.75" x14ac:dyDescent="0.25">
      <c r="A132" s="34"/>
      <c r="B132" s="34"/>
      <c r="C132" s="34"/>
      <c r="D132" s="34"/>
      <c r="E132" s="34"/>
      <c r="F132" s="34"/>
      <c r="G132" s="34"/>
      <c r="H132" s="34"/>
    </row>
    <row r="133" spans="1:8" ht="15.75" x14ac:dyDescent="0.25">
      <c r="A133" s="34"/>
      <c r="B133" s="34"/>
      <c r="C133" s="34"/>
      <c r="D133" s="34"/>
      <c r="E133" s="34"/>
      <c r="F133" s="34"/>
      <c r="G133" s="34"/>
      <c r="H133" s="34"/>
    </row>
    <row r="134" spans="1:8" ht="15.75" x14ac:dyDescent="0.25">
      <c r="A134" s="34"/>
      <c r="B134" s="34"/>
      <c r="C134" s="34"/>
      <c r="D134" s="34"/>
      <c r="E134" s="34"/>
      <c r="F134" s="34"/>
      <c r="G134" s="34"/>
      <c r="H134" s="34"/>
    </row>
    <row r="135" spans="1:8" ht="15.75" x14ac:dyDescent="0.25">
      <c r="A135" s="34"/>
      <c r="B135" s="34"/>
      <c r="C135" s="34"/>
      <c r="D135" s="34"/>
      <c r="E135" s="34"/>
      <c r="F135" s="34"/>
      <c r="G135" s="34"/>
      <c r="H135" s="34"/>
    </row>
    <row r="136" spans="1:8" ht="15.75" x14ac:dyDescent="0.25">
      <c r="A136" s="34"/>
      <c r="B136" s="34"/>
      <c r="C136" s="34"/>
      <c r="D136" s="34"/>
      <c r="E136" s="34"/>
      <c r="F136" s="34"/>
      <c r="G136" s="34"/>
      <c r="H136" s="34"/>
    </row>
    <row r="137" spans="1:8" ht="15.75" x14ac:dyDescent="0.25">
      <c r="A137" s="34"/>
      <c r="B137" s="34"/>
      <c r="C137" s="34"/>
      <c r="D137" s="34"/>
      <c r="E137" s="34"/>
      <c r="F137" s="34"/>
      <c r="G137" s="34"/>
      <c r="H137" s="34"/>
    </row>
    <row r="138" spans="1:8" ht="15.75" x14ac:dyDescent="0.25">
      <c r="A138" s="34"/>
      <c r="B138" s="34"/>
      <c r="C138" s="34"/>
      <c r="D138" s="34"/>
      <c r="E138" s="34"/>
      <c r="F138" s="34"/>
      <c r="G138" s="34"/>
      <c r="H138" s="34"/>
    </row>
    <row r="139" spans="1:8" ht="15.75" x14ac:dyDescent="0.25">
      <c r="A139" s="34"/>
      <c r="B139" s="34"/>
      <c r="C139" s="34"/>
      <c r="D139" s="34"/>
      <c r="E139" s="34"/>
      <c r="F139" s="34"/>
      <c r="G139" s="34"/>
      <c r="H139" s="34"/>
    </row>
    <row r="140" spans="1:8" ht="15.75" x14ac:dyDescent="0.25">
      <c r="A140" s="34"/>
      <c r="B140" s="34"/>
      <c r="C140" s="34"/>
      <c r="D140" s="34"/>
      <c r="E140" s="34"/>
      <c r="F140" s="34"/>
      <c r="G140" s="34"/>
      <c r="H140" s="34"/>
    </row>
    <row r="141" spans="1:8" ht="15.75" x14ac:dyDescent="0.25">
      <c r="A141" s="34"/>
      <c r="B141" s="34"/>
      <c r="C141" s="34"/>
      <c r="D141" s="34"/>
      <c r="E141" s="34"/>
      <c r="F141" s="34"/>
      <c r="G141" s="34"/>
      <c r="H141" s="34"/>
    </row>
    <row r="142" spans="1:8" ht="15.75" x14ac:dyDescent="0.25">
      <c r="A142" s="34"/>
      <c r="B142" s="34"/>
      <c r="C142" s="34"/>
      <c r="D142" s="34"/>
      <c r="E142" s="34"/>
      <c r="F142" s="34"/>
      <c r="G142" s="34"/>
      <c r="H142" s="34"/>
    </row>
    <row r="143" spans="1:8" ht="15.75" x14ac:dyDescent="0.25">
      <c r="A143" s="34"/>
      <c r="B143" s="34"/>
      <c r="C143" s="34"/>
      <c r="D143" s="34"/>
      <c r="E143" s="34"/>
      <c r="F143" s="34"/>
      <c r="G143" s="34"/>
      <c r="H143" s="34"/>
    </row>
    <row r="144" spans="1:8" ht="15.75" x14ac:dyDescent="0.25">
      <c r="A144" s="34"/>
      <c r="B144" s="34"/>
      <c r="C144" s="34"/>
      <c r="D144" s="34"/>
      <c r="E144" s="34"/>
      <c r="F144" s="34"/>
      <c r="G144" s="34"/>
      <c r="H144" s="34"/>
    </row>
    <row r="145" spans="1:8" ht="15.75" x14ac:dyDescent="0.25">
      <c r="A145" s="34"/>
      <c r="B145" s="34"/>
      <c r="C145" s="34"/>
      <c r="D145" s="34"/>
      <c r="E145" s="34"/>
      <c r="F145" s="34"/>
      <c r="G145" s="34"/>
      <c r="H145" s="34"/>
    </row>
    <row r="146" spans="1:8" ht="15.75" x14ac:dyDescent="0.25">
      <c r="A146" s="34"/>
      <c r="B146" s="34"/>
      <c r="C146" s="34"/>
      <c r="D146" s="34"/>
      <c r="E146" s="34"/>
      <c r="F146" s="34"/>
      <c r="G146" s="34"/>
      <c r="H146" s="34"/>
    </row>
    <row r="147" spans="1:8" ht="15.75" x14ac:dyDescent="0.25">
      <c r="A147" s="34"/>
      <c r="B147" s="34"/>
      <c r="C147" s="34"/>
      <c r="D147" s="34"/>
      <c r="E147" s="34"/>
      <c r="F147" s="34"/>
      <c r="G147" s="34"/>
      <c r="H147" s="34"/>
    </row>
    <row r="148" spans="1:8" ht="15.75" x14ac:dyDescent="0.25">
      <c r="A148" s="34"/>
      <c r="B148" s="34"/>
      <c r="C148" s="34"/>
      <c r="D148" s="34"/>
      <c r="E148" s="34"/>
      <c r="F148" s="34"/>
      <c r="G148" s="34"/>
      <c r="H148" s="34"/>
    </row>
    <row r="149" spans="1:8" ht="15.75" x14ac:dyDescent="0.25">
      <c r="A149" s="34"/>
      <c r="B149" s="34"/>
      <c r="C149" s="34"/>
      <c r="D149" s="34"/>
      <c r="E149" s="34"/>
      <c r="F149" s="34"/>
      <c r="G149" s="34"/>
      <c r="H149" s="34"/>
    </row>
    <row r="150" spans="1:8" ht="15.75" x14ac:dyDescent="0.25">
      <c r="A150" s="34"/>
      <c r="B150" s="34"/>
      <c r="C150" s="34"/>
      <c r="D150" s="34"/>
      <c r="E150" s="34"/>
      <c r="F150" s="34"/>
      <c r="G150" s="34"/>
      <c r="H150" s="34"/>
    </row>
    <row r="151" spans="1:8" ht="15.75" x14ac:dyDescent="0.25">
      <c r="A151" s="34"/>
      <c r="B151" s="34"/>
      <c r="C151" s="34"/>
      <c r="D151" s="34"/>
      <c r="E151" s="34"/>
      <c r="F151" s="34"/>
      <c r="G151" s="34"/>
      <c r="H151" s="34"/>
    </row>
    <row r="152" spans="1:8" ht="15.75" x14ac:dyDescent="0.25">
      <c r="A152" s="34"/>
      <c r="B152" s="34"/>
      <c r="C152" s="34"/>
      <c r="D152" s="34"/>
      <c r="E152" s="34"/>
      <c r="F152" s="34"/>
      <c r="G152" s="34"/>
      <c r="H152" s="34"/>
    </row>
    <row r="153" spans="1:8" ht="15.75" x14ac:dyDescent="0.25">
      <c r="A153" s="34"/>
      <c r="B153" s="34"/>
      <c r="C153" s="34"/>
      <c r="D153" s="34"/>
      <c r="E153" s="34"/>
      <c r="F153" s="34"/>
      <c r="G153" s="34"/>
      <c r="H153" s="34"/>
    </row>
    <row r="154" spans="1:8" ht="15.75" x14ac:dyDescent="0.25">
      <c r="A154" s="34"/>
      <c r="B154" s="34"/>
      <c r="C154" s="34"/>
      <c r="D154" s="34"/>
      <c r="E154" s="34"/>
      <c r="F154" s="34"/>
      <c r="G154" s="34"/>
      <c r="H154" s="34"/>
    </row>
    <row r="155" spans="1:8" ht="15.75" x14ac:dyDescent="0.25">
      <c r="A155" s="34"/>
      <c r="B155" s="34"/>
      <c r="C155" s="34"/>
      <c r="D155" s="34"/>
      <c r="E155" s="34"/>
      <c r="F155" s="34"/>
      <c r="G155" s="34"/>
      <c r="H155" s="34"/>
    </row>
    <row r="156" spans="1:8" ht="15.75" x14ac:dyDescent="0.25">
      <c r="A156" s="34"/>
      <c r="B156" s="34"/>
      <c r="C156" s="34"/>
      <c r="D156" s="34"/>
      <c r="E156" s="34"/>
      <c r="F156" s="34"/>
      <c r="G156" s="34"/>
      <c r="H156" s="34"/>
    </row>
    <row r="157" spans="1:8" ht="15.75" x14ac:dyDescent="0.25">
      <c r="A157" s="34"/>
      <c r="B157" s="34"/>
      <c r="C157" s="34"/>
      <c r="D157" s="34"/>
      <c r="E157" s="34"/>
      <c r="F157" s="34"/>
      <c r="G157" s="34"/>
      <c r="H157" s="34"/>
    </row>
    <row r="158" spans="1:8" ht="15.75" x14ac:dyDescent="0.25">
      <c r="A158" s="34"/>
      <c r="B158" s="34"/>
      <c r="C158" s="34"/>
      <c r="D158" s="34"/>
      <c r="E158" s="34"/>
      <c r="F158" s="34"/>
      <c r="G158" s="34"/>
      <c r="H158" s="34"/>
    </row>
    <row r="159" spans="1:8" ht="15.75" x14ac:dyDescent="0.25">
      <c r="A159" s="34"/>
      <c r="B159" s="34"/>
      <c r="C159" s="34"/>
      <c r="D159" s="34"/>
      <c r="E159" s="34"/>
      <c r="F159" s="34"/>
      <c r="G159" s="34"/>
      <c r="H159" s="34"/>
    </row>
    <row r="160" spans="1:8" ht="15.75" x14ac:dyDescent="0.25">
      <c r="A160" s="34"/>
      <c r="B160" s="34"/>
      <c r="C160" s="34"/>
      <c r="D160" s="34"/>
      <c r="E160" s="34"/>
      <c r="F160" s="34"/>
      <c r="G160" s="34"/>
      <c r="H160" s="34"/>
    </row>
    <row r="161" spans="1:8" ht="15.75" x14ac:dyDescent="0.25">
      <c r="A161" s="34"/>
      <c r="B161" s="34"/>
      <c r="C161" s="34"/>
      <c r="D161" s="34"/>
      <c r="E161" s="34"/>
      <c r="F161" s="34"/>
      <c r="G161" s="34"/>
      <c r="H161" s="34"/>
    </row>
    <row r="162" spans="1:8" ht="15.75" x14ac:dyDescent="0.25">
      <c r="A162" s="34"/>
      <c r="B162" s="34"/>
      <c r="C162" s="34"/>
      <c r="D162" s="34"/>
      <c r="E162" s="34"/>
      <c r="F162" s="34"/>
      <c r="G162" s="34"/>
      <c r="H162" s="34"/>
    </row>
    <row r="163" spans="1:8" ht="15.75" x14ac:dyDescent="0.25">
      <c r="A163" s="34"/>
      <c r="B163" s="34"/>
      <c r="C163" s="34"/>
      <c r="D163" s="34"/>
      <c r="E163" s="34"/>
      <c r="F163" s="34"/>
      <c r="G163" s="34"/>
      <c r="H163" s="34"/>
    </row>
    <row r="164" spans="1:8" ht="15.75" x14ac:dyDescent="0.25">
      <c r="A164" s="34"/>
      <c r="B164" s="34"/>
      <c r="C164" s="34"/>
      <c r="D164" s="34"/>
      <c r="E164" s="34"/>
      <c r="F164" s="34"/>
      <c r="G164" s="34"/>
      <c r="H164" s="34"/>
    </row>
    <row r="165" spans="1:8" ht="15.75" x14ac:dyDescent="0.25">
      <c r="A165" s="34"/>
      <c r="B165" s="34"/>
      <c r="C165" s="34"/>
      <c r="D165" s="34"/>
      <c r="E165" s="34"/>
      <c r="F165" s="34"/>
      <c r="G165" s="34"/>
      <c r="H165" s="34"/>
    </row>
    <row r="166" spans="1:8" ht="15.75" x14ac:dyDescent="0.25">
      <c r="A166" s="34"/>
      <c r="B166" s="34"/>
      <c r="C166" s="34"/>
      <c r="D166" s="34"/>
      <c r="E166" s="34"/>
      <c r="F166" s="34"/>
      <c r="G166" s="34"/>
      <c r="H166" s="34"/>
    </row>
    <row r="167" spans="1:8" ht="15.75" x14ac:dyDescent="0.25">
      <c r="A167" s="34"/>
      <c r="B167" s="34"/>
      <c r="C167" s="34"/>
      <c r="D167" s="34"/>
      <c r="E167" s="34"/>
      <c r="F167" s="34"/>
      <c r="G167" s="34"/>
      <c r="H167" s="34"/>
    </row>
    <row r="168" spans="1:8" ht="15.75" x14ac:dyDescent="0.25">
      <c r="A168" s="34"/>
      <c r="B168" s="34"/>
      <c r="C168" s="34"/>
      <c r="D168" s="34"/>
      <c r="E168" s="34"/>
      <c r="F168" s="34"/>
      <c r="G168" s="34"/>
      <c r="H168" s="34"/>
    </row>
    <row r="169" spans="1:8" ht="15.75" x14ac:dyDescent="0.25">
      <c r="A169" s="34"/>
      <c r="B169" s="34"/>
      <c r="C169" s="34"/>
      <c r="D169" s="34"/>
      <c r="E169" s="34"/>
      <c r="F169" s="34"/>
      <c r="G169" s="34"/>
      <c r="H169" s="34"/>
    </row>
    <row r="170" spans="1:8" ht="15.75" x14ac:dyDescent="0.25">
      <c r="A170" s="34"/>
      <c r="B170" s="34"/>
      <c r="C170" s="34"/>
      <c r="D170" s="34"/>
      <c r="E170" s="34"/>
      <c r="F170" s="34"/>
      <c r="G170" s="34"/>
      <c r="H170" s="34"/>
    </row>
    <row r="171" spans="1:8" ht="15.75" x14ac:dyDescent="0.25">
      <c r="A171" s="34"/>
      <c r="B171" s="34"/>
      <c r="C171" s="34"/>
      <c r="D171" s="34"/>
      <c r="E171" s="34"/>
      <c r="F171" s="34"/>
      <c r="G171" s="34"/>
      <c r="H171" s="34"/>
    </row>
    <row r="172" spans="1:8" ht="15.75" x14ac:dyDescent="0.25">
      <c r="A172" s="34"/>
      <c r="B172" s="34"/>
      <c r="C172" s="34"/>
      <c r="D172" s="34"/>
      <c r="E172" s="34"/>
      <c r="F172" s="34"/>
      <c r="G172" s="34"/>
      <c r="H172" s="34"/>
    </row>
    <row r="173" spans="1:8" ht="15.75" x14ac:dyDescent="0.25">
      <c r="A173" s="34"/>
      <c r="B173" s="34"/>
      <c r="C173" s="34"/>
      <c r="D173" s="34"/>
      <c r="E173" s="34"/>
      <c r="F173" s="34"/>
      <c r="G173" s="34"/>
      <c r="H173" s="34"/>
    </row>
    <row r="174" spans="1:8" ht="15.75" x14ac:dyDescent="0.25">
      <c r="A174" s="34"/>
      <c r="B174" s="34"/>
      <c r="C174" s="34"/>
      <c r="D174" s="34"/>
      <c r="E174" s="34"/>
      <c r="F174" s="34"/>
      <c r="G174" s="34"/>
      <c r="H174" s="34"/>
    </row>
    <row r="175" spans="1:8" ht="15.75" x14ac:dyDescent="0.25">
      <c r="A175" s="34"/>
      <c r="B175" s="34"/>
      <c r="C175" s="34"/>
      <c r="D175" s="34"/>
      <c r="E175" s="34"/>
      <c r="F175" s="34"/>
      <c r="G175" s="34"/>
      <c r="H175" s="34"/>
    </row>
    <row r="176" spans="1:8" ht="15.75" x14ac:dyDescent="0.25">
      <c r="A176" s="34"/>
      <c r="B176" s="34"/>
      <c r="C176" s="34"/>
      <c r="D176" s="34"/>
      <c r="E176" s="34"/>
      <c r="F176" s="34"/>
      <c r="G176" s="34"/>
      <c r="H176" s="34"/>
    </row>
    <row r="177" spans="1:8" ht="15.75" x14ac:dyDescent="0.25">
      <c r="A177" s="34"/>
      <c r="B177" s="34"/>
      <c r="C177" s="34"/>
      <c r="D177" s="34"/>
      <c r="E177" s="34"/>
      <c r="F177" s="34"/>
      <c r="G177" s="34"/>
      <c r="H177" s="34"/>
    </row>
    <row r="178" spans="1:8" ht="15.75" x14ac:dyDescent="0.25">
      <c r="A178" s="34"/>
      <c r="B178" s="34"/>
      <c r="C178" s="34"/>
      <c r="D178" s="34"/>
      <c r="E178" s="34"/>
      <c r="F178" s="34"/>
      <c r="G178" s="34"/>
      <c r="H178" s="34"/>
    </row>
    <row r="179" spans="1:8" ht="15.75" x14ac:dyDescent="0.25">
      <c r="A179" s="34"/>
      <c r="B179" s="34"/>
      <c r="C179" s="34"/>
      <c r="D179" s="34"/>
      <c r="E179" s="34"/>
      <c r="F179" s="34"/>
      <c r="G179" s="34"/>
      <c r="H179" s="34"/>
    </row>
    <row r="180" spans="1:8" ht="15.75" x14ac:dyDescent="0.25">
      <c r="A180" s="34"/>
      <c r="B180" s="34"/>
      <c r="C180" s="34"/>
      <c r="D180" s="34"/>
      <c r="E180" s="34"/>
      <c r="F180" s="34"/>
      <c r="G180" s="34"/>
      <c r="H180" s="34"/>
    </row>
    <row r="181" spans="1:8" ht="15.75" x14ac:dyDescent="0.25">
      <c r="A181" s="34"/>
      <c r="B181" s="34"/>
      <c r="C181" s="34"/>
      <c r="D181" s="34"/>
      <c r="E181" s="34"/>
      <c r="F181" s="34"/>
      <c r="G181" s="34"/>
      <c r="H181" s="34"/>
    </row>
    <row r="182" spans="1:8" ht="15.75" x14ac:dyDescent="0.25">
      <c r="A182" s="34"/>
      <c r="B182" s="34"/>
      <c r="C182" s="34"/>
      <c r="D182" s="34"/>
      <c r="E182" s="34"/>
      <c r="F182" s="34"/>
      <c r="G182" s="34"/>
      <c r="H182" s="34"/>
    </row>
    <row r="183" spans="1:8" ht="15.75" x14ac:dyDescent="0.25">
      <c r="A183" s="34"/>
      <c r="B183" s="34"/>
      <c r="C183" s="34"/>
      <c r="D183" s="34"/>
      <c r="E183" s="34"/>
      <c r="F183" s="34"/>
      <c r="G183" s="34"/>
      <c r="H183" s="34"/>
    </row>
    <row r="184" spans="1:8" ht="15.75" x14ac:dyDescent="0.25">
      <c r="A184" s="34"/>
      <c r="B184" s="34"/>
      <c r="C184" s="34"/>
      <c r="D184" s="34"/>
      <c r="E184" s="34"/>
      <c r="F184" s="34"/>
      <c r="G184" s="34"/>
      <c r="H184" s="34"/>
    </row>
    <row r="185" spans="1:8" ht="15.75" x14ac:dyDescent="0.25">
      <c r="A185" s="34"/>
      <c r="B185" s="34"/>
      <c r="C185" s="34"/>
      <c r="D185" s="34"/>
      <c r="E185" s="34"/>
      <c r="F185" s="34"/>
      <c r="G185" s="34"/>
      <c r="H185" s="34"/>
    </row>
    <row r="186" spans="1:8" ht="15.75" x14ac:dyDescent="0.25">
      <c r="A186" s="34"/>
      <c r="B186" s="34"/>
      <c r="C186" s="34"/>
      <c r="D186" s="34"/>
      <c r="E186" s="34"/>
      <c r="F186" s="34"/>
      <c r="G186" s="34"/>
      <c r="H186" s="34"/>
    </row>
    <row r="187" spans="1:8" ht="15.75" x14ac:dyDescent="0.25">
      <c r="A187" s="34"/>
      <c r="B187" s="34"/>
      <c r="C187" s="34"/>
      <c r="D187" s="34"/>
      <c r="E187" s="34"/>
      <c r="F187" s="34"/>
      <c r="G187" s="34"/>
      <c r="H187" s="34"/>
    </row>
    <row r="188" spans="1:8" ht="15.75" x14ac:dyDescent="0.25">
      <c r="A188" s="34"/>
      <c r="B188" s="34"/>
      <c r="C188" s="34"/>
      <c r="D188" s="34"/>
      <c r="E188" s="34"/>
      <c r="F188" s="34"/>
      <c r="G188" s="34"/>
      <c r="H188" s="34"/>
    </row>
    <row r="189" spans="1:8" ht="15.75" x14ac:dyDescent="0.25">
      <c r="A189" s="34"/>
      <c r="B189" s="34"/>
      <c r="C189" s="34"/>
      <c r="D189" s="34"/>
      <c r="E189" s="34"/>
      <c r="F189" s="34"/>
      <c r="G189" s="34"/>
      <c r="H189" s="34"/>
    </row>
    <row r="190" spans="1:8" ht="15.75" x14ac:dyDescent="0.25">
      <c r="A190" s="34"/>
      <c r="B190" s="34"/>
      <c r="C190" s="34"/>
      <c r="D190" s="34"/>
      <c r="E190" s="34"/>
      <c r="F190" s="34"/>
      <c r="G190" s="34"/>
      <c r="H190" s="34"/>
    </row>
    <row r="191" spans="1:8" ht="15.75" x14ac:dyDescent="0.25">
      <c r="A191" s="34"/>
      <c r="B191" s="34"/>
      <c r="C191" s="34"/>
      <c r="D191" s="34"/>
      <c r="E191" s="34"/>
      <c r="F191" s="34"/>
      <c r="G191" s="34"/>
      <c r="H191" s="34"/>
    </row>
    <row r="192" spans="1:8" ht="15.75" x14ac:dyDescent="0.25">
      <c r="A192" s="34"/>
      <c r="B192" s="34"/>
      <c r="C192" s="34"/>
      <c r="D192" s="34"/>
      <c r="E192" s="34"/>
      <c r="F192" s="34"/>
      <c r="G192" s="34"/>
      <c r="H192" s="34"/>
    </row>
    <row r="193" spans="1:8" ht="15.75" x14ac:dyDescent="0.25">
      <c r="A193" s="34"/>
      <c r="B193" s="34"/>
      <c r="C193" s="34"/>
      <c r="D193" s="34"/>
      <c r="E193" s="34"/>
      <c r="F193" s="34"/>
      <c r="G193" s="34"/>
      <c r="H193" s="34"/>
    </row>
    <row r="194" spans="1:8" ht="15.75" x14ac:dyDescent="0.25">
      <c r="A194" s="34"/>
      <c r="B194" s="34"/>
      <c r="C194" s="34"/>
      <c r="D194" s="34"/>
      <c r="E194" s="34"/>
      <c r="F194" s="34"/>
      <c r="G194" s="34"/>
      <c r="H194" s="34"/>
    </row>
    <row r="195" spans="1:8" ht="15.75" x14ac:dyDescent="0.25">
      <c r="A195" s="34"/>
      <c r="B195" s="34"/>
      <c r="C195" s="34"/>
      <c r="D195" s="34"/>
      <c r="E195" s="34"/>
      <c r="F195" s="34"/>
      <c r="G195" s="34"/>
      <c r="H195" s="34"/>
    </row>
    <row r="196" spans="1:8" ht="15.75" x14ac:dyDescent="0.25">
      <c r="A196" s="34"/>
      <c r="B196" s="34"/>
      <c r="C196" s="34"/>
      <c r="D196" s="34"/>
      <c r="E196" s="34"/>
      <c r="F196" s="34"/>
      <c r="G196" s="34"/>
      <c r="H196" s="34"/>
    </row>
    <row r="197" spans="1:8" ht="15.75" x14ac:dyDescent="0.25">
      <c r="A197" s="34"/>
      <c r="B197" s="34"/>
      <c r="C197" s="34"/>
      <c r="D197" s="34"/>
      <c r="E197" s="34"/>
      <c r="F197" s="34"/>
      <c r="G197" s="34"/>
      <c r="H197" s="34"/>
    </row>
    <row r="198" spans="1:8" ht="15.75" x14ac:dyDescent="0.25">
      <c r="A198" s="34"/>
      <c r="B198" s="34"/>
      <c r="C198" s="34"/>
      <c r="D198" s="34"/>
      <c r="E198" s="34"/>
      <c r="F198" s="34"/>
      <c r="G198" s="34"/>
      <c r="H198" s="34"/>
    </row>
    <row r="199" spans="1:8" ht="15.75" x14ac:dyDescent="0.25">
      <c r="A199" s="34"/>
      <c r="B199" s="34"/>
      <c r="C199" s="34"/>
      <c r="D199" s="34"/>
      <c r="E199" s="34"/>
      <c r="F199" s="34"/>
      <c r="G199" s="34"/>
      <c r="H199" s="34"/>
    </row>
    <row r="200" spans="1:8" ht="15.75" x14ac:dyDescent="0.25">
      <c r="A200" s="34"/>
      <c r="B200" s="34"/>
      <c r="C200" s="34"/>
      <c r="D200" s="34"/>
      <c r="E200" s="34"/>
      <c r="F200" s="34"/>
      <c r="G200" s="34"/>
      <c r="H200" s="34"/>
    </row>
    <row r="201" spans="1:8" ht="15.75" x14ac:dyDescent="0.25">
      <c r="A201" s="34"/>
      <c r="B201" s="34"/>
      <c r="C201" s="34"/>
      <c r="D201" s="34"/>
      <c r="E201" s="34"/>
      <c r="F201" s="34"/>
      <c r="G201" s="34"/>
      <c r="H201" s="34"/>
    </row>
    <row r="202" spans="1:8" ht="15.75" x14ac:dyDescent="0.25">
      <c r="A202" s="34"/>
      <c r="B202" s="34"/>
      <c r="C202" s="34"/>
      <c r="D202" s="34"/>
      <c r="E202" s="34"/>
      <c r="F202" s="34"/>
      <c r="G202" s="34"/>
      <c r="H202" s="34"/>
    </row>
    <row r="203" spans="1:8" ht="15.75" x14ac:dyDescent="0.25">
      <c r="A203" s="34"/>
      <c r="B203" s="34"/>
      <c r="C203" s="34"/>
      <c r="D203" s="34"/>
      <c r="E203" s="34"/>
      <c r="F203" s="34"/>
      <c r="G203" s="34"/>
      <c r="H203" s="34"/>
    </row>
    <row r="204" spans="1:8" ht="15.75" x14ac:dyDescent="0.25">
      <c r="A204" s="34"/>
      <c r="B204" s="34"/>
      <c r="C204" s="34"/>
      <c r="D204" s="34"/>
      <c r="E204" s="34"/>
      <c r="F204" s="34"/>
      <c r="G204" s="34"/>
      <c r="H204" s="34"/>
    </row>
    <row r="205" spans="1:8" ht="15.75" x14ac:dyDescent="0.25">
      <c r="A205" s="34"/>
      <c r="B205" s="34"/>
      <c r="C205" s="34"/>
      <c r="D205" s="34"/>
      <c r="E205" s="34"/>
      <c r="F205" s="34"/>
      <c r="G205" s="34"/>
      <c r="H205" s="34"/>
    </row>
    <row r="206" spans="1:8" ht="15.75" x14ac:dyDescent="0.25">
      <c r="A206" s="34"/>
      <c r="B206" s="34"/>
      <c r="C206" s="34"/>
      <c r="D206" s="34"/>
      <c r="E206" s="34"/>
      <c r="F206" s="34"/>
      <c r="G206" s="34"/>
      <c r="H206" s="34"/>
    </row>
    <row r="207" spans="1:8" ht="15.75" x14ac:dyDescent="0.25">
      <c r="A207" s="34"/>
      <c r="B207" s="34"/>
      <c r="C207" s="34"/>
      <c r="D207" s="34"/>
      <c r="E207" s="34"/>
      <c r="F207" s="34"/>
      <c r="G207" s="34"/>
      <c r="H207" s="34"/>
    </row>
    <row r="208" spans="1:8" ht="15.75" x14ac:dyDescent="0.25">
      <c r="A208" s="34"/>
      <c r="B208" s="34"/>
      <c r="C208" s="34"/>
      <c r="D208" s="34"/>
      <c r="E208" s="34"/>
      <c r="F208" s="34"/>
      <c r="G208" s="34"/>
      <c r="H208" s="34"/>
    </row>
    <row r="209" spans="1:8" ht="15.75" x14ac:dyDescent="0.25">
      <c r="A209" s="34"/>
      <c r="B209" s="34"/>
      <c r="C209" s="34"/>
      <c r="D209" s="34"/>
      <c r="E209" s="34"/>
      <c r="F209" s="34"/>
      <c r="G209" s="34"/>
      <c r="H209" s="34"/>
    </row>
    <row r="210" spans="1:8" ht="15.75" x14ac:dyDescent="0.25">
      <c r="A210" s="34"/>
      <c r="B210" s="34"/>
      <c r="C210" s="34"/>
      <c r="D210" s="34"/>
      <c r="E210" s="34"/>
      <c r="F210" s="34"/>
      <c r="G210" s="34"/>
      <c r="H210" s="34"/>
    </row>
    <row r="211" spans="1:8" ht="15.75" x14ac:dyDescent="0.25">
      <c r="A211" s="34"/>
      <c r="B211" s="34"/>
      <c r="C211" s="34"/>
      <c r="D211" s="34"/>
      <c r="E211" s="34"/>
      <c r="F211" s="34"/>
      <c r="G211" s="34"/>
      <c r="H211" s="34"/>
    </row>
    <row r="212" spans="1:8" ht="15.75" x14ac:dyDescent="0.25">
      <c r="A212" s="34"/>
      <c r="B212" s="34"/>
      <c r="C212" s="34"/>
      <c r="D212" s="34"/>
      <c r="E212" s="34"/>
      <c r="F212" s="34"/>
      <c r="G212" s="34"/>
      <c r="H212" s="34"/>
    </row>
    <row r="213" spans="1:8" ht="15.75" x14ac:dyDescent="0.25">
      <c r="A213" s="34"/>
      <c r="B213" s="34"/>
      <c r="C213" s="34"/>
      <c r="D213" s="34"/>
      <c r="E213" s="34"/>
      <c r="F213" s="34"/>
      <c r="G213" s="34"/>
      <c r="H213" s="34"/>
    </row>
    <row r="214" spans="1:8" ht="15.75" x14ac:dyDescent="0.25">
      <c r="A214" s="34"/>
      <c r="B214" s="34"/>
      <c r="C214" s="34"/>
      <c r="D214" s="34"/>
      <c r="E214" s="34"/>
      <c r="F214" s="34"/>
      <c r="G214" s="34"/>
      <c r="H214" s="34"/>
    </row>
    <row r="215" spans="1:8" ht="15.75" x14ac:dyDescent="0.25">
      <c r="A215" s="34"/>
      <c r="B215" s="34"/>
      <c r="C215" s="34"/>
      <c r="D215" s="34"/>
      <c r="E215" s="34"/>
      <c r="F215" s="34"/>
      <c r="G215" s="34"/>
      <c r="H215" s="34"/>
    </row>
    <row r="216" spans="1:8" ht="15.75" x14ac:dyDescent="0.25">
      <c r="A216" s="34"/>
      <c r="B216" s="34"/>
      <c r="C216" s="34"/>
      <c r="D216" s="34"/>
      <c r="E216" s="34"/>
      <c r="F216" s="34"/>
      <c r="G216" s="34"/>
      <c r="H216" s="34"/>
    </row>
    <row r="217" spans="1:8" ht="15.75" x14ac:dyDescent="0.25">
      <c r="A217" s="34"/>
      <c r="B217" s="34"/>
      <c r="C217" s="34"/>
      <c r="D217" s="34"/>
      <c r="E217" s="34"/>
      <c r="F217" s="34"/>
      <c r="G217" s="34"/>
      <c r="H217" s="34"/>
    </row>
    <row r="218" spans="1:8" ht="15.75" x14ac:dyDescent="0.25">
      <c r="A218" s="34"/>
      <c r="B218" s="34"/>
      <c r="C218" s="34"/>
      <c r="D218" s="34"/>
      <c r="E218" s="34"/>
      <c r="F218" s="34"/>
      <c r="G218" s="34"/>
      <c r="H218" s="34"/>
    </row>
    <row r="219" spans="1:8" ht="15.75" x14ac:dyDescent="0.25">
      <c r="A219" s="34"/>
      <c r="B219" s="34"/>
      <c r="C219" s="34"/>
      <c r="D219" s="34"/>
      <c r="E219" s="34"/>
      <c r="F219" s="34"/>
      <c r="G219" s="34"/>
      <c r="H219" s="34"/>
    </row>
    <row r="220" spans="1:8" ht="15.75" x14ac:dyDescent="0.25">
      <c r="A220" s="34"/>
      <c r="B220" s="34"/>
      <c r="C220" s="34"/>
      <c r="D220" s="34"/>
      <c r="E220" s="34"/>
      <c r="F220" s="34"/>
      <c r="G220" s="34"/>
      <c r="H220" s="34"/>
    </row>
    <row r="221" spans="1:8" ht="15.75" x14ac:dyDescent="0.25">
      <c r="A221" s="34"/>
      <c r="B221" s="34"/>
      <c r="C221" s="34"/>
      <c r="D221" s="34"/>
      <c r="E221" s="34"/>
      <c r="F221" s="34"/>
      <c r="G221" s="34"/>
      <c r="H221" s="34"/>
    </row>
    <row r="222" spans="1:8" ht="15.75" x14ac:dyDescent="0.25">
      <c r="A222" s="34"/>
      <c r="B222" s="34"/>
      <c r="C222" s="34"/>
      <c r="D222" s="34"/>
      <c r="E222" s="34"/>
      <c r="F222" s="34"/>
      <c r="G222" s="34"/>
      <c r="H222" s="34"/>
    </row>
    <row r="223" spans="1:8" ht="15.75" x14ac:dyDescent="0.25">
      <c r="A223" s="34"/>
      <c r="B223" s="34"/>
      <c r="C223" s="34"/>
      <c r="D223" s="34"/>
      <c r="E223" s="34"/>
      <c r="F223" s="34"/>
      <c r="G223" s="34"/>
      <c r="H223" s="34"/>
    </row>
    <row r="224" spans="1:8" ht="15.75" x14ac:dyDescent="0.25">
      <c r="A224" s="34"/>
      <c r="B224" s="34"/>
      <c r="C224" s="34"/>
      <c r="D224" s="34"/>
      <c r="E224" s="34"/>
      <c r="F224" s="34"/>
      <c r="G224" s="34"/>
      <c r="H224" s="34"/>
    </row>
    <row r="225" spans="1:8" ht="15.75" x14ac:dyDescent="0.25">
      <c r="A225" s="34"/>
      <c r="B225" s="34"/>
      <c r="C225" s="34"/>
      <c r="D225" s="34"/>
      <c r="E225" s="34"/>
      <c r="F225" s="34"/>
      <c r="G225" s="34"/>
      <c r="H225" s="34"/>
    </row>
    <row r="226" spans="1:8" ht="15.75" x14ac:dyDescent="0.25">
      <c r="A226" s="34"/>
      <c r="B226" s="34"/>
      <c r="C226" s="34"/>
      <c r="D226" s="34"/>
      <c r="E226" s="34"/>
      <c r="F226" s="34"/>
      <c r="G226" s="34"/>
      <c r="H226" s="34"/>
    </row>
    <row r="227" spans="1:8" ht="15.75" x14ac:dyDescent="0.25">
      <c r="A227" s="34"/>
      <c r="B227" s="34"/>
      <c r="C227" s="34"/>
      <c r="D227" s="34"/>
      <c r="E227" s="34"/>
      <c r="F227" s="34"/>
      <c r="G227" s="34"/>
      <c r="H227" s="34"/>
    </row>
    <row r="228" spans="1:8" ht="15.75" x14ac:dyDescent="0.25">
      <c r="A228" s="34"/>
      <c r="B228" s="34"/>
      <c r="C228" s="34"/>
      <c r="D228" s="34"/>
      <c r="E228" s="34"/>
      <c r="F228" s="34"/>
      <c r="G228" s="34"/>
      <c r="H228" s="34"/>
    </row>
    <row r="229" spans="1:8" ht="15.75" x14ac:dyDescent="0.25">
      <c r="A229" s="34"/>
      <c r="B229" s="34"/>
      <c r="C229" s="34"/>
      <c r="D229" s="34"/>
      <c r="E229" s="34"/>
      <c r="F229" s="34"/>
      <c r="G229" s="34"/>
      <c r="H229" s="34"/>
    </row>
    <row r="230" spans="1:8" ht="15.75" x14ac:dyDescent="0.25">
      <c r="A230" s="34"/>
      <c r="B230" s="34"/>
      <c r="C230" s="34"/>
      <c r="D230" s="34"/>
      <c r="E230" s="34"/>
      <c r="F230" s="34"/>
      <c r="G230" s="34"/>
      <c r="H230" s="34"/>
    </row>
    <row r="231" spans="1:8" ht="15.75" x14ac:dyDescent="0.25">
      <c r="A231" s="34"/>
      <c r="B231" s="34"/>
      <c r="C231" s="34"/>
      <c r="D231" s="34"/>
      <c r="E231" s="34"/>
      <c r="F231" s="34"/>
      <c r="G231" s="34"/>
      <c r="H231" s="34"/>
    </row>
    <row r="232" spans="1:8" ht="15.75" x14ac:dyDescent="0.25">
      <c r="A232" s="34"/>
      <c r="B232" s="34"/>
      <c r="C232" s="34"/>
      <c r="D232" s="34"/>
      <c r="E232" s="34"/>
      <c r="F232" s="34"/>
      <c r="G232" s="34"/>
      <c r="H232" s="34"/>
    </row>
    <row r="233" spans="1:8" ht="15.75" x14ac:dyDescent="0.25">
      <c r="A233" s="34"/>
      <c r="B233" s="34"/>
      <c r="C233" s="34"/>
      <c r="D233" s="34"/>
      <c r="E233" s="34"/>
      <c r="F233" s="34"/>
      <c r="G233" s="34"/>
      <c r="H233" s="34"/>
    </row>
    <row r="234" spans="1:8" ht="15.75" x14ac:dyDescent="0.25">
      <c r="A234" s="34"/>
      <c r="B234" s="34"/>
      <c r="C234" s="34"/>
      <c r="D234" s="34"/>
      <c r="E234" s="34"/>
      <c r="F234" s="34"/>
      <c r="G234" s="34"/>
      <c r="H234" s="34"/>
    </row>
    <row r="235" spans="1:8" ht="15.75" x14ac:dyDescent="0.25">
      <c r="A235" s="34"/>
      <c r="B235" s="34"/>
      <c r="C235" s="34"/>
      <c r="D235" s="34"/>
      <c r="E235" s="34"/>
      <c r="F235" s="34"/>
      <c r="G235" s="34"/>
      <c r="H235" s="34"/>
    </row>
    <row r="236" spans="1:8" ht="15.75" x14ac:dyDescent="0.25">
      <c r="A236" s="34"/>
      <c r="B236" s="34"/>
      <c r="C236" s="34"/>
      <c r="D236" s="34"/>
      <c r="E236" s="34"/>
      <c r="F236" s="34"/>
      <c r="G236" s="34"/>
      <c r="H236" s="34"/>
    </row>
    <row r="237" spans="1:8" ht="15.75" x14ac:dyDescent="0.25">
      <c r="A237" s="34"/>
      <c r="B237" s="34"/>
      <c r="C237" s="34"/>
      <c r="D237" s="34"/>
      <c r="E237" s="34"/>
      <c r="F237" s="34"/>
      <c r="G237" s="34"/>
      <c r="H237" s="34"/>
    </row>
    <row r="238" spans="1:8" ht="15.75" x14ac:dyDescent="0.25">
      <c r="A238" s="34"/>
      <c r="B238" s="34"/>
      <c r="C238" s="34"/>
      <c r="D238" s="34"/>
      <c r="E238" s="34"/>
      <c r="F238" s="34"/>
      <c r="G238" s="34"/>
      <c r="H238" s="34"/>
    </row>
    <row r="239" spans="1:8" ht="15.75" x14ac:dyDescent="0.25">
      <c r="A239" s="34"/>
      <c r="B239" s="34"/>
      <c r="C239" s="34"/>
      <c r="D239" s="34"/>
      <c r="E239" s="34"/>
      <c r="F239" s="34"/>
      <c r="G239" s="34"/>
      <c r="H239" s="34"/>
    </row>
    <row r="240" spans="1:8" ht="15.75" x14ac:dyDescent="0.25">
      <c r="A240" s="34"/>
      <c r="B240" s="34"/>
      <c r="C240" s="34"/>
      <c r="D240" s="34"/>
      <c r="E240" s="34"/>
      <c r="F240" s="34"/>
      <c r="G240" s="34"/>
      <c r="H240" s="34"/>
    </row>
    <row r="241" spans="1:8" ht="15.75" x14ac:dyDescent="0.25">
      <c r="A241" s="34"/>
      <c r="B241" s="34"/>
      <c r="C241" s="34"/>
      <c r="D241" s="34"/>
      <c r="E241" s="34"/>
      <c r="F241" s="34"/>
      <c r="G241" s="34"/>
      <c r="H241" s="34"/>
    </row>
    <row r="242" spans="1:8" ht="15.75" x14ac:dyDescent="0.25">
      <c r="A242" s="34"/>
      <c r="B242" s="34"/>
      <c r="C242" s="34"/>
      <c r="D242" s="34"/>
      <c r="E242" s="34"/>
      <c r="F242" s="34"/>
      <c r="G242" s="34"/>
      <c r="H242" s="34"/>
    </row>
    <row r="243" spans="1:8" ht="15.75" x14ac:dyDescent="0.25">
      <c r="A243" s="34"/>
      <c r="B243" s="34"/>
      <c r="C243" s="34"/>
      <c r="D243" s="34"/>
      <c r="E243" s="34"/>
      <c r="F243" s="34"/>
      <c r="G243" s="34"/>
      <c r="H243" s="34"/>
    </row>
    <row r="244" spans="1:8" ht="15.75" x14ac:dyDescent="0.25">
      <c r="A244" s="34"/>
      <c r="B244" s="34"/>
      <c r="C244" s="34"/>
      <c r="D244" s="34"/>
      <c r="E244" s="34"/>
      <c r="F244" s="34"/>
      <c r="G244" s="34"/>
      <c r="H244" s="34"/>
    </row>
    <row r="245" spans="1:8" ht="15.75" x14ac:dyDescent="0.25">
      <c r="A245" s="34"/>
      <c r="B245" s="34"/>
      <c r="C245" s="34"/>
      <c r="D245" s="34"/>
      <c r="E245" s="34"/>
      <c r="F245" s="34"/>
      <c r="G245" s="34"/>
      <c r="H245" s="34"/>
    </row>
    <row r="246" spans="1:8" ht="15.75" x14ac:dyDescent="0.25">
      <c r="A246" s="34"/>
      <c r="B246" s="34"/>
      <c r="C246" s="34"/>
      <c r="D246" s="34"/>
      <c r="E246" s="34"/>
      <c r="F246" s="34"/>
      <c r="G246" s="34"/>
      <c r="H246" s="34"/>
    </row>
    <row r="247" spans="1:8" ht="15.75" x14ac:dyDescent="0.25">
      <c r="A247" s="34"/>
      <c r="B247" s="34"/>
      <c r="C247" s="34"/>
      <c r="D247" s="34"/>
      <c r="E247" s="34"/>
      <c r="F247" s="34"/>
      <c r="G247" s="34"/>
      <c r="H247" s="34"/>
    </row>
    <row r="248" spans="1:8" ht="15.75" x14ac:dyDescent="0.25">
      <c r="A248" s="34"/>
      <c r="B248" s="34"/>
      <c r="C248" s="34"/>
      <c r="D248" s="34"/>
      <c r="E248" s="34"/>
      <c r="F248" s="34"/>
      <c r="G248" s="34"/>
      <c r="H248" s="34"/>
    </row>
    <row r="249" spans="1:8" ht="15.75" x14ac:dyDescent="0.25">
      <c r="A249" s="34"/>
      <c r="B249" s="34"/>
      <c r="C249" s="34"/>
      <c r="D249" s="34"/>
      <c r="E249" s="34"/>
      <c r="F249" s="34"/>
      <c r="G249" s="34"/>
      <c r="H249" s="34"/>
    </row>
    <row r="250" spans="1:8" ht="15.75" x14ac:dyDescent="0.25">
      <c r="A250" s="34"/>
      <c r="B250" s="34"/>
      <c r="C250" s="34"/>
      <c r="D250" s="34"/>
      <c r="E250" s="34"/>
      <c r="F250" s="34"/>
      <c r="G250" s="34"/>
      <c r="H250" s="34"/>
    </row>
    <row r="251" spans="1:8" ht="15.75" x14ac:dyDescent="0.25">
      <c r="A251" s="34"/>
      <c r="B251" s="34"/>
      <c r="C251" s="34"/>
      <c r="D251" s="34"/>
      <c r="E251" s="34"/>
      <c r="F251" s="34"/>
      <c r="G251" s="34"/>
      <c r="H251" s="34"/>
    </row>
    <row r="252" spans="1:8" ht="15.75" x14ac:dyDescent="0.25">
      <c r="A252" s="34"/>
      <c r="B252" s="34"/>
      <c r="C252" s="34"/>
      <c r="D252" s="34"/>
      <c r="E252" s="34"/>
      <c r="F252" s="34"/>
      <c r="G252" s="34"/>
      <c r="H252" s="34"/>
    </row>
    <row r="253" spans="1:8" ht="15.75" x14ac:dyDescent="0.25">
      <c r="A253" s="34"/>
      <c r="B253" s="34"/>
      <c r="C253" s="34"/>
      <c r="D253" s="34"/>
      <c r="E253" s="34"/>
      <c r="F253" s="34"/>
      <c r="G253" s="34"/>
      <c r="H253" s="34"/>
    </row>
    <row r="254" spans="1:8" ht="15.75" x14ac:dyDescent="0.25">
      <c r="A254" s="34"/>
      <c r="B254" s="34"/>
      <c r="C254" s="34"/>
      <c r="D254" s="34"/>
      <c r="E254" s="34"/>
      <c r="F254" s="34"/>
      <c r="G254" s="34"/>
      <c r="H254" s="34"/>
    </row>
    <row r="255" spans="1:8" ht="15.75" x14ac:dyDescent="0.25">
      <c r="A255" s="34"/>
      <c r="B255" s="34"/>
      <c r="C255" s="34"/>
      <c r="D255" s="34"/>
      <c r="E255" s="34"/>
      <c r="F255" s="34"/>
      <c r="G255" s="34"/>
      <c r="H255" s="34"/>
    </row>
    <row r="256" spans="1:8" ht="15.75" x14ac:dyDescent="0.25">
      <c r="A256" s="34"/>
      <c r="B256" s="34"/>
      <c r="C256" s="34"/>
      <c r="D256" s="34"/>
      <c r="E256" s="34"/>
      <c r="F256" s="34"/>
      <c r="G256" s="34"/>
      <c r="H256" s="34"/>
    </row>
    <row r="257" spans="1:8" ht="15.75" x14ac:dyDescent="0.25">
      <c r="A257" s="34"/>
      <c r="B257" s="34"/>
      <c r="C257" s="34"/>
      <c r="D257" s="34"/>
      <c r="E257" s="34"/>
      <c r="F257" s="34"/>
      <c r="G257" s="34"/>
      <c r="H257" s="34"/>
    </row>
    <row r="258" spans="1:8" ht="15.75" x14ac:dyDescent="0.25">
      <c r="A258" s="34"/>
      <c r="B258" s="34"/>
      <c r="C258" s="34"/>
      <c r="D258" s="34"/>
      <c r="E258" s="34"/>
      <c r="F258" s="34"/>
      <c r="G258" s="34"/>
      <c r="H258" s="34"/>
    </row>
    <row r="259" spans="1:8" ht="15.75" x14ac:dyDescent="0.25">
      <c r="A259" s="34"/>
      <c r="B259" s="34"/>
      <c r="C259" s="34"/>
      <c r="D259" s="34"/>
      <c r="E259" s="34"/>
      <c r="F259" s="34"/>
      <c r="G259" s="34"/>
      <c r="H259" s="34"/>
    </row>
    <row r="260" spans="1:8" ht="15.75" x14ac:dyDescent="0.25">
      <c r="A260" s="34"/>
      <c r="B260" s="34"/>
      <c r="C260" s="34"/>
      <c r="D260" s="34"/>
      <c r="E260" s="34"/>
      <c r="F260" s="34"/>
      <c r="G260" s="34"/>
      <c r="H260" s="34"/>
    </row>
    <row r="261" spans="1:8" ht="15.75" x14ac:dyDescent="0.25">
      <c r="A261" s="34"/>
      <c r="B261" s="34"/>
      <c r="C261" s="34"/>
      <c r="D261" s="34"/>
      <c r="E261" s="34"/>
      <c r="F261" s="34"/>
      <c r="G261" s="34"/>
      <c r="H261" s="34"/>
    </row>
    <row r="262" spans="1:8" ht="15.75" x14ac:dyDescent="0.25">
      <c r="A262" s="34"/>
      <c r="B262" s="34"/>
      <c r="C262" s="34"/>
      <c r="D262" s="34"/>
      <c r="E262" s="34"/>
      <c r="F262" s="34"/>
      <c r="G262" s="34"/>
      <c r="H262" s="34"/>
    </row>
    <row r="263" spans="1:8" ht="15.75" x14ac:dyDescent="0.25">
      <c r="A263" s="34"/>
      <c r="B263" s="34"/>
      <c r="C263" s="34"/>
      <c r="D263" s="34"/>
      <c r="E263" s="34"/>
      <c r="F263" s="34"/>
      <c r="G263" s="34"/>
      <c r="H263" s="34"/>
    </row>
    <row r="264" spans="1:8" ht="15.75" x14ac:dyDescent="0.25">
      <c r="A264" s="34"/>
      <c r="B264" s="34"/>
      <c r="C264" s="34"/>
      <c r="D264" s="34"/>
      <c r="E264" s="34"/>
      <c r="F264" s="34"/>
      <c r="G264" s="34"/>
      <c r="H264" s="34"/>
    </row>
    <row r="265" spans="1:8" ht="15.75" x14ac:dyDescent="0.25">
      <c r="A265" s="34"/>
      <c r="B265" s="34"/>
      <c r="C265" s="34"/>
      <c r="D265" s="34"/>
      <c r="E265" s="34"/>
      <c r="F265" s="34"/>
      <c r="G265" s="34"/>
      <c r="H265" s="34"/>
    </row>
    <row r="266" spans="1:8" ht="15.75" x14ac:dyDescent="0.25">
      <c r="A266" s="34"/>
      <c r="B266" s="34"/>
      <c r="C266" s="34"/>
      <c r="D266" s="34"/>
      <c r="E266" s="34"/>
      <c r="F266" s="34"/>
      <c r="G266" s="34"/>
      <c r="H266" s="34"/>
    </row>
    <row r="267" spans="1:8" ht="15.75" x14ac:dyDescent="0.25">
      <c r="A267" s="34"/>
      <c r="B267" s="34"/>
      <c r="C267" s="34"/>
      <c r="D267" s="34"/>
      <c r="E267" s="34"/>
      <c r="F267" s="34"/>
      <c r="G267" s="34"/>
      <c r="H267" s="34"/>
    </row>
    <row r="268" spans="1:8" ht="15.75" x14ac:dyDescent="0.25">
      <c r="A268" s="34"/>
      <c r="B268" s="34"/>
      <c r="C268" s="34"/>
      <c r="D268" s="34"/>
      <c r="E268" s="34"/>
      <c r="F268" s="34"/>
      <c r="G268" s="34"/>
      <c r="H268" s="34"/>
    </row>
    <row r="269" spans="1:8" ht="15.75" x14ac:dyDescent="0.25">
      <c r="A269" s="34"/>
      <c r="B269" s="34"/>
      <c r="C269" s="34"/>
      <c r="D269" s="34"/>
      <c r="E269" s="34"/>
      <c r="F269" s="34"/>
      <c r="G269" s="34"/>
      <c r="H269" s="34"/>
    </row>
    <row r="270" spans="1:8" ht="15.75" x14ac:dyDescent="0.25">
      <c r="A270" s="34"/>
      <c r="B270" s="34"/>
      <c r="C270" s="34"/>
      <c r="D270" s="34"/>
      <c r="E270" s="34"/>
      <c r="F270" s="34"/>
      <c r="G270" s="34"/>
      <c r="H270" s="34"/>
    </row>
    <row r="271" spans="1:8" ht="15.75" x14ac:dyDescent="0.25">
      <c r="A271" s="34"/>
      <c r="B271" s="34"/>
      <c r="C271" s="34"/>
      <c r="D271" s="34"/>
      <c r="E271" s="34"/>
      <c r="F271" s="34"/>
      <c r="G271" s="34"/>
      <c r="H271" s="34"/>
    </row>
    <row r="272" spans="1:8" ht="15.75" x14ac:dyDescent="0.25">
      <c r="A272" s="34"/>
      <c r="B272" s="34"/>
      <c r="C272" s="34"/>
      <c r="D272" s="34"/>
      <c r="E272" s="34"/>
      <c r="F272" s="34"/>
      <c r="G272" s="34"/>
      <c r="H272" s="34"/>
    </row>
    <row r="273" spans="1:8" ht="15.75" x14ac:dyDescent="0.25">
      <c r="A273" s="34"/>
      <c r="B273" s="34"/>
      <c r="C273" s="34"/>
      <c r="D273" s="34"/>
      <c r="E273" s="34"/>
      <c r="F273" s="34"/>
      <c r="G273" s="34"/>
      <c r="H273" s="34"/>
    </row>
    <row r="274" spans="1:8" ht="15.75" x14ac:dyDescent="0.25">
      <c r="A274" s="34"/>
      <c r="B274" s="34"/>
      <c r="C274" s="34"/>
      <c r="D274" s="34"/>
      <c r="E274" s="34"/>
      <c r="F274" s="34"/>
      <c r="G274" s="34"/>
      <c r="H274" s="34"/>
    </row>
    <row r="275" spans="1:8" ht="15.75" x14ac:dyDescent="0.25">
      <c r="A275" s="34"/>
      <c r="B275" s="34"/>
      <c r="C275" s="34"/>
      <c r="D275" s="34"/>
      <c r="E275" s="34"/>
      <c r="F275" s="34"/>
      <c r="G275" s="34"/>
      <c r="H275" s="34"/>
    </row>
    <row r="276" spans="1:8" ht="15.75" x14ac:dyDescent="0.25">
      <c r="A276" s="34"/>
      <c r="B276" s="34"/>
      <c r="C276" s="34"/>
      <c r="D276" s="34"/>
      <c r="E276" s="34"/>
      <c r="F276" s="34"/>
      <c r="G276" s="34"/>
      <c r="H276" s="34"/>
    </row>
    <row r="277" spans="1:8" ht="15.75" x14ac:dyDescent="0.25">
      <c r="A277" s="34"/>
      <c r="B277" s="34"/>
      <c r="C277" s="34"/>
      <c r="D277" s="34"/>
      <c r="E277" s="34"/>
      <c r="F277" s="34"/>
      <c r="G277" s="34"/>
      <c r="H277" s="34"/>
    </row>
    <row r="278" spans="1:8" ht="15.75" x14ac:dyDescent="0.25">
      <c r="A278" s="34"/>
      <c r="B278" s="34"/>
      <c r="C278" s="34"/>
      <c r="D278" s="34"/>
      <c r="E278" s="34"/>
      <c r="F278" s="34"/>
      <c r="G278" s="34"/>
      <c r="H278" s="34"/>
    </row>
    <row r="279" spans="1:8" ht="15.75" x14ac:dyDescent="0.25">
      <c r="A279" s="34"/>
      <c r="B279" s="34"/>
      <c r="C279" s="34"/>
      <c r="D279" s="34"/>
      <c r="E279" s="34"/>
      <c r="F279" s="34"/>
      <c r="G279" s="34"/>
      <c r="H279" s="34"/>
    </row>
    <row r="280" spans="1:8" ht="15.75" x14ac:dyDescent="0.25">
      <c r="A280" s="34"/>
      <c r="B280" s="34"/>
      <c r="C280" s="34"/>
      <c r="D280" s="34"/>
      <c r="E280" s="34"/>
      <c r="F280" s="34"/>
      <c r="G280" s="34"/>
      <c r="H280" s="34"/>
    </row>
    <row r="281" spans="1:8" ht="15.75" x14ac:dyDescent="0.25">
      <c r="A281" s="34"/>
      <c r="B281" s="34"/>
      <c r="C281" s="34"/>
      <c r="D281" s="34"/>
      <c r="E281" s="34"/>
      <c r="F281" s="34"/>
      <c r="G281" s="34"/>
      <c r="H281" s="34"/>
    </row>
    <row r="282" spans="1:8" ht="15.75" x14ac:dyDescent="0.25">
      <c r="A282" s="34"/>
      <c r="B282" s="34"/>
      <c r="C282" s="34"/>
      <c r="D282" s="34"/>
      <c r="E282" s="34"/>
      <c r="F282" s="34"/>
      <c r="G282" s="34"/>
      <c r="H282" s="34"/>
    </row>
    <row r="283" spans="1:8" ht="15.75" x14ac:dyDescent="0.25">
      <c r="A283" s="34"/>
      <c r="B283" s="34"/>
      <c r="C283" s="34"/>
      <c r="D283" s="34"/>
      <c r="E283" s="34"/>
      <c r="F283" s="34"/>
      <c r="G283" s="34"/>
      <c r="H283" s="34"/>
    </row>
    <row r="284" spans="1:8" ht="15.75" x14ac:dyDescent="0.25">
      <c r="A284" s="34"/>
      <c r="B284" s="34"/>
      <c r="C284" s="34"/>
      <c r="D284" s="34"/>
      <c r="E284" s="34"/>
      <c r="F284" s="34"/>
      <c r="G284" s="34"/>
      <c r="H284" s="34"/>
    </row>
    <row r="285" spans="1:8" ht="15.75" x14ac:dyDescent="0.25">
      <c r="A285" s="34"/>
      <c r="B285" s="34"/>
      <c r="C285" s="34"/>
      <c r="D285" s="34"/>
      <c r="E285" s="34"/>
      <c r="F285" s="34"/>
      <c r="G285" s="34"/>
      <c r="H285" s="34"/>
    </row>
    <row r="286" spans="1:8" ht="15.75" x14ac:dyDescent="0.25">
      <c r="A286" s="34"/>
      <c r="B286" s="34"/>
      <c r="C286" s="34"/>
      <c r="D286" s="34"/>
      <c r="E286" s="34"/>
      <c r="F286" s="34"/>
      <c r="G286" s="34"/>
      <c r="H286" s="34"/>
    </row>
    <row r="287" spans="1:8" ht="15.75" x14ac:dyDescent="0.25">
      <c r="A287" s="34"/>
      <c r="B287" s="34"/>
      <c r="C287" s="34"/>
      <c r="D287" s="34"/>
      <c r="E287" s="34"/>
      <c r="F287" s="34"/>
      <c r="G287" s="34"/>
      <c r="H287" s="34"/>
    </row>
    <row r="288" spans="1:8" ht="15.75" x14ac:dyDescent="0.25">
      <c r="A288" s="34"/>
      <c r="B288" s="34"/>
      <c r="C288" s="34"/>
      <c r="D288" s="34"/>
      <c r="E288" s="34"/>
      <c r="F288" s="34"/>
      <c r="G288" s="34"/>
      <c r="H288" s="34"/>
    </row>
    <row r="289" spans="1:8" ht="15.75" x14ac:dyDescent="0.25">
      <c r="A289" s="34"/>
      <c r="B289" s="34"/>
      <c r="C289" s="34"/>
      <c r="D289" s="34"/>
      <c r="E289" s="34"/>
      <c r="F289" s="34"/>
      <c r="G289" s="34"/>
      <c r="H289" s="34"/>
    </row>
    <row r="290" spans="1:8" ht="15.75" x14ac:dyDescent="0.25">
      <c r="A290" s="34"/>
      <c r="B290" s="34"/>
      <c r="C290" s="34"/>
      <c r="D290" s="34"/>
      <c r="E290" s="34"/>
      <c r="F290" s="34"/>
      <c r="G290" s="34"/>
      <c r="H290" s="34"/>
    </row>
    <row r="291" spans="1:8" ht="15.75" x14ac:dyDescent="0.25">
      <c r="A291" s="34"/>
      <c r="B291" s="34"/>
      <c r="C291" s="34"/>
      <c r="D291" s="34"/>
      <c r="E291" s="34"/>
      <c r="F291" s="34"/>
      <c r="G291" s="34"/>
      <c r="H291" s="34"/>
    </row>
    <row r="292" spans="1:8" ht="15.75" x14ac:dyDescent="0.25">
      <c r="A292" s="34"/>
      <c r="B292" s="34"/>
      <c r="C292" s="34"/>
      <c r="D292" s="34"/>
      <c r="E292" s="34"/>
      <c r="F292" s="34"/>
      <c r="G292" s="34"/>
      <c r="H292" s="34"/>
    </row>
    <row r="293" spans="1:8" ht="15.75" x14ac:dyDescent="0.25">
      <c r="A293" s="34"/>
      <c r="B293" s="34"/>
      <c r="C293" s="34"/>
      <c r="D293" s="34"/>
      <c r="E293" s="34"/>
      <c r="F293" s="34"/>
      <c r="G293" s="34"/>
      <c r="H293" s="34"/>
    </row>
    <row r="294" spans="1:8" ht="15.75" x14ac:dyDescent="0.25">
      <c r="A294" s="34"/>
      <c r="B294" s="34"/>
      <c r="C294" s="34"/>
      <c r="D294" s="34"/>
      <c r="E294" s="34"/>
      <c r="F294" s="34"/>
      <c r="G294" s="34"/>
      <c r="H294" s="34"/>
    </row>
    <row r="295" spans="1:8" ht="15.75" x14ac:dyDescent="0.25">
      <c r="A295" s="34"/>
      <c r="B295" s="34"/>
      <c r="C295" s="34"/>
      <c r="D295" s="34"/>
      <c r="E295" s="34"/>
      <c r="F295" s="34"/>
      <c r="G295" s="34"/>
      <c r="H295" s="34"/>
    </row>
    <row r="296" spans="1:8" ht="15.75" x14ac:dyDescent="0.25">
      <c r="A296" s="34"/>
      <c r="B296" s="34"/>
      <c r="C296" s="34"/>
      <c r="D296" s="34"/>
      <c r="E296" s="34"/>
      <c r="F296" s="34"/>
      <c r="G296" s="34"/>
      <c r="H296" s="34"/>
    </row>
    <row r="297" spans="1:8" ht="15.75" x14ac:dyDescent="0.25">
      <c r="A297" s="34"/>
      <c r="B297" s="34"/>
      <c r="C297" s="34"/>
      <c r="D297" s="34"/>
      <c r="E297" s="34"/>
      <c r="F297" s="34"/>
      <c r="G297" s="34"/>
      <c r="H297" s="34"/>
    </row>
    <row r="298" spans="1:8" ht="15.75" x14ac:dyDescent="0.25">
      <c r="A298" s="34"/>
      <c r="B298" s="34"/>
      <c r="C298" s="34"/>
      <c r="D298" s="34"/>
      <c r="E298" s="34"/>
      <c r="F298" s="34"/>
      <c r="G298" s="34"/>
      <c r="H298" s="34"/>
    </row>
    <row r="299" spans="1:8" ht="15.75" x14ac:dyDescent="0.25">
      <c r="A299" s="34"/>
      <c r="B299" s="34"/>
      <c r="C299" s="34"/>
      <c r="D299" s="34"/>
      <c r="E299" s="34"/>
      <c r="F299" s="34"/>
      <c r="G299" s="34"/>
      <c r="H299" s="34"/>
    </row>
    <row r="300" spans="1:8" ht="15.75" x14ac:dyDescent="0.25">
      <c r="A300" s="34"/>
      <c r="B300" s="34"/>
      <c r="C300" s="34"/>
      <c r="D300" s="34"/>
      <c r="E300" s="34"/>
      <c r="F300" s="34"/>
      <c r="G300" s="34"/>
      <c r="H300" s="34"/>
    </row>
    <row r="301" spans="1:8" ht="15.75" x14ac:dyDescent="0.25">
      <c r="A301" s="34"/>
      <c r="B301" s="34"/>
      <c r="C301" s="34"/>
      <c r="D301" s="34"/>
      <c r="E301" s="34"/>
      <c r="F301" s="34"/>
      <c r="G301" s="34"/>
      <c r="H301" s="34"/>
    </row>
    <row r="302" spans="1:8" ht="15.75" x14ac:dyDescent="0.25">
      <c r="A302" s="34"/>
      <c r="B302" s="34"/>
      <c r="C302" s="34"/>
      <c r="D302" s="34"/>
      <c r="E302" s="34"/>
      <c r="F302" s="34"/>
      <c r="G302" s="34"/>
      <c r="H302" s="34"/>
    </row>
    <row r="303" spans="1:8" ht="15.75" x14ac:dyDescent="0.25">
      <c r="A303" s="34"/>
      <c r="B303" s="34"/>
      <c r="C303" s="34"/>
      <c r="D303" s="34"/>
      <c r="E303" s="34"/>
      <c r="F303" s="34"/>
      <c r="G303" s="34"/>
      <c r="H303" s="34"/>
    </row>
    <row r="304" spans="1:8" ht="15.75" x14ac:dyDescent="0.25">
      <c r="A304" s="34"/>
      <c r="B304" s="34"/>
      <c r="C304" s="34"/>
      <c r="D304" s="34"/>
      <c r="E304" s="34"/>
      <c r="F304" s="34"/>
      <c r="G304" s="34"/>
      <c r="H304" s="34"/>
    </row>
    <row r="305" spans="1:8" ht="15.75" x14ac:dyDescent="0.25">
      <c r="A305" s="34"/>
      <c r="B305" s="34"/>
      <c r="C305" s="34"/>
      <c r="D305" s="34"/>
      <c r="E305" s="34"/>
      <c r="F305" s="34"/>
      <c r="G305" s="34"/>
      <c r="H305" s="34"/>
    </row>
    <row r="306" spans="1:8" ht="15.75" x14ac:dyDescent="0.25">
      <c r="A306" s="34"/>
      <c r="B306" s="34"/>
      <c r="C306" s="34"/>
      <c r="D306" s="34"/>
      <c r="E306" s="34"/>
      <c r="F306" s="34"/>
      <c r="G306" s="34"/>
      <c r="H306" s="34"/>
    </row>
    <row r="307" spans="1:8" ht="15.75" x14ac:dyDescent="0.25">
      <c r="A307" s="34"/>
      <c r="B307" s="34"/>
      <c r="C307" s="34"/>
      <c r="D307" s="34"/>
      <c r="E307" s="34"/>
      <c r="F307" s="34"/>
      <c r="G307" s="34"/>
      <c r="H307" s="34"/>
    </row>
    <row r="308" spans="1:8" ht="15.75" x14ac:dyDescent="0.25">
      <c r="A308" s="34"/>
      <c r="B308" s="34"/>
      <c r="C308" s="34"/>
      <c r="D308" s="34"/>
      <c r="E308" s="34"/>
      <c r="F308" s="34"/>
      <c r="G308" s="34"/>
      <c r="H308" s="34"/>
    </row>
    <row r="309" spans="1:8" ht="15.75" x14ac:dyDescent="0.25">
      <c r="A309" s="34"/>
      <c r="B309" s="34"/>
      <c r="C309" s="34"/>
      <c r="D309" s="34"/>
      <c r="E309" s="34"/>
      <c r="F309" s="34"/>
      <c r="G309" s="34"/>
      <c r="H309" s="34"/>
    </row>
    <row r="310" spans="1:8" ht="15.75" x14ac:dyDescent="0.25">
      <c r="A310" s="34"/>
      <c r="B310" s="34"/>
      <c r="C310" s="34"/>
      <c r="D310" s="34"/>
      <c r="E310" s="34"/>
      <c r="F310" s="34"/>
      <c r="G310" s="34"/>
      <c r="H310" s="34"/>
    </row>
    <row r="311" spans="1:8" ht="15.75" x14ac:dyDescent="0.25">
      <c r="A311" s="34"/>
      <c r="B311" s="34"/>
      <c r="C311" s="34"/>
      <c r="D311" s="34"/>
      <c r="E311" s="34"/>
      <c r="F311" s="34"/>
      <c r="G311" s="34"/>
      <c r="H311" s="34"/>
    </row>
    <row r="312" spans="1:8" ht="15.75" x14ac:dyDescent="0.25">
      <c r="A312" s="34"/>
      <c r="B312" s="34"/>
      <c r="C312" s="34"/>
      <c r="D312" s="34"/>
      <c r="E312" s="34"/>
      <c r="F312" s="34"/>
      <c r="G312" s="34"/>
      <c r="H312" s="34"/>
    </row>
    <row r="313" spans="1:8" ht="15.75" x14ac:dyDescent="0.25">
      <c r="A313" s="34"/>
      <c r="B313" s="34"/>
      <c r="C313" s="34"/>
      <c r="D313" s="34"/>
      <c r="E313" s="34"/>
      <c r="F313" s="34"/>
      <c r="G313" s="34"/>
      <c r="H313" s="34"/>
    </row>
    <row r="314" spans="1:8" ht="15.75" x14ac:dyDescent="0.25">
      <c r="A314" s="34"/>
      <c r="B314" s="34"/>
      <c r="C314" s="34"/>
      <c r="D314" s="34"/>
      <c r="E314" s="34"/>
      <c r="F314" s="34"/>
      <c r="G314" s="34"/>
      <c r="H314" s="34"/>
    </row>
    <row r="315" spans="1:8" ht="15.75" x14ac:dyDescent="0.25">
      <c r="A315" s="34"/>
      <c r="B315" s="34"/>
      <c r="C315" s="34"/>
      <c r="D315" s="34"/>
      <c r="E315" s="34"/>
      <c r="F315" s="34"/>
      <c r="G315" s="34"/>
      <c r="H315" s="34"/>
    </row>
    <row r="316" spans="1:8" ht="15.75" x14ac:dyDescent="0.25">
      <c r="A316" s="34"/>
      <c r="B316" s="34"/>
      <c r="C316" s="34"/>
      <c r="D316" s="34"/>
      <c r="E316" s="34"/>
      <c r="F316" s="34"/>
      <c r="G316" s="34"/>
      <c r="H316" s="34"/>
    </row>
    <row r="317" spans="1:8" ht="15.75" x14ac:dyDescent="0.25">
      <c r="A317" s="34"/>
      <c r="B317" s="34"/>
      <c r="C317" s="34"/>
      <c r="D317" s="34"/>
      <c r="E317" s="34"/>
      <c r="F317" s="34"/>
      <c r="G317" s="34"/>
      <c r="H317" s="34"/>
    </row>
    <row r="318" spans="1:8" ht="15.75" x14ac:dyDescent="0.25">
      <c r="A318" s="34"/>
      <c r="B318" s="34"/>
      <c r="C318" s="34"/>
      <c r="D318" s="34"/>
      <c r="E318" s="34"/>
      <c r="F318" s="34"/>
      <c r="G318" s="34"/>
      <c r="H318" s="34"/>
    </row>
    <row r="319" spans="1:8" ht="15.75" x14ac:dyDescent="0.25">
      <c r="A319" s="34"/>
      <c r="B319" s="34"/>
      <c r="C319" s="34"/>
      <c r="D319" s="34"/>
      <c r="E319" s="34"/>
      <c r="F319" s="34"/>
      <c r="G319" s="34"/>
      <c r="H319" s="34"/>
    </row>
    <row r="320" spans="1:8" ht="15.75" x14ac:dyDescent="0.25">
      <c r="A320" s="34"/>
      <c r="B320" s="34"/>
      <c r="C320" s="34"/>
      <c r="D320" s="34"/>
      <c r="E320" s="34"/>
      <c r="F320" s="34"/>
      <c r="G320" s="34"/>
      <c r="H320" s="34"/>
    </row>
    <row r="321" spans="1:8" ht="15.75" x14ac:dyDescent="0.25">
      <c r="A321" s="34"/>
      <c r="B321" s="34"/>
      <c r="C321" s="34"/>
      <c r="D321" s="34"/>
      <c r="E321" s="34"/>
      <c r="F321" s="34"/>
      <c r="G321" s="34"/>
      <c r="H321" s="34"/>
    </row>
    <row r="322" spans="1:8" ht="15.75" x14ac:dyDescent="0.25">
      <c r="A322" s="34"/>
      <c r="B322" s="34"/>
      <c r="C322" s="34"/>
      <c r="D322" s="34"/>
      <c r="E322" s="34"/>
      <c r="F322" s="34"/>
      <c r="G322" s="34"/>
      <c r="H322" s="34"/>
    </row>
    <row r="323" spans="1:8" ht="15.75" x14ac:dyDescent="0.25">
      <c r="A323" s="34"/>
      <c r="B323" s="34"/>
      <c r="C323" s="34"/>
      <c r="D323" s="34"/>
      <c r="E323" s="34"/>
      <c r="F323" s="34"/>
      <c r="G323" s="34"/>
      <c r="H323" s="34"/>
    </row>
    <row r="324" spans="1:8" ht="15.75" x14ac:dyDescent="0.25">
      <c r="A324" s="34"/>
      <c r="B324" s="34"/>
      <c r="C324" s="34"/>
      <c r="D324" s="34"/>
      <c r="E324" s="34"/>
      <c r="F324" s="34"/>
      <c r="G324" s="34"/>
      <c r="H324" s="34"/>
    </row>
    <row r="325" spans="1:8" ht="15.75" x14ac:dyDescent="0.25">
      <c r="A325" s="34"/>
      <c r="B325" s="34"/>
      <c r="C325" s="34"/>
      <c r="D325" s="34"/>
      <c r="E325" s="34"/>
      <c r="F325" s="34"/>
      <c r="G325" s="34"/>
      <c r="H325" s="34"/>
    </row>
    <row r="326" spans="1:8" ht="15.75" x14ac:dyDescent="0.25">
      <c r="A326" s="34"/>
      <c r="B326" s="34"/>
      <c r="C326" s="34"/>
      <c r="D326" s="34"/>
      <c r="E326" s="34"/>
      <c r="F326" s="34"/>
      <c r="G326" s="34"/>
      <c r="H326" s="34"/>
    </row>
    <row r="327" spans="1:8" ht="15.75" x14ac:dyDescent="0.25">
      <c r="A327" s="34"/>
      <c r="B327" s="34"/>
      <c r="C327" s="34"/>
      <c r="D327" s="34"/>
      <c r="E327" s="34"/>
      <c r="F327" s="34"/>
      <c r="G327" s="34"/>
      <c r="H327" s="34"/>
    </row>
    <row r="328" spans="1:8" ht="15.75" x14ac:dyDescent="0.25">
      <c r="A328" s="34"/>
      <c r="B328" s="34"/>
      <c r="C328" s="34"/>
      <c r="D328" s="34"/>
      <c r="E328" s="34"/>
      <c r="F328" s="34"/>
      <c r="G328" s="34"/>
      <c r="H328" s="34"/>
    </row>
    <row r="329" spans="1:8" ht="15.75" x14ac:dyDescent="0.25">
      <c r="A329" s="34"/>
      <c r="B329" s="34"/>
      <c r="C329" s="34"/>
      <c r="D329" s="34"/>
      <c r="E329" s="34"/>
      <c r="F329" s="34"/>
      <c r="G329" s="34"/>
      <c r="H329" s="34"/>
    </row>
    <row r="330" spans="1:8" ht="15.75" x14ac:dyDescent="0.25">
      <c r="A330" s="34"/>
      <c r="B330" s="34"/>
      <c r="C330" s="34"/>
      <c r="D330" s="34"/>
      <c r="E330" s="34"/>
      <c r="F330" s="34"/>
      <c r="G330" s="34"/>
      <c r="H330" s="34"/>
    </row>
    <row r="331" spans="1:8" ht="15.75" x14ac:dyDescent="0.25">
      <c r="A331" s="34"/>
      <c r="B331" s="34"/>
      <c r="C331" s="34"/>
      <c r="D331" s="34"/>
      <c r="E331" s="34"/>
      <c r="F331" s="34"/>
      <c r="G331" s="34"/>
      <c r="H331" s="34"/>
    </row>
    <row r="332" spans="1:8" ht="15.75" x14ac:dyDescent="0.25">
      <c r="A332" s="34"/>
      <c r="B332" s="34"/>
      <c r="C332" s="34"/>
      <c r="D332" s="34"/>
      <c r="E332" s="34"/>
      <c r="F332" s="34"/>
      <c r="G332" s="34"/>
      <c r="H332" s="34"/>
    </row>
  </sheetData>
  <mergeCells count="14">
    <mergeCell ref="C11:C12"/>
    <mergeCell ref="D11:D12"/>
    <mergeCell ref="A9:J9"/>
    <mergeCell ref="A8:J8"/>
    <mergeCell ref="A7:J7"/>
    <mergeCell ref="G11:G12"/>
    <mergeCell ref="F11:F12"/>
    <mergeCell ref="E11:E12"/>
    <mergeCell ref="A10:H10"/>
    <mergeCell ref="H11:H12"/>
    <mergeCell ref="J11:J12"/>
    <mergeCell ref="I11:I12"/>
    <mergeCell ref="A11:A12"/>
    <mergeCell ref="B11:B12"/>
  </mergeCells>
  <phoneticPr fontId="5" type="noConversion"/>
  <pageMargins left="0.62" right="0.39" top="0.59" bottom="0.55000000000000004" header="0.5" footer="0.37"/>
  <pageSetup paperSize="9" scale="70" orientation="portrait" r:id="rId1"/>
  <headerFooter alignWithMargins="0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G31"/>
  <sheetViews>
    <sheetView view="pageBreakPreview" topLeftCell="B10" zoomScale="160" zoomScaleNormal="100" zoomScaleSheetLayoutView="160" workbookViewId="0">
      <selection activeCell="D22" sqref="D22"/>
    </sheetView>
  </sheetViews>
  <sheetFormatPr defaultRowHeight="12.75" x14ac:dyDescent="0.2"/>
  <cols>
    <col min="1" max="1" width="23.28515625" style="1" customWidth="1"/>
    <col min="2" max="2" width="49.28515625" style="1" customWidth="1"/>
    <col min="3" max="3" width="9.7109375" style="1" customWidth="1"/>
    <col min="4" max="4" width="10.85546875" style="1" customWidth="1"/>
    <col min="5" max="5" width="6.85546875" style="1" customWidth="1"/>
    <col min="6" max="16384" width="9.140625" style="1"/>
  </cols>
  <sheetData>
    <row r="1" spans="1:7" x14ac:dyDescent="0.2">
      <c r="C1" s="74"/>
      <c r="E1" s="78" t="s">
        <v>367</v>
      </c>
    </row>
    <row r="2" spans="1:7" x14ac:dyDescent="0.2">
      <c r="C2" s="74"/>
      <c r="E2" s="78" t="s">
        <v>136</v>
      </c>
    </row>
    <row r="3" spans="1:7" x14ac:dyDescent="0.2">
      <c r="C3" s="74"/>
      <c r="E3" s="78" t="s">
        <v>140</v>
      </c>
    </row>
    <row r="4" spans="1:7" x14ac:dyDescent="0.2">
      <c r="C4" s="74"/>
      <c r="E4" s="78" t="s">
        <v>356</v>
      </c>
    </row>
    <row r="5" spans="1:7" x14ac:dyDescent="0.2">
      <c r="C5" s="74"/>
      <c r="E5" s="78" t="s">
        <v>368</v>
      </c>
    </row>
    <row r="6" spans="1:7" x14ac:dyDescent="0.2">
      <c r="C6" s="74"/>
    </row>
    <row r="7" spans="1:7" x14ac:dyDescent="0.2">
      <c r="B7" s="275"/>
      <c r="C7" s="275"/>
    </row>
    <row r="8" spans="1:7" x14ac:dyDescent="0.2">
      <c r="B8" s="275"/>
      <c r="C8" s="275"/>
    </row>
    <row r="9" spans="1:7" ht="18.75" x14ac:dyDescent="0.3">
      <c r="A9" s="259" t="s">
        <v>212</v>
      </c>
      <c r="B9" s="259"/>
      <c r="C9" s="259"/>
      <c r="D9" s="259"/>
      <c r="E9" s="259"/>
      <c r="F9" s="129"/>
      <c r="G9" s="129"/>
    </row>
    <row r="10" spans="1:7" ht="33" customHeight="1" x14ac:dyDescent="0.2">
      <c r="A10" s="276" t="s">
        <v>214</v>
      </c>
      <c r="B10" s="276"/>
      <c r="C10" s="276"/>
      <c r="D10" s="276"/>
      <c r="E10" s="276"/>
      <c r="F10" s="130"/>
      <c r="G10" s="130"/>
    </row>
    <row r="11" spans="1:7" ht="12.75" customHeight="1" x14ac:dyDescent="0.2">
      <c r="A11" s="276" t="s">
        <v>344</v>
      </c>
      <c r="B11" s="276"/>
      <c r="C11" s="276"/>
      <c r="D11" s="276"/>
      <c r="E11" s="276"/>
      <c r="F11" s="130"/>
      <c r="G11" s="130"/>
    </row>
    <row r="14" spans="1:7" ht="29.25" customHeight="1" x14ac:dyDescent="0.2">
      <c r="A14" s="277" t="s">
        <v>44</v>
      </c>
      <c r="B14" s="277" t="s">
        <v>46</v>
      </c>
      <c r="C14" s="279" t="s">
        <v>352</v>
      </c>
      <c r="D14" s="232" t="s">
        <v>364</v>
      </c>
      <c r="E14" s="236" t="s">
        <v>145</v>
      </c>
    </row>
    <row r="15" spans="1:7" ht="38.25" customHeight="1" x14ac:dyDescent="0.2">
      <c r="A15" s="278"/>
      <c r="B15" s="278"/>
      <c r="C15" s="280"/>
      <c r="D15" s="233"/>
      <c r="E15" s="236"/>
    </row>
    <row r="16" spans="1:7" ht="18" customHeight="1" x14ac:dyDescent="0.2">
      <c r="A16" s="281" t="s">
        <v>47</v>
      </c>
      <c r="B16" s="282"/>
      <c r="C16" s="282"/>
      <c r="D16" s="282"/>
      <c r="E16" s="283"/>
    </row>
    <row r="17" spans="1:5" ht="25.5" hidden="1" x14ac:dyDescent="0.2">
      <c r="A17" s="131" t="s">
        <v>48</v>
      </c>
      <c r="B17" s="19" t="s">
        <v>49</v>
      </c>
      <c r="C17" s="23">
        <f>SUM(C18-C20)</f>
        <v>0</v>
      </c>
      <c r="D17" s="3"/>
      <c r="E17" s="3"/>
    </row>
    <row r="18" spans="1:5" ht="25.5" hidden="1" x14ac:dyDescent="0.2">
      <c r="A18" s="12" t="s">
        <v>50</v>
      </c>
      <c r="B18" s="26" t="s">
        <v>51</v>
      </c>
      <c r="C18" s="132">
        <f>SUM(C19)</f>
        <v>0</v>
      </c>
      <c r="D18" s="3"/>
      <c r="E18" s="3"/>
    </row>
    <row r="19" spans="1:5" ht="25.5" hidden="1" x14ac:dyDescent="0.2">
      <c r="A19" s="12" t="s">
        <v>55</v>
      </c>
      <c r="B19" s="26" t="s">
        <v>56</v>
      </c>
      <c r="C19" s="132"/>
      <c r="D19" s="3"/>
      <c r="E19" s="3"/>
    </row>
    <row r="20" spans="1:5" ht="25.5" hidden="1" x14ac:dyDescent="0.2">
      <c r="A20" s="12" t="s">
        <v>52</v>
      </c>
      <c r="B20" s="26" t="s">
        <v>53</v>
      </c>
      <c r="C20" s="132">
        <f>SUM(C21)</f>
        <v>0</v>
      </c>
      <c r="D20" s="3"/>
      <c r="E20" s="3"/>
    </row>
    <row r="21" spans="1:5" ht="25.5" hidden="1" x14ac:dyDescent="0.2">
      <c r="A21" s="12" t="s">
        <v>58</v>
      </c>
      <c r="B21" s="26" t="s">
        <v>57</v>
      </c>
      <c r="C21" s="132"/>
      <c r="D21" s="3"/>
      <c r="E21" s="3"/>
    </row>
    <row r="22" spans="1:5" ht="25.5" customHeight="1" x14ac:dyDescent="0.2">
      <c r="A22" s="131" t="s">
        <v>74</v>
      </c>
      <c r="B22" s="19" t="s">
        <v>75</v>
      </c>
      <c r="C22" s="23">
        <f>-C26-C30</f>
        <v>-6116.9999999999782</v>
      </c>
      <c r="D22" s="23">
        <f>-D26-D30</f>
        <v>1491.3000000000175</v>
      </c>
      <c r="E22" s="6"/>
    </row>
    <row r="23" spans="1:5" x14ac:dyDescent="0.2">
      <c r="A23" s="20" t="s">
        <v>73</v>
      </c>
      <c r="B23" s="21" t="s">
        <v>65</v>
      </c>
      <c r="C23" s="24">
        <f t="shared" ref="C23:D25" si="0">C24</f>
        <v>-62087.4</v>
      </c>
      <c r="D23" s="24">
        <f t="shared" si="0"/>
        <v>-69212.600000000006</v>
      </c>
      <c r="E23" s="7">
        <f t="shared" ref="E23:E30" si="1">D23/C23*100</f>
        <v>111.47608049298248</v>
      </c>
    </row>
    <row r="24" spans="1:5" x14ac:dyDescent="0.2">
      <c r="A24" s="20" t="s">
        <v>82</v>
      </c>
      <c r="B24" s="21" t="s">
        <v>66</v>
      </c>
      <c r="C24" s="24">
        <f t="shared" si="0"/>
        <v>-62087.4</v>
      </c>
      <c r="D24" s="24">
        <f t="shared" si="0"/>
        <v>-69212.600000000006</v>
      </c>
      <c r="E24" s="7">
        <f t="shared" si="1"/>
        <v>111.47608049298248</v>
      </c>
    </row>
    <row r="25" spans="1:5" x14ac:dyDescent="0.2">
      <c r="A25" s="20" t="s">
        <v>78</v>
      </c>
      <c r="B25" s="21" t="s">
        <v>67</v>
      </c>
      <c r="C25" s="24">
        <f t="shared" si="0"/>
        <v>-62087.4</v>
      </c>
      <c r="D25" s="24">
        <f t="shared" si="0"/>
        <v>-69212.600000000006</v>
      </c>
      <c r="E25" s="7">
        <f t="shared" si="1"/>
        <v>111.47608049298248</v>
      </c>
    </row>
    <row r="26" spans="1:5" ht="25.5" x14ac:dyDescent="0.2">
      <c r="A26" s="20" t="s">
        <v>79</v>
      </c>
      <c r="B26" s="22" t="s">
        <v>68</v>
      </c>
      <c r="C26" s="25">
        <f>-'Приложение 1'!C54</f>
        <v>-62087.4</v>
      </c>
      <c r="D26" s="25">
        <f>-'Приложение 1'!D54</f>
        <v>-69212.600000000006</v>
      </c>
      <c r="E26" s="7">
        <f t="shared" si="1"/>
        <v>111.47608049298248</v>
      </c>
    </row>
    <row r="27" spans="1:5" x14ac:dyDescent="0.2">
      <c r="A27" s="20" t="s">
        <v>76</v>
      </c>
      <c r="B27" s="21" t="s">
        <v>69</v>
      </c>
      <c r="C27" s="24">
        <f t="shared" ref="C27:D29" si="2">C28</f>
        <v>68204.39999999998</v>
      </c>
      <c r="D27" s="24">
        <f t="shared" si="2"/>
        <v>67721.299999999988</v>
      </c>
      <c r="E27" s="7">
        <f t="shared" si="1"/>
        <v>99.291687926292155</v>
      </c>
    </row>
    <row r="28" spans="1:5" x14ac:dyDescent="0.2">
      <c r="A28" s="20" t="s">
        <v>77</v>
      </c>
      <c r="B28" s="21" t="s">
        <v>70</v>
      </c>
      <c r="C28" s="24">
        <f t="shared" si="2"/>
        <v>68204.39999999998</v>
      </c>
      <c r="D28" s="24">
        <f t="shared" si="2"/>
        <v>67721.299999999988</v>
      </c>
      <c r="E28" s="7">
        <f t="shared" si="1"/>
        <v>99.291687926292155</v>
      </c>
    </row>
    <row r="29" spans="1:5" x14ac:dyDescent="0.2">
      <c r="A29" s="20" t="s">
        <v>80</v>
      </c>
      <c r="B29" s="21" t="s">
        <v>71</v>
      </c>
      <c r="C29" s="24">
        <f t="shared" si="2"/>
        <v>68204.39999999998</v>
      </c>
      <c r="D29" s="24">
        <f t="shared" si="2"/>
        <v>67721.299999999988</v>
      </c>
      <c r="E29" s="7">
        <f t="shared" si="1"/>
        <v>99.291687926292155</v>
      </c>
    </row>
    <row r="30" spans="1:5" ht="25.5" x14ac:dyDescent="0.2">
      <c r="A30" s="20" t="s">
        <v>81</v>
      </c>
      <c r="B30" s="22" t="s">
        <v>72</v>
      </c>
      <c r="C30" s="25">
        <f>'Приложение 5'!H276</f>
        <v>68204.39999999998</v>
      </c>
      <c r="D30" s="25">
        <f>'Приложение 5'!I276</f>
        <v>67721.299999999988</v>
      </c>
      <c r="E30" s="7">
        <f t="shared" si="1"/>
        <v>99.291687926292155</v>
      </c>
    </row>
    <row r="31" spans="1:5" x14ac:dyDescent="0.2">
      <c r="A31" s="13"/>
      <c r="B31" s="13" t="s">
        <v>54</v>
      </c>
      <c r="C31" s="133">
        <f>C17+C22</f>
        <v>-6116.9999999999782</v>
      </c>
      <c r="D31" s="133">
        <f>D17+D22</f>
        <v>1491.3000000000175</v>
      </c>
      <c r="E31" s="133"/>
    </row>
  </sheetData>
  <mergeCells count="11">
    <mergeCell ref="A16:E16"/>
    <mergeCell ref="A11:E11"/>
    <mergeCell ref="B7:C7"/>
    <mergeCell ref="B8:C8"/>
    <mergeCell ref="A9:E9"/>
    <mergeCell ref="A10:E10"/>
    <mergeCell ref="A14:A15"/>
    <mergeCell ref="B14:B15"/>
    <mergeCell ref="D14:D15"/>
    <mergeCell ref="E14:E15"/>
    <mergeCell ref="C14:C15"/>
  </mergeCells>
  <phoneticPr fontId="5" type="noConversion"/>
  <pageMargins left="0.75" right="0.28000000000000003" top="0.55000000000000004" bottom="0.39" header="0.17" footer="0.28000000000000003"/>
  <pageSetup paperSize="9" scale="7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1'!Область_печати</vt:lpstr>
      <vt:lpstr>'Приложение 4'!Область_печати</vt:lpstr>
      <vt:lpstr>'Приложение 5'!Область_печати</vt:lpstr>
    </vt:vector>
  </TitlesOfParts>
  <Company>asfr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gena</dc:creator>
  <cp:lastModifiedBy>Алёна Викторовна</cp:lastModifiedBy>
  <cp:lastPrinted>2013-03-12T10:55:09Z</cp:lastPrinted>
  <dcterms:created xsi:type="dcterms:W3CDTF">2002-06-04T10:05:56Z</dcterms:created>
  <dcterms:modified xsi:type="dcterms:W3CDTF">2022-02-03T08:41:05Z</dcterms:modified>
</cp:coreProperties>
</file>