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3\2014 год\"/>
    </mc:Choice>
  </mc:AlternateContent>
  <bookViews>
    <workbookView xWindow="0" yWindow="45" windowWidth="15480" windowHeight="11640"/>
  </bookViews>
  <sheets>
    <sheet name="Целевые программы" sheetId="6" r:id="rId1"/>
  </sheets>
  <definedNames>
    <definedName name="_xlnm.Print_Area" localSheetId="0">'Целевые программы'!$A$1:$K$247</definedName>
  </definedNames>
  <calcPr calcId="162913"/>
</workbook>
</file>

<file path=xl/calcChain.xml><?xml version="1.0" encoding="utf-8"?>
<calcChain xmlns="http://schemas.openxmlformats.org/spreadsheetml/2006/main">
  <c r="I14" i="6" l="1"/>
  <c r="J14" i="6"/>
  <c r="G166" i="6"/>
  <c r="G144" i="6"/>
  <c r="G142" i="6"/>
  <c r="G39" i="6"/>
  <c r="G37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4" i="6"/>
  <c r="K84" i="6"/>
  <c r="J85" i="6"/>
  <c r="K85" i="6"/>
  <c r="J86" i="6"/>
  <c r="K86" i="6"/>
  <c r="J87" i="6"/>
  <c r="K87" i="6"/>
  <c r="J88" i="6"/>
  <c r="K88" i="6"/>
  <c r="J89" i="6"/>
  <c r="K89" i="6"/>
  <c r="H83" i="6"/>
  <c r="J83" i="6" s="1"/>
  <c r="J91" i="6"/>
  <c r="K91" i="6"/>
  <c r="J92" i="6"/>
  <c r="K92" i="6"/>
  <c r="J93" i="6"/>
  <c r="K93" i="6"/>
  <c r="H90" i="6"/>
  <c r="J90" i="6" s="1"/>
  <c r="J95" i="6"/>
  <c r="K95" i="6"/>
  <c r="J96" i="6"/>
  <c r="K96" i="6"/>
  <c r="J97" i="6"/>
  <c r="K97" i="6"/>
  <c r="H94" i="6"/>
  <c r="J99" i="6"/>
  <c r="K99" i="6"/>
  <c r="J100" i="6"/>
  <c r="K100" i="6"/>
  <c r="J101" i="6"/>
  <c r="K101" i="6"/>
  <c r="J102" i="6"/>
  <c r="K102" i="6"/>
  <c r="J103" i="6"/>
  <c r="K103" i="6"/>
  <c r="H98" i="6"/>
  <c r="H109" i="6"/>
  <c r="I109" i="6"/>
  <c r="K109" i="6" s="1"/>
  <c r="J110" i="6"/>
  <c r="K110" i="6"/>
  <c r="J113" i="6"/>
  <c r="K113" i="6"/>
  <c r="J114" i="6"/>
  <c r="K114" i="6"/>
  <c r="J115" i="6"/>
  <c r="K115" i="6"/>
  <c r="J116" i="6"/>
  <c r="K116" i="6"/>
  <c r="H112" i="6"/>
  <c r="J118" i="6"/>
  <c r="K118" i="6"/>
  <c r="J119" i="6"/>
  <c r="K119" i="6"/>
  <c r="H117" i="6"/>
  <c r="J121" i="6"/>
  <c r="K121" i="6"/>
  <c r="H120" i="6"/>
  <c r="H107" i="6" s="1"/>
  <c r="J107" i="6" s="1"/>
  <c r="J123" i="6"/>
  <c r="K123" i="6"/>
  <c r="J124" i="6"/>
  <c r="K124" i="6"/>
  <c r="J125" i="6"/>
  <c r="K125" i="6"/>
  <c r="J126" i="6"/>
  <c r="K126" i="6"/>
  <c r="J127" i="6"/>
  <c r="K127" i="6"/>
  <c r="J128" i="6"/>
  <c r="K128" i="6"/>
  <c r="H122" i="6"/>
  <c r="J131" i="6"/>
  <c r="K131" i="6"/>
  <c r="H130" i="6"/>
  <c r="J139" i="6"/>
  <c r="K139" i="6"/>
  <c r="J140" i="6"/>
  <c r="K140" i="6"/>
  <c r="J141" i="6"/>
  <c r="K141" i="6"/>
  <c r="H138" i="6"/>
  <c r="K138" i="6" s="1"/>
  <c r="J138" i="6"/>
  <c r="J143" i="6"/>
  <c r="K143" i="6"/>
  <c r="H142" i="6"/>
  <c r="I142" i="6"/>
  <c r="K142" i="6"/>
  <c r="J145" i="6"/>
  <c r="K145" i="6"/>
  <c r="J146" i="6"/>
  <c r="K146" i="6"/>
  <c r="H144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I148" i="6"/>
  <c r="I147" i="6" s="1"/>
  <c r="K147" i="6" s="1"/>
  <c r="H148" i="6"/>
  <c r="J148" i="6" s="1"/>
  <c r="J162" i="6"/>
  <c r="K162" i="6"/>
  <c r="J163" i="6"/>
  <c r="K163" i="6"/>
  <c r="J164" i="6"/>
  <c r="K164" i="6"/>
  <c r="J165" i="6"/>
  <c r="K165" i="6"/>
  <c r="H161" i="6"/>
  <c r="J167" i="6"/>
  <c r="K167" i="6"/>
  <c r="H166" i="6"/>
  <c r="J166" i="6" s="1"/>
  <c r="J169" i="6"/>
  <c r="K169" i="6"/>
  <c r="I168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3" i="6"/>
  <c r="K183" i="6"/>
  <c r="H171" i="6"/>
  <c r="H170" i="6" s="1"/>
  <c r="J186" i="6"/>
  <c r="K186" i="6"/>
  <c r="J187" i="6"/>
  <c r="K187" i="6"/>
  <c r="J189" i="6"/>
  <c r="K189" i="6"/>
  <c r="J190" i="6"/>
  <c r="K190" i="6"/>
  <c r="H185" i="6"/>
  <c r="H184" i="6" s="1"/>
  <c r="J184" i="6" s="1"/>
  <c r="H188" i="6"/>
  <c r="I206" i="6"/>
  <c r="I205" i="6"/>
  <c r="G217" i="6"/>
  <c r="G205" i="6" s="1"/>
  <c r="H217" i="6"/>
  <c r="J217" i="6" s="1"/>
  <c r="I217" i="6"/>
  <c r="J214" i="6"/>
  <c r="K214" i="6"/>
  <c r="I225" i="6"/>
  <c r="I219" i="6" s="1"/>
  <c r="J230" i="6"/>
  <c r="K230" i="6"/>
  <c r="H60" i="6"/>
  <c r="K49" i="6"/>
  <c r="J48" i="6"/>
  <c r="K47" i="6"/>
  <c r="G45" i="6"/>
  <c r="J46" i="6"/>
  <c r="J50" i="6"/>
  <c r="K50" i="6"/>
  <c r="J51" i="6"/>
  <c r="K51" i="6"/>
  <c r="J52" i="6"/>
  <c r="K52" i="6"/>
  <c r="K53" i="6"/>
  <c r="J54" i="6"/>
  <c r="K54" i="6"/>
  <c r="J55" i="6"/>
  <c r="K55" i="6"/>
  <c r="J56" i="6"/>
  <c r="J57" i="6"/>
  <c r="K57" i="6"/>
  <c r="K59" i="6"/>
  <c r="H45" i="6"/>
  <c r="H44" i="6" s="1"/>
  <c r="J40" i="6"/>
  <c r="K40" i="6"/>
  <c r="H39" i="6"/>
  <c r="J38" i="6"/>
  <c r="K38" i="6"/>
  <c r="H37" i="6"/>
  <c r="H36" i="6" s="1"/>
  <c r="H35" i="6" s="1"/>
  <c r="J33" i="6"/>
  <c r="K33" i="6"/>
  <c r="J34" i="6"/>
  <c r="K34" i="6"/>
  <c r="H32" i="6"/>
  <c r="H31" i="6" s="1"/>
  <c r="J31" i="6" s="1"/>
  <c r="J29" i="6"/>
  <c r="K29" i="6"/>
  <c r="J30" i="6"/>
  <c r="K30" i="6"/>
  <c r="H28" i="6"/>
  <c r="K28" i="6"/>
  <c r="J24" i="6"/>
  <c r="K24" i="6"/>
  <c r="J25" i="6"/>
  <c r="K25" i="6"/>
  <c r="J26" i="6"/>
  <c r="K26" i="6"/>
  <c r="J27" i="6"/>
  <c r="K27" i="6"/>
  <c r="H23" i="6"/>
  <c r="J23" i="6" s="1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G193" i="6"/>
  <c r="G192" i="6" s="1"/>
  <c r="G191" i="6" s="1"/>
  <c r="G138" i="6"/>
  <c r="I138" i="6"/>
  <c r="I137" i="6" s="1"/>
  <c r="G148" i="6"/>
  <c r="G147" i="6"/>
  <c r="G161" i="6"/>
  <c r="G168" i="6"/>
  <c r="H168" i="6"/>
  <c r="K168" i="6" s="1"/>
  <c r="G171" i="6"/>
  <c r="G170" i="6"/>
  <c r="G185" i="6"/>
  <c r="G188" i="6"/>
  <c r="G225" i="6"/>
  <c r="G219" i="6"/>
  <c r="H225" i="6"/>
  <c r="J225" i="6" s="1"/>
  <c r="I220" i="6"/>
  <c r="J133" i="6"/>
  <c r="G109" i="6"/>
  <c r="G112" i="6"/>
  <c r="G107" i="6" s="1"/>
  <c r="G117" i="6"/>
  <c r="G120" i="6"/>
  <c r="G122" i="6"/>
  <c r="G130" i="6"/>
  <c r="G98" i="6"/>
  <c r="G94" i="6"/>
  <c r="G90" i="6"/>
  <c r="G83" i="6"/>
  <c r="G60" i="6"/>
  <c r="G44" i="6" s="1"/>
  <c r="G32" i="6"/>
  <c r="G31" i="6"/>
  <c r="G11" i="6" s="1"/>
  <c r="G28" i="6"/>
  <c r="G23" i="6"/>
  <c r="G13" i="6"/>
  <c r="H13" i="6"/>
  <c r="K106" i="6"/>
  <c r="G220" i="6"/>
  <c r="J204" i="6"/>
  <c r="I94" i="6"/>
  <c r="K94" i="6"/>
  <c r="J233" i="6"/>
  <c r="J232" i="6"/>
  <c r="I166" i="6"/>
  <c r="J105" i="6"/>
  <c r="I32" i="6"/>
  <c r="K32" i="6"/>
  <c r="I201" i="6"/>
  <c r="J201" i="6" s="1"/>
  <c r="I28" i="6"/>
  <c r="J231" i="6"/>
  <c r="K231" i="6"/>
  <c r="K227" i="6"/>
  <c r="J229" i="6"/>
  <c r="K228" i="6"/>
  <c r="J221" i="6"/>
  <c r="K221" i="6"/>
  <c r="J222" i="6"/>
  <c r="K222" i="6"/>
  <c r="J223" i="6"/>
  <c r="K223" i="6"/>
  <c r="J224" i="6"/>
  <c r="K224" i="6"/>
  <c r="H220" i="6"/>
  <c r="J215" i="6"/>
  <c r="K207" i="6"/>
  <c r="J209" i="6"/>
  <c r="J208" i="6"/>
  <c r="K208" i="6"/>
  <c r="J210" i="6"/>
  <c r="K210" i="6"/>
  <c r="J211" i="6"/>
  <c r="K211" i="6"/>
  <c r="J212" i="6"/>
  <c r="K212" i="6"/>
  <c r="J213" i="6"/>
  <c r="K213" i="6"/>
  <c r="H206" i="6"/>
  <c r="H205" i="6" s="1"/>
  <c r="G206" i="6"/>
  <c r="K198" i="6"/>
  <c r="J198" i="6"/>
  <c r="K196" i="6"/>
  <c r="K197" i="6"/>
  <c r="J195" i="6"/>
  <c r="H193" i="6"/>
  <c r="H192" i="6"/>
  <c r="I144" i="6"/>
  <c r="I188" i="6"/>
  <c r="I185" i="6"/>
  <c r="I171" i="6"/>
  <c r="J171" i="6" s="1"/>
  <c r="I170" i="6"/>
  <c r="I161" i="6"/>
  <c r="I160" i="6" s="1"/>
  <c r="I130" i="6"/>
  <c r="K130" i="6" s="1"/>
  <c r="I122" i="6"/>
  <c r="K122" i="6" s="1"/>
  <c r="J122" i="6"/>
  <c r="I120" i="6"/>
  <c r="K120" i="6"/>
  <c r="I117" i="6"/>
  <c r="I112" i="6"/>
  <c r="J112" i="6"/>
  <c r="G41" i="6"/>
  <c r="G104" i="6"/>
  <c r="G132" i="6"/>
  <c r="G134" i="6"/>
  <c r="G182" i="6"/>
  <c r="G203" i="6"/>
  <c r="I90" i="6"/>
  <c r="K90" i="6" s="1"/>
  <c r="J59" i="6"/>
  <c r="K58" i="6"/>
  <c r="J53" i="6"/>
  <c r="K56" i="6"/>
  <c r="K46" i="6"/>
  <c r="I39" i="6"/>
  <c r="J39" i="6" s="1"/>
  <c r="K39" i="6"/>
  <c r="I37" i="6"/>
  <c r="K37" i="6" s="1"/>
  <c r="H41" i="6"/>
  <c r="I41" i="6"/>
  <c r="J41" i="6"/>
  <c r="J42" i="6"/>
  <c r="H104" i="6"/>
  <c r="K104" i="6" s="1"/>
  <c r="J104" i="6"/>
  <c r="K111" i="6"/>
  <c r="K129" i="6"/>
  <c r="H132" i="6"/>
  <c r="J132" i="6"/>
  <c r="H134" i="6"/>
  <c r="J134" i="6" s="1"/>
  <c r="I134" i="6"/>
  <c r="K134" i="6" s="1"/>
  <c r="J135" i="6"/>
  <c r="H182" i="6"/>
  <c r="I182" i="6"/>
  <c r="K182" i="6" s="1"/>
  <c r="H203" i="6"/>
  <c r="J199" i="6"/>
  <c r="J200" i="6"/>
  <c r="K216" i="6"/>
  <c r="K135" i="6"/>
  <c r="K42" i="6"/>
  <c r="J207" i="6"/>
  <c r="I203" i="6"/>
  <c r="K203" i="6" s="1"/>
  <c r="I23" i="6"/>
  <c r="K23" i="6" s="1"/>
  <c r="K133" i="6"/>
  <c r="K195" i="6"/>
  <c r="J49" i="6"/>
  <c r="J47" i="6"/>
  <c r="J197" i="6"/>
  <c r="K233" i="6"/>
  <c r="J58" i="6"/>
  <c r="K229" i="6"/>
  <c r="K48" i="6"/>
  <c r="K215" i="6"/>
  <c r="J129" i="6"/>
  <c r="K226" i="6"/>
  <c r="K204" i="6"/>
  <c r="K200" i="6"/>
  <c r="J226" i="6"/>
  <c r="I193" i="6"/>
  <c r="I192" i="6" s="1"/>
  <c r="J216" i="6"/>
  <c r="K194" i="6"/>
  <c r="K199" i="6"/>
  <c r="J196" i="6"/>
  <c r="I132" i="6"/>
  <c r="K132" i="6" s="1"/>
  <c r="I45" i="6"/>
  <c r="K232" i="6"/>
  <c r="K209" i="6"/>
  <c r="K105" i="6"/>
  <c r="J228" i="6"/>
  <c r="J227" i="6"/>
  <c r="J194" i="6"/>
  <c r="G184" i="6"/>
  <c r="G36" i="6"/>
  <c r="G35" i="6" s="1"/>
  <c r="I60" i="6"/>
  <c r="J60" i="6" s="1"/>
  <c r="K60" i="6"/>
  <c r="J45" i="6"/>
  <c r="I83" i="6"/>
  <c r="G160" i="6"/>
  <c r="K217" i="6"/>
  <c r="K41" i="6"/>
  <c r="J109" i="6"/>
  <c r="K112" i="6"/>
  <c r="J117" i="6"/>
  <c r="J120" i="6"/>
  <c r="K188" i="6"/>
  <c r="J111" i="6"/>
  <c r="J193" i="6"/>
  <c r="J130" i="6"/>
  <c r="I98" i="6"/>
  <c r="K98" i="6" s="1"/>
  <c r="J98" i="6"/>
  <c r="I184" i="6"/>
  <c r="I107" i="6"/>
  <c r="K107" i="6" s="1"/>
  <c r="J182" i="6"/>
  <c r="J28" i="6"/>
  <c r="J108" i="6"/>
  <c r="K108" i="6"/>
  <c r="G12" i="6"/>
  <c r="G137" i="6"/>
  <c r="G136" i="6" s="1"/>
  <c r="J144" i="6"/>
  <c r="K144" i="6"/>
  <c r="H147" i="6"/>
  <c r="J147" i="6" s="1"/>
  <c r="K117" i="6"/>
  <c r="I31" i="6"/>
  <c r="K31" i="6" s="1"/>
  <c r="J37" i="6"/>
  <c r="J142" i="6"/>
  <c r="I104" i="6"/>
  <c r="J106" i="6"/>
  <c r="K161" i="6"/>
  <c r="J188" i="6"/>
  <c r="I13" i="6"/>
  <c r="J13" i="6" s="1"/>
  <c r="I12" i="6"/>
  <c r="J94" i="6"/>
  <c r="J220" i="6"/>
  <c r="I44" i="6"/>
  <c r="I43" i="6" s="1"/>
  <c r="K166" i="6"/>
  <c r="K206" i="6"/>
  <c r="J206" i="6"/>
  <c r="J32" i="6"/>
  <c r="K220" i="6"/>
  <c r="K193" i="6"/>
  <c r="J205" i="6" l="1"/>
  <c r="I136" i="6"/>
  <c r="K137" i="6"/>
  <c r="K192" i="6"/>
  <c r="I191" i="6"/>
  <c r="K12" i="6"/>
  <c r="G234" i="6"/>
  <c r="J36" i="6"/>
  <c r="J192" i="6"/>
  <c r="H43" i="6"/>
  <c r="J43" i="6" s="1"/>
  <c r="J44" i="6"/>
  <c r="K205" i="6"/>
  <c r="J170" i="6"/>
  <c r="K170" i="6"/>
  <c r="K184" i="6"/>
  <c r="G43" i="6"/>
  <c r="J203" i="6"/>
  <c r="H219" i="6"/>
  <c r="J219" i="6" s="1"/>
  <c r="K13" i="6"/>
  <c r="H12" i="6"/>
  <c r="K45" i="6"/>
  <c r="K148" i="6"/>
  <c r="K171" i="6"/>
  <c r="I36" i="6"/>
  <c r="J161" i="6"/>
  <c r="K201" i="6"/>
  <c r="J185" i="6"/>
  <c r="K225" i="6"/>
  <c r="J168" i="6"/>
  <c r="K185" i="6"/>
  <c r="K83" i="6"/>
  <c r="I11" i="6"/>
  <c r="H137" i="6"/>
  <c r="K44" i="6"/>
  <c r="H160" i="6"/>
  <c r="J160" i="6" s="1"/>
  <c r="K219" i="6" l="1"/>
  <c r="K136" i="6"/>
  <c r="H191" i="6"/>
  <c r="J191" i="6" s="1"/>
  <c r="K36" i="6"/>
  <c r="I35" i="6"/>
  <c r="J137" i="6"/>
  <c r="H136" i="6"/>
  <c r="J136" i="6" s="1"/>
  <c r="K160" i="6"/>
  <c r="H11" i="6"/>
  <c r="J12" i="6"/>
  <c r="K43" i="6"/>
  <c r="J11" i="6" l="1"/>
  <c r="H234" i="6"/>
  <c r="K11" i="6"/>
  <c r="K35" i="6"/>
  <c r="J35" i="6"/>
  <c r="I234" i="6"/>
  <c r="K234" i="6" s="1"/>
  <c r="K191" i="6"/>
  <c r="J234" i="6" l="1"/>
</calcChain>
</file>

<file path=xl/sharedStrings.xml><?xml version="1.0" encoding="utf-8"?>
<sst xmlns="http://schemas.openxmlformats.org/spreadsheetml/2006/main" count="493" uniqueCount="283">
  <si>
    <t>% исполнения</t>
  </si>
  <si>
    <t>Наименование программ</t>
  </si>
  <si>
    <t>Итого</t>
  </si>
  <si>
    <t>Отчет</t>
  </si>
  <si>
    <t xml:space="preserve">о ходе выполнения муниципальных целевых программ, предусмотренных к финансированию из бюджета муниципального </t>
  </si>
  <si>
    <t>Т. В. Абрамова</t>
  </si>
  <si>
    <t>Начальник отдела по финансово-экономическим вопросам</t>
  </si>
  <si>
    <t>Утвержденный план на 2014 год</t>
  </si>
  <si>
    <t>образования рабочий поселок Первомайский Щекинского района</t>
  </si>
  <si>
    <t>кбк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</si>
  <si>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</si>
  <si>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Подпрограмма "Содержание имущества и казны"</t>
  </si>
  <si>
    <t>01</t>
  </si>
  <si>
    <t>13</t>
  </si>
  <si>
    <t>1</t>
  </si>
  <si>
    <t>2906</t>
  </si>
  <si>
    <t>Содержание недвижимого имущества</t>
  </si>
  <si>
    <t>Ремонт, содержание и обслуживание мемориала "Скорбящий воин"</t>
  </si>
  <si>
    <t>2927</t>
  </si>
  <si>
    <t>2929</t>
  </si>
  <si>
    <t>Содержание свободного муниципального жилья</t>
  </si>
  <si>
    <t>2</t>
  </si>
  <si>
    <t>2907</t>
  </si>
  <si>
    <t>03</t>
  </si>
  <si>
    <t>09</t>
  </si>
  <si>
    <t>02</t>
  </si>
  <si>
    <t>Подпрограмма "Совершенствование гражданской обороны (защиты) населения"</t>
  </si>
  <si>
    <t>2909</t>
  </si>
  <si>
    <t>Обеспечение первичных мер пожарной безопасности в муниципальном образовании</t>
  </si>
  <si>
    <t>Муниципальная программа "Организация благоустройства территории МО р.п. Первомайский"</t>
  </si>
  <si>
    <t>04</t>
  </si>
  <si>
    <t>2910</t>
  </si>
  <si>
    <t>Ремонт дорог</t>
  </si>
  <si>
    <t>2911</t>
  </si>
  <si>
    <t>Ремонт придомовой территории</t>
  </si>
  <si>
    <t>Ремонт тротуаров</t>
  </si>
  <si>
    <t>2912</t>
  </si>
  <si>
    <t>2913</t>
  </si>
  <si>
    <t>Установка и разработка схемы дислокации дорожных знаков и дорожной разметки дорог общего пользования</t>
  </si>
  <si>
    <t>Установка и обслуживание объектов дорожной инфраструктуры</t>
  </si>
  <si>
    <t>2959</t>
  </si>
  <si>
    <t>2933</t>
  </si>
  <si>
    <t xml:space="preserve">Содержание автомобильных дорог </t>
  </si>
  <si>
    <t>Подпрограмма "Содержание и ремонт уличного освещения на территории МО р.п. Первомайский"</t>
  </si>
  <si>
    <t>05</t>
  </si>
  <si>
    <t>Оплата потребленной электроэнергии на уличное освещение</t>
  </si>
  <si>
    <t>Техническое обслуживание и ремонт уличного освещения</t>
  </si>
  <si>
    <t>2919</t>
  </si>
  <si>
    <t>2920</t>
  </si>
  <si>
    <t>Подпрограмма "Организация и проведение мероприятий по благоустройству и озеленению на территории МО р.п. Первомайский"</t>
  </si>
  <si>
    <t>Спиливание деревьев</t>
  </si>
  <si>
    <t xml:space="preserve">Мероприятия по озеленению территории </t>
  </si>
  <si>
    <t>Организация сбора и вывоза мусора</t>
  </si>
  <si>
    <t>Обустройство и ремонт контейнерных площадок</t>
  </si>
  <si>
    <t>Ремонт, приобретение и установка детских площадок</t>
  </si>
  <si>
    <t>Приобретение, установка и обслуживание малых архитектурных форм</t>
  </si>
  <si>
    <t>Содержание мест массового отдыха</t>
  </si>
  <si>
    <t>Приобретение, поставка и обслуживание светодиодных конструкций</t>
  </si>
  <si>
    <t>Мероприятия по ремонту в области благоустройства</t>
  </si>
  <si>
    <t>2921</t>
  </si>
  <si>
    <t>2961</t>
  </si>
  <si>
    <t>2962</t>
  </si>
  <si>
    <t>2937</t>
  </si>
  <si>
    <t>2971</t>
  </si>
  <si>
    <t>2990</t>
  </si>
  <si>
    <t xml:space="preserve">Проведение конкурсов </t>
  </si>
  <si>
    <t>12</t>
  </si>
  <si>
    <t>2902</t>
  </si>
  <si>
    <t>Муниципальная программа "Улучшение жилищных условий граждан и комплексное развитие коммунальной инфраструктуры на территории МО р.п. Первомайский"</t>
  </si>
  <si>
    <t>Подпрограмма "Проведение ремонта в многоквартирных домах на территории МО р.п. Первомайский"</t>
  </si>
  <si>
    <t>Ремонт кровли многоквартирных домов</t>
  </si>
  <si>
    <t>Ремонт инженерных сетей</t>
  </si>
  <si>
    <t>2916</t>
  </si>
  <si>
    <t>2955</t>
  </si>
  <si>
    <t>2939</t>
  </si>
  <si>
    <t>Подпрограмма "Ремонт муниципального жилого фонда и мест общего пользования"</t>
  </si>
  <si>
    <t xml:space="preserve">Текущий ремонт жилфонда </t>
  </si>
  <si>
    <t>Подпрограмма "Ремонт в многоквартирных домах, выбравших способ управления ТСЖ на территории МО р.п. Первомайский"</t>
  </si>
  <si>
    <t>2915</t>
  </si>
  <si>
    <t>2942</t>
  </si>
  <si>
    <t>Выплата  Грандов</t>
  </si>
  <si>
    <t>Установка общедомовых приборов учета ТСЖ</t>
  </si>
  <si>
    <t>2991</t>
  </si>
  <si>
    <t>Подпрограмма "Проведение ремонта жилых помещений ветеранов ВОВ в МО р.п. Первомайский"</t>
  </si>
  <si>
    <t>Подпрограмма "Подключение многоквартирных жилых домов к городской электрической сети на территории МО р.п. Первомайский"</t>
  </si>
  <si>
    <t>2956</t>
  </si>
  <si>
    <t>Обеспечение мероприятий по электроснабжению жилого фонда</t>
  </si>
  <si>
    <t>Строительство артезианской скважины</t>
  </si>
  <si>
    <t>06</t>
  </si>
  <si>
    <t>Муниципальная программа "Развитие социально-культурной работы с населением в МО р.п. Первомайский"</t>
  </si>
  <si>
    <t>Подпрограмма "Молодежная политика"</t>
  </si>
  <si>
    <t>Проведение праздничных мероприятий</t>
  </si>
  <si>
    <t>Оказание содействия в трудоустройстве несовершеннолетних граждан</t>
  </si>
  <si>
    <t>Организация экскурсий для детей из малообеспеченных семей</t>
  </si>
  <si>
    <t>Выплата материнский капитала</t>
  </si>
  <si>
    <t>07</t>
  </si>
  <si>
    <t>2926</t>
  </si>
  <si>
    <t>2924</t>
  </si>
  <si>
    <t>2964</t>
  </si>
  <si>
    <t>2963</t>
  </si>
  <si>
    <t>Подпрограмма "Обеспечение деятельности МКУК "ППБ""</t>
  </si>
  <si>
    <t>Расходы на обеспечение деятельности (оказание услуг) муниципальных учреждений</t>
  </si>
  <si>
    <t>08</t>
  </si>
  <si>
    <t>0059</t>
  </si>
  <si>
    <t>Подпрограмма "Организация досуга и массового отдыха"</t>
  </si>
  <si>
    <t>Проведение конкурсов "Лучший двор", "Праздник двора"</t>
  </si>
  <si>
    <t>Приобретение и обслуживание новогодней елки</t>
  </si>
  <si>
    <t>2925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</si>
  <si>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</si>
  <si>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Аренда спортивно-оздоровительного комплекса</t>
  </si>
  <si>
    <t>11</t>
  </si>
  <si>
    <t>2923</t>
  </si>
  <si>
    <t>2957</t>
  </si>
  <si>
    <t>Подпрограмма "Профилактика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Первомайский"</t>
  </si>
  <si>
    <t>Мероприятия по профилактике правонарушений, терроризма, экстремизма</t>
  </si>
  <si>
    <t>2903</t>
  </si>
  <si>
    <t>2958</t>
  </si>
  <si>
    <t xml:space="preserve">Ремонт защитных сооружений ГО </t>
  </si>
  <si>
    <t>Подпрограмма "Обеспечение деятельности МКУ "ПУЖиБ""</t>
  </si>
  <si>
    <t>Остаток</t>
  </si>
  <si>
    <t>Коммунальные услуги</t>
  </si>
  <si>
    <t>Ремонт в здании администрации</t>
  </si>
  <si>
    <t>Замена окон по адресу: ул.Л.Толстого д.11, ул. Пролетарская д.14</t>
  </si>
  <si>
    <t>Ремонт арок, примыкающих к зданию администрации</t>
  </si>
  <si>
    <t>Ремонт памятника Скорбящий воин и мемориала Скорбящий воин</t>
  </si>
  <si>
    <t>Закупка и посадка саженцев</t>
  </si>
  <si>
    <t>Газ</t>
  </si>
  <si>
    <t>Коммунальные услуги (содержание жилья)</t>
  </si>
  <si>
    <t>Ремонт защитных сооружений Улитина 17</t>
  </si>
  <si>
    <t>Ямочный ремонт</t>
  </si>
  <si>
    <t>Оборудование пешеходных переходов</t>
  </si>
  <si>
    <t>Ремонт асфальтового  покрытия площадки конечной остановки маршрута №105  по ул. Комсомольская</t>
  </si>
  <si>
    <t>Ремонт проезда от ул. Школьная до ул. Индустриальная</t>
  </si>
  <si>
    <t>Ремонт покрытия автодороги ул. Солнечная</t>
  </si>
  <si>
    <t>Устройство выравнивающего слоя щебеночного покрытия а/д по ул. Стадионный проезд, ул. Шоссейная</t>
  </si>
  <si>
    <t>Проверка сметной документации</t>
  </si>
  <si>
    <t>Строительный контроль</t>
  </si>
  <si>
    <t xml:space="preserve"> Ремонт покрытия внутридомовых проездов жилого дома №25 по пр. Улитина</t>
  </si>
  <si>
    <t>Ремонт внутридомовых проездов жилых домов</t>
  </si>
  <si>
    <t>Ремонт покрытия внутридомовых проездов жилых домов №21,23 пр. Улитина</t>
  </si>
  <si>
    <t>Ремонт внутридомовых территорий жилых домов на территории МО р.п.Первомайский</t>
  </si>
  <si>
    <t>Ремонт асфальтового покрытия дворовых территорий в МО р.п.Первомайский</t>
  </si>
  <si>
    <t>Ремонт покрытия дворовых территорий жилых домов №7,12 по ул. Л.Толстого и устройству парковочных карманов по ул. Л.Толстого, д.2а, ул. Химиков, д.10</t>
  </si>
  <si>
    <t>Ремонт покрытия внутридомовых проездов жилых домов №5а по ул. Пролетарская и №18 по ул. Л.Толстого</t>
  </si>
  <si>
    <t>Ремонт тротуаров по пр. Улитина от ул. Индустриальная до ул. Октябрьская</t>
  </si>
  <si>
    <t>Дополнительные работы по устройству щебеночного основания тротуаров по пр.Улитина от ул. Индустриальная до ул. Октябрьская</t>
  </si>
  <si>
    <t>Ремонт асфальтового покрытия тротуаров от ул. Индустриальная до ул. Советская, д17 и замена бортового камня автодороги от ул. Советская, д17 до ул. Октябрьская, д.20</t>
  </si>
  <si>
    <t>Ремонт тротуара от пруда до больницы и вдоль проезда от въезда в больницу до магазина</t>
  </si>
  <si>
    <t>Нанесение дорожной разметки</t>
  </si>
  <si>
    <t>корректировка проекта дорожного движения</t>
  </si>
  <si>
    <t>Обслуживание светофорных объектов и светодиодных знаков на территории МО</t>
  </si>
  <si>
    <t>Приобретение и установку светофорных объектов на территории МО</t>
  </si>
  <si>
    <t>Механизированная уборка проезжей части, уборке улиц территории частного сектора МО</t>
  </si>
  <si>
    <t>Механизированная уборка проезжей части, уборке улиц территории МО</t>
  </si>
  <si>
    <t>Механизированную уборку тротуаров летом на территории МО</t>
  </si>
  <si>
    <t>Механизированную уборку тротуаров зимой на территории МО</t>
  </si>
  <si>
    <t xml:space="preserve"> Очистка бортового камня на территории МО</t>
  </si>
  <si>
    <t>Инвентаризация объектов</t>
  </si>
  <si>
    <t>Обследовательские работы</t>
  </si>
  <si>
    <t>Ремонт цоколя и полов</t>
  </si>
  <si>
    <t>ремонт контейнерных площадок</t>
  </si>
  <si>
    <t>Приобретение 160 контейнерных баков</t>
  </si>
  <si>
    <t>ремонт детских площадок, детского комплекса "Малышок"</t>
  </si>
  <si>
    <t>Приобретение  детского игрового оборудования</t>
  </si>
  <si>
    <t>Приобретение урн, скамеек</t>
  </si>
  <si>
    <t>Содержание батутного комплекса</t>
  </si>
  <si>
    <t>Исследование воды</t>
  </si>
  <si>
    <t>Территориальное землеустройство</t>
  </si>
  <si>
    <t>Разработка генеральной схемы санитарной очистки территории</t>
  </si>
  <si>
    <t>Приобретение информационных щитов</t>
  </si>
  <si>
    <t>Ремонт лестницы ДС</t>
  </si>
  <si>
    <t>Замена окон в подъездах по адресу:  ул.Улитина д.17</t>
  </si>
  <si>
    <t>Замена окон в подъездах по адресу:  ул.Улитина д.19</t>
  </si>
  <si>
    <t>Замена окон в подъездах по адресу:  ул.Улитина д.21</t>
  </si>
  <si>
    <t>Замена окон в подъездах по адресу:  ул.Улитина д.25</t>
  </si>
  <si>
    <t>Замена окон в подъездах по адресу:  ул.Улитина д.23</t>
  </si>
  <si>
    <t>Замена окон в подъездах по адресу:  ул. Комсомольская 42/2</t>
  </si>
  <si>
    <t>Замена окон в подъездах по адресу:  ул. Комсомольская 40а</t>
  </si>
  <si>
    <t>Замена окон в подъездах по адресу:  ул. Комсомольская 40</t>
  </si>
  <si>
    <t>Замена окон в подъездах по адресу:  ул. Интернациональная 6</t>
  </si>
  <si>
    <t>Замена окон в подъездах по адресу:  ул. Интернациональная 4</t>
  </si>
  <si>
    <t>Замена сантехники по адресу: ул. Индустриальная д.8</t>
  </si>
  <si>
    <t>Установка газовых плит и замена ванн в ж/д №11 по ул. Л. Толстого</t>
  </si>
  <si>
    <t>Ремонт шиферной кровли ж/д по ул. Октябрьская</t>
  </si>
  <si>
    <t>Разработка проектно-сметной документации Л. Толстого 11</t>
  </si>
  <si>
    <t>Гранды на ремонт домов ТСЖ</t>
  </si>
  <si>
    <t>Замена оконных блоков ветерану ВОВ (ул. Комсомольская д.35 кв.8)</t>
  </si>
  <si>
    <t>Замена оконных блоков ветеранам ВОВ (ул. Октябрьская д.23 кв.18, ул. Трудовая д.44)</t>
  </si>
  <si>
    <t>Экспертное заключение по результатам бурения скважин (р-он ДС)</t>
  </si>
  <si>
    <t>Очистка канализационного коллектора ул.Административная</t>
  </si>
  <si>
    <t>Укрепление стены колодца на пруду</t>
  </si>
  <si>
    <t>Ремонт кровли ж/д №1 по ул. Октябрьская</t>
  </si>
  <si>
    <t>Ремонт кровли ж/д №6 по ул. Стадионная</t>
  </si>
  <si>
    <t>Усиление кровли ж/д №6 по ул. Октябрьская</t>
  </si>
  <si>
    <t>Разработка схем теплоснабжения</t>
  </si>
  <si>
    <t>разборка жилого дома по адресу: 3-й Индустриальный проезд, д.3</t>
  </si>
  <si>
    <t>Разборка жилого дома по адресу: Административная, д.7</t>
  </si>
  <si>
    <t>Проведение спортивных мероприятий (в т.ч. Снегоход)</t>
  </si>
  <si>
    <t>День Защитника Отечества</t>
  </si>
  <si>
    <t>Праздничные мероприятия, посвященные Международному Дню 8 марта</t>
  </si>
  <si>
    <t>Праздник «Последний звонок»</t>
  </si>
  <si>
    <t>Праздник «Здравствуй, школа»</t>
  </si>
  <si>
    <t>Торжественное поздравление с вручение подарков к 65-летию основания МОУ СОШ № 15</t>
  </si>
  <si>
    <t>Монтаж, подключение, обслуживание  и демонтаж новогодней ели</t>
  </si>
  <si>
    <t>Праздничные мероприятия, посвященные Дню Поселка</t>
  </si>
  <si>
    <t>Праздничные мероприятия, посвященные Дню Победы</t>
  </si>
  <si>
    <t>Праздничные мероприятия, посвященные международному Дню пожилого человека</t>
  </si>
  <si>
    <t>Праздничные мероприятия, посвященные Дню сотрудника органов внутренних дел</t>
  </si>
  <si>
    <t>Праздничные мероприятия, посвященные Дню Инвалида</t>
  </si>
  <si>
    <t>Новогодняя елка для детей из малообеспеченных семей</t>
  </si>
  <si>
    <t>Проведение культурно-праздничных мероприятий</t>
  </si>
  <si>
    <t>Зимние спортивные игры</t>
  </si>
  <si>
    <t>Содержание мест массового отдыха, спортивного комплекса</t>
  </si>
  <si>
    <t>Турнир по футболу</t>
  </si>
  <si>
    <t>Приобретение снегохода</t>
  </si>
  <si>
    <t>Открытое первенство по мини-футболу</t>
  </si>
  <si>
    <t>Содержание спортивно-игрового комплекса</t>
  </si>
  <si>
    <t>Заливка и содержанию катка, содержанию спортивно-игрового комплекса с круглосуточной охраной</t>
  </si>
  <si>
    <t>Содержание пляжной зоны</t>
  </si>
  <si>
    <t>Работ по ремонту асфальтового покрытия дорог у стадиона</t>
  </si>
  <si>
    <t>Выплата материнского капитала 4 семьям (Сумбаева, Салтовец, Ушаков, Егорочкин, Требушкова, Голубцова)</t>
  </si>
  <si>
    <t>ремонт дороги Интернациональный проезд</t>
  </si>
  <si>
    <t>Ремонт тротуаров ул. Индустриальная-ул. Советская</t>
  </si>
  <si>
    <t>Ремонт покрытия дворовых дорог по ул. Больничная, ул. Комсомольская, ул. Стадионная</t>
  </si>
  <si>
    <t>Ремонт внутридворовых территорий жилых домов д.45,46 по ул. Комсомольская и д. 34 по ул. Октябрьская</t>
  </si>
  <si>
    <t>Выполнение работ по исправлению профиля внутридворовых дорог</t>
  </si>
  <si>
    <t>Демонтаж ограждений внутридворовых дорог</t>
  </si>
  <si>
    <t>Открытие Новогодней ели</t>
  </si>
  <si>
    <t>ремонт контейнерных площадок ул. Перспективна</t>
  </si>
  <si>
    <t>ремонт контейнерных площадок ул. Пролетарская д.15</t>
  </si>
  <si>
    <t>ремонт щебнем (М/к 162)</t>
  </si>
  <si>
    <t>Замена окон по адресу:  ул. Индустриальная д.14 кв.16</t>
  </si>
  <si>
    <t>Ремонт балкона по адресу:  ул. Индустриальная д.27 кв.30</t>
  </si>
  <si>
    <t xml:space="preserve"> Ремонт покрытия внутридомовых проездов жилого дома №19 по пр. Улитина</t>
  </si>
  <si>
    <t>Ремонт жилых помещений ветерана ВОВ (ул. Л.Толстого, д.3, кв.21)</t>
  </si>
  <si>
    <t>Ремонт жилых помещений ветерана ВОВ (ул. Л.Толстого, д.12, кв.5)</t>
  </si>
  <si>
    <t>Ремонт жилых помещений ветерана ВОВ (ул. Улитина, д.1, кв.18)</t>
  </si>
  <si>
    <t>Ремонт жилых помещений ветерана ВОВ (ул. Л. Толстого, д.10а, кв.4)</t>
  </si>
  <si>
    <t>Ремонт жилых помещений ветерана ВОВ (ул. Улитина, д.4, кв.15)</t>
  </si>
  <si>
    <t>ремонт потолков ветерану ВОВ (ул. Луговая 2в)</t>
  </si>
  <si>
    <t>к Решению Собрания депутатов МО р.п. Первомайский</t>
  </si>
  <si>
    <t>"Об исполнении бюджета МО р.п. Первомайский</t>
  </si>
  <si>
    <t>Щекинского района за 2014 год"</t>
  </si>
  <si>
    <t>Приложение 9</t>
  </si>
  <si>
    <t>Утвержденный план программ на 2014 год</t>
  </si>
  <si>
    <t>Исполнено на 01.01.2015 г.</t>
  </si>
  <si>
    <t>Обследование монумента "Скорбящий воин"</t>
  </si>
  <si>
    <t>Подпрограмма "Оценкам недвижимости, признание прав и регулирование отношений по муниципальной собственности"</t>
  </si>
  <si>
    <t>Признание прав и регулирование отношений по муниципальной собственности</t>
  </si>
  <si>
    <t>Муниципальная программа "Обеспечение защиты населения и территории МО р.п. Первомайский от чрезвычайных ситуаций природного и техногенного характера, терроризма и экстремизма на территории МО р.п. Первомайский"</t>
  </si>
  <si>
    <t>Замена пожарных гидрантов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</si>
  <si>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</t>
  </si>
  <si>
    <t>Услуги по содержанию дорожных знаков</t>
  </si>
  <si>
    <t>Приобретение цветов и саженцев</t>
  </si>
  <si>
    <t>Дезинфекция лесопарковой зоны</t>
  </si>
  <si>
    <t>Муниципальная программа "Развитие субъектов малого и среднего предпринимательства"</t>
  </si>
  <si>
    <t>Снос расселенных домов</t>
  </si>
  <si>
    <t>Сбор и подготовка данных для проектирования объекта газификации Л. Толстого д.11</t>
  </si>
  <si>
    <t>Составление проектно-сметной документации на установку общедомовых приборов учета ж/д №5а по ул. Пролетарская</t>
  </si>
  <si>
    <t>Подпрограмма "Улучшение условий водоснабжения на территории МО р.п. Первомайский"</t>
  </si>
  <si>
    <t>Составление однолинейной эл. Схемы внешнего электроснабжения на механизацию строительства скважины артезианской воды (р-он ДС)</t>
  </si>
  <si>
    <t>Ремонт ограждения вокруг стадиона</t>
  </si>
  <si>
    <t>Мероприятия по ремонту в области благоустройства (ремонт забора)</t>
  </si>
  <si>
    <t>Испытание электрических сетей и защитного заземления</t>
  </si>
  <si>
    <t>Подготовка плана сооружении я водопровода и канализации</t>
  </si>
  <si>
    <t>осуществление строительного контроля по устройству пешеходного перехода</t>
  </si>
  <si>
    <t>Проводы русской зимы "Прощай, масленица"</t>
  </si>
  <si>
    <t>Ремонт асфальтового покрытия внутридворовых дорог ул. Индустриальная д.22а, ул. Октябрьская, д.27</t>
  </si>
  <si>
    <t>Ремонт асфальтового покрытия внутридворовых дорог ул. Улитина д.17, ул. Октябрьская, д.31</t>
  </si>
  <si>
    <t>от "19" марта 2015 г. №10-49</t>
  </si>
  <si>
    <t>Заключение договоров соц. найма</t>
  </si>
  <si>
    <t>Ремонт проезжей части  ул. Больничная</t>
  </si>
  <si>
    <t>Ремонт проезжей части ул. Комсомольская (от ул. Советская до ул. Больничная)</t>
  </si>
  <si>
    <t>Ремонт асфальтового покрытия участка автодороги от ул. Первомайская до ул. Дачная д.13, д.14</t>
  </si>
  <si>
    <t>Ремонт асфальтового покрытия Пионерский пр-зд, ул. Пионерская от д.1 до д.10</t>
  </si>
  <si>
    <t>Ремонт покрытия дороги Интернационального проезда (от ул. Комсомольская до ул. Интернациональная)</t>
  </si>
  <si>
    <t>устройству парковочного кармана у жилого дома по ул. пр. Улитина 19</t>
  </si>
  <si>
    <t>Ремонт покрытия внутридомовых проездов жилых домов №3,5 по ул.  Толстого</t>
  </si>
  <si>
    <t xml:space="preserve"> Ремонт внутридомовой территории жилых домов №10, 12, 14 по пр. Улитина</t>
  </si>
  <si>
    <t>Ремонт покрытия дворовых дорог по ул. Октябрьская д.12,14,16,16-а,18, ул. Стадионная д.11,13,15 и д.14 по ул. Советская</t>
  </si>
  <si>
    <t>Ремонт покрытия дворовых дорог и проездов жилых домов №1, №2, №3 по ул. 2-ой Индустриальный проезд и д.№2 по ул. Центральный пр-зд</t>
  </si>
  <si>
    <t>Дополнительные работ по исправлению щебнем профиля внутридомовых проездов по адресам: ул. Пролетарская д.2,4,6, ул.Л.Толстого д.9,11, ул. Интернациональный проезд д.2,4</t>
  </si>
  <si>
    <t>Содержание хоккейной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</si>
</sst>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_р_._-;\-* #,##0_р_._-;_-* &quot;-&quot;_р_._-;_-@_-"/>
    <numFmt numFmtId="171" formatCode="_-* #,##0.00_р_._-;\-* #,##0.00_р_._-;_-* &quot;-&quot;??_р_._-;_-@_-"/>
    <numFmt numFmtId="177" formatCode="#,##0.0"/>
  </numFmts>
  <fonts count="28" x14ac:knownFonts="1">
    <font>
      <sz val="10"/>
      <name val="Arial"/>
      <family val="3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3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3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6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/>
    <xf numFmtId="0" fontId="20" fillId="0" borderId="0" xfId="0" applyFont="1"/>
    <xf numFmtId="0" fontId="20" fillId="0" borderId="10" xfId="0" applyFont="1" applyFill="1" applyBorder="1" applyAlignment="1">
      <alignment horizontal="justify" wrapText="1"/>
    </xf>
    <xf numFmtId="171" fontId="20" fillId="0" borderId="10" xfId="24" applyFont="1" applyFill="1" applyBorder="1" applyAlignment="1">
      <alignment horizontal="center" wrapText="1"/>
    </xf>
    <xf numFmtId="0" fontId="20" fillId="0" borderId="0" xfId="0" applyFont="1" applyFill="1"/>
    <xf numFmtId="171" fontId="21" fillId="15" borderId="10" xfId="24" applyFont="1" applyFill="1" applyBorder="1" applyAlignment="1">
      <alignment horizontal="center" wrapText="1"/>
    </xf>
    <xf numFmtId="171" fontId="20" fillId="0" borderId="0" xfId="0" applyNumberFormat="1" applyFont="1"/>
    <xf numFmtId="0" fontId="21" fillId="16" borderId="10" xfId="0" applyFont="1" applyFill="1" applyBorder="1" applyAlignment="1">
      <alignment horizontal="left"/>
    </xf>
    <xf numFmtId="171" fontId="21" fillId="16" borderId="10" xfId="24" applyFont="1" applyFill="1" applyBorder="1" applyAlignment="1">
      <alignment horizontal="center"/>
    </xf>
    <xf numFmtId="0" fontId="23" fillId="0" borderId="0" xfId="0" applyFont="1"/>
    <xf numFmtId="0" fontId="25" fillId="0" borderId="0" xfId="0" applyFont="1" applyAlignment="1">
      <alignment wrapText="1"/>
    </xf>
    <xf numFmtId="0" fontId="21" fillId="17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171" fontId="20" fillId="0" borderId="10" xfId="24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left" wrapText="1"/>
    </xf>
    <xf numFmtId="171" fontId="20" fillId="0" borderId="10" xfId="24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 wrapText="1"/>
    </xf>
    <xf numFmtId="0" fontId="21" fillId="15" borderId="10" xfId="0" applyFont="1" applyFill="1" applyBorder="1" applyAlignment="1">
      <alignment horizontal="justify" wrapText="1"/>
    </xf>
    <xf numFmtId="0" fontId="21" fillId="17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wrapText="1"/>
    </xf>
    <xf numFmtId="171" fontId="21" fillId="0" borderId="10" xfId="24" applyFont="1" applyFill="1" applyBorder="1" applyAlignment="1">
      <alignment horizontal="center" wrapText="1"/>
    </xf>
    <xf numFmtId="49" fontId="21" fillId="15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0" fillId="16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0" fontId="21" fillId="0" borderId="0" xfId="0" applyFont="1" applyFill="1"/>
    <xf numFmtId="49" fontId="20" fillId="18" borderId="10" xfId="0" applyNumberFormat="1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left" wrapText="1"/>
    </xf>
    <xf numFmtId="171" fontId="21" fillId="0" borderId="10" xfId="24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wrapText="1"/>
    </xf>
    <xf numFmtId="1" fontId="20" fillId="18" borderId="10" xfId="0" applyNumberFormat="1" applyFont="1" applyFill="1" applyBorder="1" applyAlignment="1">
      <alignment horizontal="center" wrapText="1"/>
    </xf>
    <xf numFmtId="0" fontId="20" fillId="18" borderId="10" xfId="0" applyFont="1" applyFill="1" applyBorder="1"/>
    <xf numFmtId="49" fontId="20" fillId="18" borderId="10" xfId="0" applyNumberFormat="1" applyFont="1" applyFill="1" applyBorder="1"/>
    <xf numFmtId="0" fontId="21" fillId="17" borderId="13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171" fontId="22" fillId="0" borderId="10" xfId="24" applyFont="1" applyFill="1" applyBorder="1" applyAlignment="1">
      <alignment horizontal="right" wrapText="1"/>
    </xf>
    <xf numFmtId="49" fontId="22" fillId="18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right" wrapText="1"/>
    </xf>
    <xf numFmtId="1" fontId="22" fillId="0" borderId="10" xfId="0" applyNumberFormat="1" applyFont="1" applyFill="1" applyBorder="1" applyAlignment="1">
      <alignment horizontal="right" wrapText="1"/>
    </xf>
    <xf numFmtId="171" fontId="22" fillId="0" borderId="10" xfId="24" applyFont="1" applyFill="1" applyBorder="1" applyAlignment="1">
      <alignment horizontal="center" wrapText="1"/>
    </xf>
    <xf numFmtId="171" fontId="22" fillId="0" borderId="0" xfId="0" applyNumberFormat="1" applyFont="1" applyFill="1" applyAlignment="1">
      <alignment horizontal="right"/>
    </xf>
    <xf numFmtId="1" fontId="22" fillId="18" borderId="10" xfId="0" applyNumberFormat="1" applyFont="1" applyFill="1" applyBorder="1" applyAlignment="1">
      <alignment horizontal="right" wrapText="1"/>
    </xf>
    <xf numFmtId="0" fontId="22" fillId="18" borderId="10" xfId="0" applyFont="1" applyFill="1" applyBorder="1" applyAlignment="1">
      <alignment horizontal="right"/>
    </xf>
    <xf numFmtId="171" fontId="27" fillId="0" borderId="10" xfId="24" applyFont="1" applyFill="1" applyBorder="1" applyAlignment="1">
      <alignment horizontal="right" wrapText="1"/>
    </xf>
    <xf numFmtId="171" fontId="22" fillId="0" borderId="10" xfId="24" applyNumberFormat="1" applyFont="1" applyFill="1" applyBorder="1" applyAlignment="1">
      <alignment horizontal="right" wrapText="1"/>
    </xf>
    <xf numFmtId="177" fontId="20" fillId="17" borderId="12" xfId="0" applyNumberFormat="1" applyFont="1" applyFill="1" applyBorder="1" applyAlignment="1">
      <alignment horizontal="center" vertical="center" wrapText="1"/>
    </xf>
    <xf numFmtId="177" fontId="21" fillId="15" borderId="10" xfId="24" applyNumberFormat="1" applyFont="1" applyFill="1" applyBorder="1" applyAlignment="1">
      <alignment horizontal="center"/>
    </xf>
    <xf numFmtId="177" fontId="20" fillId="0" borderId="10" xfId="24" applyNumberFormat="1" applyFont="1" applyFill="1" applyBorder="1" applyAlignment="1">
      <alignment horizontal="center"/>
    </xf>
    <xf numFmtId="177" fontId="20" fillId="15" borderId="10" xfId="24" applyNumberFormat="1" applyFont="1" applyFill="1" applyBorder="1" applyAlignment="1">
      <alignment horizontal="center"/>
    </xf>
    <xf numFmtId="177" fontId="22" fillId="0" borderId="10" xfId="24" applyNumberFormat="1" applyFont="1" applyFill="1" applyBorder="1" applyAlignment="1">
      <alignment horizontal="right"/>
    </xf>
    <xf numFmtId="177" fontId="21" fillId="0" borderId="10" xfId="24" applyNumberFormat="1" applyFont="1" applyFill="1" applyBorder="1" applyAlignment="1">
      <alignment horizontal="center"/>
    </xf>
    <xf numFmtId="177" fontId="22" fillId="0" borderId="10" xfId="24" applyNumberFormat="1" applyFont="1" applyFill="1" applyBorder="1" applyAlignment="1">
      <alignment horizontal="center"/>
    </xf>
    <xf numFmtId="177" fontId="21" fillId="16" borderId="10" xfId="24" applyNumberFormat="1" applyFont="1" applyFill="1" applyBorder="1" applyAlignment="1">
      <alignment horizontal="center"/>
    </xf>
    <xf numFmtId="177" fontId="20" fillId="0" borderId="0" xfId="24" applyNumberFormat="1" applyFont="1" applyFill="1" applyBorder="1" applyAlignment="1">
      <alignment horizontal="center"/>
    </xf>
    <xf numFmtId="177" fontId="23" fillId="0" borderId="0" xfId="0" applyNumberFormat="1" applyFont="1"/>
    <xf numFmtId="177" fontId="20" fillId="0" borderId="0" xfId="0" applyNumberFormat="1" applyFont="1"/>
    <xf numFmtId="4" fontId="20" fillId="0" borderId="0" xfId="0" applyNumberFormat="1" applyFont="1" applyAlignment="1">
      <alignment horizontal="right"/>
    </xf>
    <xf numFmtId="49" fontId="21" fillId="17" borderId="12" xfId="0" applyNumberFormat="1" applyFont="1" applyFill="1" applyBorder="1" applyAlignment="1">
      <alignment horizontal="center" vertical="center" wrapText="1"/>
    </xf>
    <xf numFmtId="49" fontId="21" fillId="17" borderId="14" xfId="0" applyNumberFormat="1" applyFont="1" applyFill="1" applyBorder="1" applyAlignment="1">
      <alignment horizontal="center" vertical="center" wrapText="1"/>
    </xf>
    <xf numFmtId="49" fontId="21" fillId="17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Финансовый [0] 2" xfId="25"/>
    <cellStyle name="Финансовый 2" xfId="26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247"/>
  <sheetViews>
    <sheetView tabSelected="1" view="pageBreakPreview" topLeftCell="A224" zoomScale="130" zoomScaleNormal="100" zoomScaleSheetLayoutView="130" workbookViewId="0">
      <selection activeCell="F230" sqref="F230"/>
    </sheetView>
  </sheetViews>
  <sheetFormatPr defaultRowHeight="12.75" x14ac:dyDescent="0.2"/>
  <cols>
    <col min="1" max="4" width="3.7109375" style="26" customWidth="1"/>
    <col min="5" max="5" width="5.42578125" style="26" customWidth="1"/>
    <col min="6" max="6" width="58.85546875" style="1" customWidth="1"/>
    <col min="7" max="7" width="18.5703125" style="1" customWidth="1"/>
    <col min="8" max="8" width="16.5703125" style="1" customWidth="1"/>
    <col min="9" max="9" width="15.5703125" style="1" customWidth="1"/>
    <col min="10" max="10" width="10.140625" style="1" customWidth="1"/>
    <col min="11" max="11" width="10.5703125" style="63" customWidth="1"/>
    <col min="12" max="12" width="13.28515625" style="1" bestFit="1" customWidth="1"/>
    <col min="13" max="16384" width="9.140625" style="1"/>
  </cols>
  <sheetData>
    <row r="1" spans="1:11" x14ac:dyDescent="0.2">
      <c r="K1" s="64" t="s">
        <v>243</v>
      </c>
    </row>
    <row r="2" spans="1:11" x14ac:dyDescent="0.2">
      <c r="K2" s="64" t="s">
        <v>240</v>
      </c>
    </row>
    <row r="3" spans="1:11" x14ac:dyDescent="0.2">
      <c r="K3" s="64" t="s">
        <v>241</v>
      </c>
    </row>
    <row r="4" spans="1:11" x14ac:dyDescent="0.2">
      <c r="K4" s="64" t="s">
        <v>242</v>
      </c>
    </row>
    <row r="5" spans="1:11" x14ac:dyDescent="0.2">
      <c r="K5" s="64" t="s">
        <v>269</v>
      </c>
    </row>
    <row r="6" spans="1:11" ht="15.7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.75" x14ac:dyDescent="0.2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 x14ac:dyDescent="0.25">
      <c r="A8" s="68" t="s">
        <v>8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10" spans="1:11" ht="48" customHeight="1" x14ac:dyDescent="0.2">
      <c r="A10" s="65" t="s">
        <v>9</v>
      </c>
      <c r="B10" s="66"/>
      <c r="C10" s="66"/>
      <c r="D10" s="66"/>
      <c r="E10" s="67"/>
      <c r="F10" s="11" t="s">
        <v>1</v>
      </c>
      <c r="G10" s="18" t="s">
        <v>244</v>
      </c>
      <c r="H10" s="18" t="s">
        <v>7</v>
      </c>
      <c r="I10" s="11" t="s">
        <v>245</v>
      </c>
      <c r="J10" s="39" t="s">
        <v>119</v>
      </c>
      <c r="K10" s="53" t="s">
        <v>0</v>
      </c>
    </row>
    <row r="11" spans="1:11" ht="38.25" x14ac:dyDescent="0.2">
      <c r="A11" s="21"/>
      <c r="B11" s="21"/>
      <c r="C11" s="21" t="s">
        <v>12</v>
      </c>
      <c r="D11" s="21"/>
      <c r="E11" s="21"/>
      <c r="F11" s="17" t="s">
        <v>10</v>
      </c>
      <c r="G11" s="5">
        <f>G12+G31</f>
        <v>3806.8999999999996</v>
      </c>
      <c r="H11" s="5">
        <f>H12+H31</f>
        <v>3802</v>
      </c>
      <c r="I11" s="5">
        <f>I12+I31</f>
        <v>3801.6</v>
      </c>
      <c r="J11" s="5">
        <f>H11-I11</f>
        <v>0.40000000000009095</v>
      </c>
      <c r="K11" s="54">
        <f>I11/H11*100</f>
        <v>99.989479221462389</v>
      </c>
    </row>
    <row r="12" spans="1:11" s="28" customFormat="1" x14ac:dyDescent="0.2">
      <c r="A12" s="23" t="s">
        <v>12</v>
      </c>
      <c r="B12" s="23" t="s">
        <v>13</v>
      </c>
      <c r="C12" s="23" t="s">
        <v>12</v>
      </c>
      <c r="D12" s="23" t="s">
        <v>14</v>
      </c>
      <c r="E12" s="23"/>
      <c r="F12" s="19" t="s">
        <v>11</v>
      </c>
      <c r="G12" s="20">
        <f>G13+G23+G28</f>
        <v>3789.0999999999995</v>
      </c>
      <c r="H12" s="20">
        <f>H13+H23+H28</f>
        <v>3784.2</v>
      </c>
      <c r="I12" s="20">
        <f>I13+I23+I28</f>
        <v>3783.9</v>
      </c>
      <c r="J12" s="20">
        <f>H12-I12</f>
        <v>0.29999999999972715</v>
      </c>
      <c r="K12" s="55">
        <f>I12/H12*100</f>
        <v>99.992072300618375</v>
      </c>
    </row>
    <row r="13" spans="1:11" s="4" customFormat="1" x14ac:dyDescent="0.2">
      <c r="A13" s="25" t="s">
        <v>12</v>
      </c>
      <c r="B13" s="25">
        <v>13</v>
      </c>
      <c r="C13" s="27" t="s">
        <v>12</v>
      </c>
      <c r="D13" s="25">
        <v>1</v>
      </c>
      <c r="E13" s="27" t="s">
        <v>15</v>
      </c>
      <c r="F13" s="2" t="s">
        <v>16</v>
      </c>
      <c r="G13" s="3">
        <f>SUM(G14:G22)</f>
        <v>691.7</v>
      </c>
      <c r="H13" s="3">
        <f>SUM(H14:H22)</f>
        <v>686.80000000000007</v>
      </c>
      <c r="I13" s="3">
        <f>SUM(I14:I22)</f>
        <v>686.7</v>
      </c>
      <c r="J13" s="3">
        <f>H13-I13</f>
        <v>0.10000000000002274</v>
      </c>
      <c r="K13" s="55">
        <f>I13/H13*100</f>
        <v>99.985439720442628</v>
      </c>
    </row>
    <row r="14" spans="1:11" s="4" customFormat="1" x14ac:dyDescent="0.2">
      <c r="A14" s="40"/>
      <c r="B14" s="40"/>
      <c r="C14" s="41"/>
      <c r="D14" s="40"/>
      <c r="E14" s="41"/>
      <c r="F14" s="42" t="s">
        <v>120</v>
      </c>
      <c r="G14" s="43">
        <v>149.6</v>
      </c>
      <c r="H14" s="43">
        <v>144.6</v>
      </c>
      <c r="I14" s="43">
        <f>149.6-5</f>
        <v>144.6</v>
      </c>
      <c r="J14" s="3">
        <f t="shared" ref="J14:J22" si="0">H14-I14</f>
        <v>0</v>
      </c>
      <c r="K14" s="55">
        <f t="shared" ref="K14:K22" si="1">I14/H14*100</f>
        <v>100</v>
      </c>
    </row>
    <row r="15" spans="1:11" s="4" customFormat="1" x14ac:dyDescent="0.2">
      <c r="A15" s="40"/>
      <c r="B15" s="40"/>
      <c r="C15" s="41"/>
      <c r="D15" s="40"/>
      <c r="E15" s="41"/>
      <c r="F15" s="42" t="s">
        <v>127</v>
      </c>
      <c r="G15" s="43">
        <v>5.7</v>
      </c>
      <c r="H15" s="43">
        <v>5.7</v>
      </c>
      <c r="I15" s="43">
        <v>5.7</v>
      </c>
      <c r="J15" s="3">
        <f t="shared" si="0"/>
        <v>0</v>
      </c>
      <c r="K15" s="55">
        <f t="shared" si="1"/>
        <v>100</v>
      </c>
    </row>
    <row r="16" spans="1:11" s="4" customFormat="1" x14ac:dyDescent="0.2">
      <c r="A16" s="40"/>
      <c r="B16" s="40"/>
      <c r="C16" s="41"/>
      <c r="D16" s="40"/>
      <c r="E16" s="41"/>
      <c r="F16" s="42" t="s">
        <v>123</v>
      </c>
      <c r="G16" s="43">
        <v>78.3</v>
      </c>
      <c r="H16" s="43">
        <v>78.3</v>
      </c>
      <c r="I16" s="43">
        <v>78.3</v>
      </c>
      <c r="J16" s="3">
        <f t="shared" si="0"/>
        <v>0</v>
      </c>
      <c r="K16" s="55">
        <f t="shared" si="1"/>
        <v>100</v>
      </c>
    </row>
    <row r="17" spans="1:11" s="4" customFormat="1" x14ac:dyDescent="0.2">
      <c r="A17" s="40"/>
      <c r="B17" s="40"/>
      <c r="C17" s="41"/>
      <c r="D17" s="40"/>
      <c r="E17" s="41"/>
      <c r="F17" s="42" t="s">
        <v>263</v>
      </c>
      <c r="G17" s="43">
        <v>10.8</v>
      </c>
      <c r="H17" s="43">
        <v>10.8</v>
      </c>
      <c r="I17" s="43">
        <v>10.8</v>
      </c>
      <c r="J17" s="3">
        <f t="shared" si="0"/>
        <v>0</v>
      </c>
      <c r="K17" s="55">
        <f t="shared" si="1"/>
        <v>100</v>
      </c>
    </row>
    <row r="18" spans="1:11" s="4" customFormat="1" x14ac:dyDescent="0.2">
      <c r="A18" s="40"/>
      <c r="B18" s="40"/>
      <c r="C18" s="41"/>
      <c r="D18" s="40"/>
      <c r="E18" s="41"/>
      <c r="F18" s="42" t="s">
        <v>158</v>
      </c>
      <c r="G18" s="43">
        <v>177.1</v>
      </c>
      <c r="H18" s="43">
        <v>177.1</v>
      </c>
      <c r="I18" s="43">
        <v>177.1</v>
      </c>
      <c r="J18" s="3">
        <f t="shared" si="0"/>
        <v>0</v>
      </c>
      <c r="K18" s="55">
        <f t="shared" si="1"/>
        <v>100</v>
      </c>
    </row>
    <row r="19" spans="1:11" s="4" customFormat="1" x14ac:dyDescent="0.2">
      <c r="A19" s="40"/>
      <c r="B19" s="40"/>
      <c r="C19" s="41"/>
      <c r="D19" s="40"/>
      <c r="E19" s="41"/>
      <c r="F19" s="42" t="s">
        <v>159</v>
      </c>
      <c r="G19" s="43">
        <v>40.299999999999997</v>
      </c>
      <c r="H19" s="43">
        <v>40.299999999999997</v>
      </c>
      <c r="I19" s="43">
        <v>40.299999999999997</v>
      </c>
      <c r="J19" s="3">
        <f t="shared" si="0"/>
        <v>0</v>
      </c>
      <c r="K19" s="55">
        <f t="shared" si="1"/>
        <v>100</v>
      </c>
    </row>
    <row r="20" spans="1:11" s="4" customFormat="1" x14ac:dyDescent="0.2">
      <c r="A20" s="40"/>
      <c r="B20" s="40"/>
      <c r="C20" s="41"/>
      <c r="D20" s="40"/>
      <c r="E20" s="41"/>
      <c r="F20" s="42" t="s">
        <v>264</v>
      </c>
      <c r="G20" s="43">
        <v>23</v>
      </c>
      <c r="H20" s="43">
        <v>23</v>
      </c>
      <c r="I20" s="43">
        <v>23</v>
      </c>
      <c r="J20" s="3">
        <f t="shared" si="0"/>
        <v>0</v>
      </c>
      <c r="K20" s="55">
        <f t="shared" si="1"/>
        <v>100</v>
      </c>
    </row>
    <row r="21" spans="1:11" s="4" customFormat="1" x14ac:dyDescent="0.2">
      <c r="A21" s="40"/>
      <c r="B21" s="40"/>
      <c r="C21" s="41"/>
      <c r="D21" s="40"/>
      <c r="E21" s="41"/>
      <c r="F21" s="42" t="s">
        <v>122</v>
      </c>
      <c r="G21" s="43">
        <v>81.8</v>
      </c>
      <c r="H21" s="43">
        <v>81.8</v>
      </c>
      <c r="I21" s="43">
        <v>81.8</v>
      </c>
      <c r="J21" s="3">
        <f t="shared" si="0"/>
        <v>0</v>
      </c>
      <c r="K21" s="55">
        <f t="shared" si="1"/>
        <v>100</v>
      </c>
    </row>
    <row r="22" spans="1:11" s="4" customFormat="1" x14ac:dyDescent="0.2">
      <c r="A22" s="40"/>
      <c r="B22" s="40"/>
      <c r="C22" s="41"/>
      <c r="D22" s="40"/>
      <c r="E22" s="41"/>
      <c r="F22" s="42" t="s">
        <v>121</v>
      </c>
      <c r="G22" s="43">
        <v>125.1</v>
      </c>
      <c r="H22" s="43">
        <v>125.2</v>
      </c>
      <c r="I22" s="43">
        <v>125.1</v>
      </c>
      <c r="J22" s="3">
        <f t="shared" si="0"/>
        <v>0.10000000000000853</v>
      </c>
      <c r="K22" s="55">
        <f t="shared" si="1"/>
        <v>99.920127795527151</v>
      </c>
    </row>
    <row r="23" spans="1:11" s="4" customFormat="1" ht="27" customHeight="1" x14ac:dyDescent="0.2">
      <c r="A23" s="25" t="s">
        <v>12</v>
      </c>
      <c r="B23" s="25">
        <v>13</v>
      </c>
      <c r="C23" s="27" t="s">
        <v>12</v>
      </c>
      <c r="D23" s="25">
        <v>1</v>
      </c>
      <c r="E23" s="27" t="s">
        <v>18</v>
      </c>
      <c r="F23" s="2" t="s">
        <v>17</v>
      </c>
      <c r="G23" s="3">
        <f>SUM(G24:G27)</f>
        <v>2896.8999999999996</v>
      </c>
      <c r="H23" s="3">
        <f>SUM(H24:H27)</f>
        <v>2896.8999999999996</v>
      </c>
      <c r="I23" s="3">
        <f>SUM(I24:I27)</f>
        <v>2896.7999999999997</v>
      </c>
      <c r="J23" s="3">
        <f t="shared" ref="J23:J35" si="2">H23-I23</f>
        <v>9.9999999999909051E-2</v>
      </c>
      <c r="K23" s="55">
        <f t="shared" ref="K23:K30" si="3">I23/H23*100</f>
        <v>99.99654803410543</v>
      </c>
    </row>
    <row r="24" spans="1:11" s="4" customFormat="1" x14ac:dyDescent="0.2">
      <c r="A24" s="40"/>
      <c r="B24" s="40"/>
      <c r="C24" s="41"/>
      <c r="D24" s="40"/>
      <c r="E24" s="41"/>
      <c r="F24" s="42" t="s">
        <v>246</v>
      </c>
      <c r="G24" s="43">
        <v>20</v>
      </c>
      <c r="H24" s="43">
        <v>20</v>
      </c>
      <c r="I24" s="43">
        <v>20</v>
      </c>
      <c r="J24" s="3">
        <f t="shared" si="2"/>
        <v>0</v>
      </c>
      <c r="K24" s="55">
        <f t="shared" si="3"/>
        <v>100</v>
      </c>
    </row>
    <row r="25" spans="1:11" s="4" customFormat="1" x14ac:dyDescent="0.2">
      <c r="A25" s="40"/>
      <c r="B25" s="40"/>
      <c r="C25" s="41"/>
      <c r="D25" s="40"/>
      <c r="E25" s="41"/>
      <c r="F25" s="42" t="s">
        <v>126</v>
      </c>
      <c r="G25" s="43">
        <v>194.7</v>
      </c>
      <c r="H25" s="43">
        <v>194.7</v>
      </c>
      <c r="I25" s="43">
        <v>194.7</v>
      </c>
      <c r="J25" s="3">
        <f t="shared" si="2"/>
        <v>0</v>
      </c>
      <c r="K25" s="55">
        <f t="shared" si="3"/>
        <v>100</v>
      </c>
    </row>
    <row r="26" spans="1:11" s="4" customFormat="1" x14ac:dyDescent="0.2">
      <c r="A26" s="40"/>
      <c r="B26" s="40"/>
      <c r="C26" s="41"/>
      <c r="D26" s="40"/>
      <c r="E26" s="41"/>
      <c r="F26" s="42" t="s">
        <v>125</v>
      </c>
      <c r="G26" s="43">
        <v>52</v>
      </c>
      <c r="H26" s="43">
        <v>52</v>
      </c>
      <c r="I26" s="43">
        <v>52</v>
      </c>
      <c r="J26" s="3">
        <f t="shared" si="2"/>
        <v>0</v>
      </c>
      <c r="K26" s="55">
        <f t="shared" si="3"/>
        <v>100</v>
      </c>
    </row>
    <row r="27" spans="1:11" s="4" customFormat="1" x14ac:dyDescent="0.2">
      <c r="A27" s="40"/>
      <c r="B27" s="40"/>
      <c r="C27" s="41"/>
      <c r="D27" s="40"/>
      <c r="E27" s="41"/>
      <c r="F27" s="42" t="s">
        <v>124</v>
      </c>
      <c r="G27" s="43">
        <v>2630.2</v>
      </c>
      <c r="H27" s="43">
        <v>2630.2</v>
      </c>
      <c r="I27" s="43">
        <v>2630.1</v>
      </c>
      <c r="J27" s="3">
        <f t="shared" si="2"/>
        <v>9.9999999999909051E-2</v>
      </c>
      <c r="K27" s="55">
        <f t="shared" si="3"/>
        <v>99.996198007756064</v>
      </c>
    </row>
    <row r="28" spans="1:11" s="4" customFormat="1" x14ac:dyDescent="0.2">
      <c r="A28" s="25" t="s">
        <v>12</v>
      </c>
      <c r="B28" s="25">
        <v>13</v>
      </c>
      <c r="C28" s="27" t="s">
        <v>12</v>
      </c>
      <c r="D28" s="25">
        <v>1</v>
      </c>
      <c r="E28" s="27" t="s">
        <v>19</v>
      </c>
      <c r="F28" s="2" t="s">
        <v>20</v>
      </c>
      <c r="G28" s="3">
        <f>G29+G30</f>
        <v>200.5</v>
      </c>
      <c r="H28" s="3">
        <f>H29+H30</f>
        <v>200.5</v>
      </c>
      <c r="I28" s="3">
        <f>I29+I30</f>
        <v>200.4</v>
      </c>
      <c r="J28" s="3">
        <f t="shared" si="2"/>
        <v>9.9999999999994316E-2</v>
      </c>
      <c r="K28" s="55">
        <f t="shared" si="3"/>
        <v>99.950124688279303</v>
      </c>
    </row>
    <row r="29" spans="1:11" s="4" customFormat="1" ht="15" customHeight="1" x14ac:dyDescent="0.2">
      <c r="A29" s="40"/>
      <c r="B29" s="40"/>
      <c r="C29" s="41"/>
      <c r="D29" s="40"/>
      <c r="E29" s="41"/>
      <c r="F29" s="42" t="s">
        <v>120</v>
      </c>
      <c r="G29" s="43">
        <v>170</v>
      </c>
      <c r="H29" s="43">
        <v>170</v>
      </c>
      <c r="I29" s="43">
        <v>169.9</v>
      </c>
      <c r="J29" s="3">
        <f t="shared" si="2"/>
        <v>9.9999999999994316E-2</v>
      </c>
      <c r="K29" s="55">
        <f t="shared" si="3"/>
        <v>99.941176470588232</v>
      </c>
    </row>
    <row r="30" spans="1:11" s="4" customFormat="1" x14ac:dyDescent="0.2">
      <c r="A30" s="40"/>
      <c r="B30" s="40"/>
      <c r="C30" s="41"/>
      <c r="D30" s="40"/>
      <c r="E30" s="41"/>
      <c r="F30" s="42" t="s">
        <v>127</v>
      </c>
      <c r="G30" s="43">
        <v>30.5</v>
      </c>
      <c r="H30" s="43">
        <v>30.5</v>
      </c>
      <c r="I30" s="43">
        <v>30.5</v>
      </c>
      <c r="J30" s="3">
        <f t="shared" si="2"/>
        <v>0</v>
      </c>
      <c r="K30" s="55">
        <f t="shared" si="3"/>
        <v>100</v>
      </c>
    </row>
    <row r="31" spans="1:11" s="28" customFormat="1" ht="44.25" customHeight="1" x14ac:dyDescent="0.2">
      <c r="A31" s="23" t="s">
        <v>12</v>
      </c>
      <c r="B31" s="23" t="s">
        <v>13</v>
      </c>
      <c r="C31" s="23" t="s">
        <v>12</v>
      </c>
      <c r="D31" s="23" t="s">
        <v>21</v>
      </c>
      <c r="E31" s="23"/>
      <c r="F31" s="19" t="s">
        <v>247</v>
      </c>
      <c r="G31" s="20">
        <f>SUM(G32)</f>
        <v>17.8</v>
      </c>
      <c r="H31" s="20">
        <f>SUM(H32)</f>
        <v>17.8</v>
      </c>
      <c r="I31" s="20">
        <f>I32</f>
        <v>17.7</v>
      </c>
      <c r="J31" s="20">
        <f t="shared" si="2"/>
        <v>0.10000000000000142</v>
      </c>
      <c r="K31" s="55">
        <f t="shared" ref="K31:K37" si="4">I31/H31*100</f>
        <v>99.438202247191001</v>
      </c>
    </row>
    <row r="32" spans="1:11" s="4" customFormat="1" ht="25.5" x14ac:dyDescent="0.2">
      <c r="A32" s="25" t="s">
        <v>12</v>
      </c>
      <c r="B32" s="25">
        <v>13</v>
      </c>
      <c r="C32" s="27" t="s">
        <v>12</v>
      </c>
      <c r="D32" s="25">
        <v>2</v>
      </c>
      <c r="E32" s="27" t="s">
        <v>22</v>
      </c>
      <c r="F32" s="2" t="s">
        <v>248</v>
      </c>
      <c r="G32" s="3">
        <f>SUM(G33:G34)</f>
        <v>17.8</v>
      </c>
      <c r="H32" s="3">
        <f>SUM(H33:H34)</f>
        <v>17.8</v>
      </c>
      <c r="I32" s="3">
        <f>SUM(I33:I34)</f>
        <v>17.7</v>
      </c>
      <c r="J32" s="3">
        <f t="shared" si="2"/>
        <v>0.10000000000000142</v>
      </c>
      <c r="K32" s="55">
        <f t="shared" si="4"/>
        <v>99.438202247191001</v>
      </c>
    </row>
    <row r="33" spans="1:11" s="4" customFormat="1" ht="15" customHeight="1" x14ac:dyDescent="0.2">
      <c r="A33" s="40"/>
      <c r="B33" s="40"/>
      <c r="C33" s="41"/>
      <c r="D33" s="40"/>
      <c r="E33" s="41"/>
      <c r="F33" s="42" t="s">
        <v>270</v>
      </c>
      <c r="G33" s="43">
        <v>7.5</v>
      </c>
      <c r="H33" s="43">
        <v>7.5</v>
      </c>
      <c r="I33" s="43">
        <v>7.5</v>
      </c>
      <c r="J33" s="3">
        <f t="shared" si="2"/>
        <v>0</v>
      </c>
      <c r="K33" s="55">
        <f>I33/H33*100</f>
        <v>100</v>
      </c>
    </row>
    <row r="34" spans="1:11" s="4" customFormat="1" x14ac:dyDescent="0.2">
      <c r="A34" s="40"/>
      <c r="B34" s="40"/>
      <c r="C34" s="41"/>
      <c r="D34" s="40"/>
      <c r="E34" s="41"/>
      <c r="F34" s="42" t="s">
        <v>157</v>
      </c>
      <c r="G34" s="43">
        <v>10.3</v>
      </c>
      <c r="H34" s="43">
        <v>10.3</v>
      </c>
      <c r="I34" s="43">
        <v>10.199999999999999</v>
      </c>
      <c r="J34" s="3">
        <f t="shared" si="2"/>
        <v>0.10000000000000142</v>
      </c>
      <c r="K34" s="55">
        <f>I34/H34*100</f>
        <v>99.029126213592221</v>
      </c>
    </row>
    <row r="35" spans="1:11" ht="67.5" customHeight="1" x14ac:dyDescent="0.2">
      <c r="A35" s="21"/>
      <c r="B35" s="21"/>
      <c r="C35" s="21" t="s">
        <v>25</v>
      </c>
      <c r="D35" s="21"/>
      <c r="E35" s="21"/>
      <c r="F35" s="17" t="s">
        <v>249</v>
      </c>
      <c r="G35" s="5">
        <f>G36+G41</f>
        <v>251.2</v>
      </c>
      <c r="H35" s="5">
        <f>H36+H41</f>
        <v>251.2</v>
      </c>
      <c r="I35" s="5">
        <f>I36+I41</f>
        <v>251.2</v>
      </c>
      <c r="J35" s="5">
        <f t="shared" si="2"/>
        <v>0</v>
      </c>
      <c r="K35" s="56">
        <f t="shared" si="4"/>
        <v>100</v>
      </c>
    </row>
    <row r="36" spans="1:11" s="28" customFormat="1" ht="25.5" x14ac:dyDescent="0.2">
      <c r="A36" s="23" t="s">
        <v>23</v>
      </c>
      <c r="B36" s="23" t="s">
        <v>24</v>
      </c>
      <c r="C36" s="23" t="s">
        <v>25</v>
      </c>
      <c r="D36" s="23" t="s">
        <v>14</v>
      </c>
      <c r="E36" s="23"/>
      <c r="F36" s="19" t="s">
        <v>26</v>
      </c>
      <c r="G36" s="20">
        <f>G37+G39</f>
        <v>251.2</v>
      </c>
      <c r="H36" s="20">
        <f>H37+H39</f>
        <v>251.2</v>
      </c>
      <c r="I36" s="20">
        <f>I37+I39</f>
        <v>251.2</v>
      </c>
      <c r="J36" s="20">
        <f>J37+J39</f>
        <v>0</v>
      </c>
      <c r="K36" s="55">
        <f t="shared" si="4"/>
        <v>100</v>
      </c>
    </row>
    <row r="37" spans="1:11" s="4" customFormat="1" ht="25.5" x14ac:dyDescent="0.2">
      <c r="A37" s="29" t="s">
        <v>23</v>
      </c>
      <c r="B37" s="29" t="s">
        <v>24</v>
      </c>
      <c r="C37" s="27" t="s">
        <v>25</v>
      </c>
      <c r="D37" s="25">
        <v>1</v>
      </c>
      <c r="E37" s="27" t="s">
        <v>27</v>
      </c>
      <c r="F37" s="2" t="s">
        <v>28</v>
      </c>
      <c r="G37" s="3">
        <f>G38</f>
        <v>36.299999999999997</v>
      </c>
      <c r="H37" s="3">
        <f>H38</f>
        <v>36.299999999999997</v>
      </c>
      <c r="I37" s="3">
        <f>I38</f>
        <v>36.299999999999997</v>
      </c>
      <c r="J37" s="3">
        <f t="shared" ref="J37:J45" si="5">H37-I37</f>
        <v>0</v>
      </c>
      <c r="K37" s="55">
        <f t="shared" si="4"/>
        <v>100</v>
      </c>
    </row>
    <row r="38" spans="1:11" s="12" customFormat="1" x14ac:dyDescent="0.2">
      <c r="A38" s="44"/>
      <c r="B38" s="44"/>
      <c r="C38" s="45"/>
      <c r="D38" s="46"/>
      <c r="E38" s="45"/>
      <c r="F38" s="42" t="s">
        <v>250</v>
      </c>
      <c r="G38" s="43">
        <v>36.299999999999997</v>
      </c>
      <c r="H38" s="43">
        <v>36.299999999999997</v>
      </c>
      <c r="I38" s="43">
        <v>36.299999999999997</v>
      </c>
      <c r="J38" s="3">
        <f t="shared" si="5"/>
        <v>0</v>
      </c>
      <c r="K38" s="55">
        <f t="shared" ref="K38:K45" si="6">I38/H38*100</f>
        <v>100</v>
      </c>
    </row>
    <row r="39" spans="1:11" s="4" customFormat="1" x14ac:dyDescent="0.2">
      <c r="A39" s="29" t="s">
        <v>23</v>
      </c>
      <c r="B39" s="29" t="s">
        <v>24</v>
      </c>
      <c r="C39" s="27" t="s">
        <v>25</v>
      </c>
      <c r="D39" s="25">
        <v>1</v>
      </c>
      <c r="E39" s="27" t="s">
        <v>116</v>
      </c>
      <c r="F39" s="2" t="s">
        <v>117</v>
      </c>
      <c r="G39" s="3">
        <f>G40</f>
        <v>214.9</v>
      </c>
      <c r="H39" s="3">
        <f>H40</f>
        <v>214.9</v>
      </c>
      <c r="I39" s="3">
        <f>I40</f>
        <v>214.9</v>
      </c>
      <c r="J39" s="3">
        <f t="shared" si="5"/>
        <v>0</v>
      </c>
      <c r="K39" s="55">
        <f t="shared" si="6"/>
        <v>100</v>
      </c>
    </row>
    <row r="40" spans="1:11" s="12" customFormat="1" x14ac:dyDescent="0.2">
      <c r="A40" s="44"/>
      <c r="B40" s="44"/>
      <c r="C40" s="45"/>
      <c r="D40" s="46"/>
      <c r="E40" s="45"/>
      <c r="F40" s="42" t="s">
        <v>128</v>
      </c>
      <c r="G40" s="43">
        <v>214.9</v>
      </c>
      <c r="H40" s="43">
        <v>214.9</v>
      </c>
      <c r="I40" s="43">
        <v>214.9</v>
      </c>
      <c r="J40" s="3">
        <f t="shared" si="5"/>
        <v>0</v>
      </c>
      <c r="K40" s="55">
        <f t="shared" si="6"/>
        <v>100</v>
      </c>
    </row>
    <row r="41" spans="1:11" s="28" customFormat="1" ht="54" hidden="1" customHeight="1" x14ac:dyDescent="0.2">
      <c r="A41" s="23" t="s">
        <v>23</v>
      </c>
      <c r="B41" s="23" t="s">
        <v>24</v>
      </c>
      <c r="C41" s="23" t="s">
        <v>25</v>
      </c>
      <c r="D41" s="23" t="s">
        <v>21</v>
      </c>
      <c r="E41" s="23"/>
      <c r="F41" s="19" t="s">
        <v>113</v>
      </c>
      <c r="G41" s="20">
        <f>G42</f>
        <v>0</v>
      </c>
      <c r="H41" s="20">
        <f>H42</f>
        <v>0</v>
      </c>
      <c r="I41" s="20">
        <f>I42</f>
        <v>0</v>
      </c>
      <c r="J41" s="20">
        <f t="shared" si="5"/>
        <v>0</v>
      </c>
      <c r="K41" s="55" t="e">
        <f t="shared" si="6"/>
        <v>#DIV/0!</v>
      </c>
    </row>
    <row r="42" spans="1:11" s="4" customFormat="1" ht="25.5" hidden="1" x14ac:dyDescent="0.2">
      <c r="A42" s="22" t="s">
        <v>23</v>
      </c>
      <c r="B42" s="22" t="s">
        <v>24</v>
      </c>
      <c r="C42" s="22" t="s">
        <v>25</v>
      </c>
      <c r="D42" s="22" t="s">
        <v>21</v>
      </c>
      <c r="E42" s="22" t="s">
        <v>115</v>
      </c>
      <c r="F42" s="2" t="s">
        <v>114</v>
      </c>
      <c r="G42" s="3"/>
      <c r="H42" s="3"/>
      <c r="I42" s="3"/>
      <c r="J42" s="3">
        <f t="shared" si="5"/>
        <v>0</v>
      </c>
      <c r="K42" s="55" t="e">
        <f t="shared" si="6"/>
        <v>#DIV/0!</v>
      </c>
    </row>
    <row r="43" spans="1:11" ht="25.5" x14ac:dyDescent="0.2">
      <c r="A43" s="21"/>
      <c r="B43" s="21"/>
      <c r="C43" s="21" t="s">
        <v>23</v>
      </c>
      <c r="D43" s="21"/>
      <c r="E43" s="21"/>
      <c r="F43" s="17" t="s">
        <v>29</v>
      </c>
      <c r="G43" s="5">
        <f>G44+G104+G107+G132</f>
        <v>73331.600000000006</v>
      </c>
      <c r="H43" s="5">
        <f>H44+H104+H107+H132</f>
        <v>73325.400000000009</v>
      </c>
      <c r="I43" s="5">
        <f>I44+I104+I107+I132</f>
        <v>73323.899999999994</v>
      </c>
      <c r="J43" s="5">
        <f t="shared" si="5"/>
        <v>1.5000000000145519</v>
      </c>
      <c r="K43" s="54">
        <f t="shared" si="6"/>
        <v>99.997954324149589</v>
      </c>
    </row>
    <row r="44" spans="1:11" s="4" customFormat="1" ht="51" x14ac:dyDescent="0.2">
      <c r="A44" s="34" t="s">
        <v>30</v>
      </c>
      <c r="B44" s="34" t="s">
        <v>24</v>
      </c>
      <c r="C44" s="34" t="s">
        <v>23</v>
      </c>
      <c r="D44" s="35">
        <v>1</v>
      </c>
      <c r="E44" s="23"/>
      <c r="F44" s="19" t="s">
        <v>251</v>
      </c>
      <c r="G44" s="20">
        <f>G45+G60+G83+G90+G94+G98</f>
        <v>45031.400000000009</v>
      </c>
      <c r="H44" s="20">
        <f>H45+H60+H83+H90+H94+H98</f>
        <v>45029.600000000006</v>
      </c>
      <c r="I44" s="20">
        <f>I45+I60+I83+I90+I94+I98</f>
        <v>45029.2</v>
      </c>
      <c r="J44" s="20">
        <f t="shared" si="5"/>
        <v>0.40000000000873115</v>
      </c>
      <c r="K44" s="58">
        <f t="shared" si="6"/>
        <v>99.999111695418108</v>
      </c>
    </row>
    <row r="45" spans="1:11" s="4" customFormat="1" x14ac:dyDescent="0.2">
      <c r="A45" s="29" t="s">
        <v>30</v>
      </c>
      <c r="B45" s="29" t="s">
        <v>24</v>
      </c>
      <c r="C45" s="27" t="s">
        <v>23</v>
      </c>
      <c r="D45" s="25">
        <v>1</v>
      </c>
      <c r="E45" s="27" t="s">
        <v>31</v>
      </c>
      <c r="F45" s="2" t="s">
        <v>32</v>
      </c>
      <c r="G45" s="3">
        <f>SUM(G46:G59)</f>
        <v>11297.4</v>
      </c>
      <c r="H45" s="3">
        <f>SUM(H46:H59)</f>
        <v>11296.9</v>
      </c>
      <c r="I45" s="3">
        <f>SUM(I46:I59)</f>
        <v>11296.800000000001</v>
      </c>
      <c r="J45" s="3">
        <f t="shared" si="5"/>
        <v>9.9999999998544808E-2</v>
      </c>
      <c r="K45" s="55">
        <f t="shared" si="6"/>
        <v>99.99911480140571</v>
      </c>
    </row>
    <row r="46" spans="1:11" s="12" customFormat="1" x14ac:dyDescent="0.2">
      <c r="A46" s="44"/>
      <c r="B46" s="44"/>
      <c r="C46" s="45"/>
      <c r="D46" s="46"/>
      <c r="E46" s="45"/>
      <c r="F46" s="42" t="s">
        <v>129</v>
      </c>
      <c r="G46" s="43">
        <v>1280.5999999999999</v>
      </c>
      <c r="H46" s="43">
        <v>1280.5999999999999</v>
      </c>
      <c r="I46" s="43">
        <v>1280.5999999999999</v>
      </c>
      <c r="J46" s="3">
        <f t="shared" ref="J46:J59" si="7">H46-I46</f>
        <v>0</v>
      </c>
      <c r="K46" s="55">
        <f t="shared" ref="K46:K59" si="8">I46/H46*100</f>
        <v>100</v>
      </c>
    </row>
    <row r="47" spans="1:11" s="12" customFormat="1" x14ac:dyDescent="0.2">
      <c r="A47" s="44"/>
      <c r="B47" s="44"/>
      <c r="C47" s="45"/>
      <c r="D47" s="46"/>
      <c r="E47" s="45"/>
      <c r="F47" s="42" t="s">
        <v>130</v>
      </c>
      <c r="G47" s="43">
        <v>3447.4</v>
      </c>
      <c r="H47" s="43">
        <v>3447.3</v>
      </c>
      <c r="I47" s="43">
        <v>3447.3</v>
      </c>
      <c r="J47" s="3">
        <f t="shared" si="7"/>
        <v>0</v>
      </c>
      <c r="K47" s="55">
        <f t="shared" si="8"/>
        <v>100</v>
      </c>
    </row>
    <row r="48" spans="1:11" s="12" customFormat="1" ht="25.5" x14ac:dyDescent="0.2">
      <c r="A48" s="44"/>
      <c r="B48" s="44"/>
      <c r="C48" s="45"/>
      <c r="D48" s="46"/>
      <c r="E48" s="45"/>
      <c r="F48" s="42" t="s">
        <v>134</v>
      </c>
      <c r="G48" s="43">
        <v>99.3</v>
      </c>
      <c r="H48" s="43">
        <v>99.2</v>
      </c>
      <c r="I48" s="43">
        <v>99.2</v>
      </c>
      <c r="J48" s="3">
        <f t="shared" si="7"/>
        <v>0</v>
      </c>
      <c r="K48" s="55">
        <f t="shared" si="8"/>
        <v>100</v>
      </c>
    </row>
    <row r="49" spans="1:11" s="12" customFormat="1" x14ac:dyDescent="0.2">
      <c r="A49" s="44"/>
      <c r="B49" s="44"/>
      <c r="C49" s="45"/>
      <c r="D49" s="46"/>
      <c r="E49" s="45"/>
      <c r="F49" s="42" t="s">
        <v>271</v>
      </c>
      <c r="G49" s="43">
        <v>663.3</v>
      </c>
      <c r="H49" s="43">
        <v>663.3</v>
      </c>
      <c r="I49" s="43">
        <v>663.3</v>
      </c>
      <c r="J49" s="3">
        <f t="shared" si="7"/>
        <v>0</v>
      </c>
      <c r="K49" s="55">
        <f t="shared" si="8"/>
        <v>100</v>
      </c>
    </row>
    <row r="50" spans="1:11" s="12" customFormat="1" ht="25.5" x14ac:dyDescent="0.2">
      <c r="A50" s="44"/>
      <c r="B50" s="44"/>
      <c r="C50" s="45"/>
      <c r="D50" s="46"/>
      <c r="E50" s="45"/>
      <c r="F50" s="42" t="s">
        <v>272</v>
      </c>
      <c r="G50" s="43">
        <v>1415.9</v>
      </c>
      <c r="H50" s="43">
        <v>1415.8</v>
      </c>
      <c r="I50" s="43">
        <v>1415.8</v>
      </c>
      <c r="J50" s="3">
        <f t="shared" si="7"/>
        <v>0</v>
      </c>
      <c r="K50" s="55">
        <f t="shared" si="8"/>
        <v>100</v>
      </c>
    </row>
    <row r="51" spans="1:11" s="12" customFormat="1" ht="25.5" x14ac:dyDescent="0.2">
      <c r="A51" s="44"/>
      <c r="B51" s="44"/>
      <c r="C51" s="45"/>
      <c r="D51" s="46"/>
      <c r="E51" s="45"/>
      <c r="F51" s="42" t="s">
        <v>131</v>
      </c>
      <c r="G51" s="43">
        <v>99.5</v>
      </c>
      <c r="H51" s="43">
        <v>99.5</v>
      </c>
      <c r="I51" s="43">
        <v>99.5</v>
      </c>
      <c r="J51" s="3">
        <f t="shared" si="7"/>
        <v>0</v>
      </c>
      <c r="K51" s="55">
        <f t="shared" si="8"/>
        <v>100</v>
      </c>
    </row>
    <row r="52" spans="1:11" s="12" customFormat="1" x14ac:dyDescent="0.2">
      <c r="A52" s="44"/>
      <c r="B52" s="44"/>
      <c r="C52" s="45"/>
      <c r="D52" s="46"/>
      <c r="E52" s="45"/>
      <c r="F52" s="42" t="s">
        <v>132</v>
      </c>
      <c r="G52" s="43">
        <v>307.7</v>
      </c>
      <c r="H52" s="43">
        <v>307.7</v>
      </c>
      <c r="I52" s="43">
        <v>307.60000000000002</v>
      </c>
      <c r="J52" s="3">
        <f t="shared" si="7"/>
        <v>9.9999999999965894E-2</v>
      </c>
      <c r="K52" s="55">
        <f t="shared" si="8"/>
        <v>99.967500812479699</v>
      </c>
    </row>
    <row r="53" spans="1:11" s="12" customFormat="1" x14ac:dyDescent="0.2">
      <c r="A53" s="44"/>
      <c r="B53" s="44"/>
      <c r="C53" s="45"/>
      <c r="D53" s="46"/>
      <c r="E53" s="45"/>
      <c r="F53" s="42" t="s">
        <v>133</v>
      </c>
      <c r="G53" s="43">
        <v>468.9</v>
      </c>
      <c r="H53" s="43">
        <v>468.9</v>
      </c>
      <c r="I53" s="43">
        <v>468.9</v>
      </c>
      <c r="J53" s="3">
        <f t="shared" si="7"/>
        <v>0</v>
      </c>
      <c r="K53" s="55">
        <f t="shared" si="8"/>
        <v>100</v>
      </c>
    </row>
    <row r="54" spans="1:11" s="12" customFormat="1" ht="25.5" x14ac:dyDescent="0.2">
      <c r="A54" s="44"/>
      <c r="B54" s="44"/>
      <c r="C54" s="45"/>
      <c r="D54" s="46"/>
      <c r="E54" s="45"/>
      <c r="F54" s="42" t="s">
        <v>273</v>
      </c>
      <c r="G54" s="43">
        <v>2143.4</v>
      </c>
      <c r="H54" s="43">
        <v>2143.3000000000002</v>
      </c>
      <c r="I54" s="43">
        <v>2143.3000000000002</v>
      </c>
      <c r="J54" s="3">
        <f t="shared" si="7"/>
        <v>0</v>
      </c>
      <c r="K54" s="55">
        <f t="shared" si="8"/>
        <v>100</v>
      </c>
    </row>
    <row r="55" spans="1:11" s="12" customFormat="1" ht="25.5" x14ac:dyDescent="0.2">
      <c r="A55" s="44"/>
      <c r="B55" s="44"/>
      <c r="C55" s="45"/>
      <c r="D55" s="46"/>
      <c r="E55" s="45"/>
      <c r="F55" s="42" t="s">
        <v>274</v>
      </c>
      <c r="G55" s="43">
        <v>315.10000000000002</v>
      </c>
      <c r="H55" s="43">
        <v>315.10000000000002</v>
      </c>
      <c r="I55" s="43">
        <v>315.10000000000002</v>
      </c>
      <c r="J55" s="3">
        <f t="shared" si="7"/>
        <v>0</v>
      </c>
      <c r="K55" s="55">
        <f t="shared" si="8"/>
        <v>100</v>
      </c>
    </row>
    <row r="56" spans="1:11" s="12" customFormat="1" ht="25.5" x14ac:dyDescent="0.2">
      <c r="A56" s="44"/>
      <c r="B56" s="44"/>
      <c r="C56" s="45"/>
      <c r="D56" s="46"/>
      <c r="E56" s="45"/>
      <c r="F56" s="42" t="s">
        <v>275</v>
      </c>
      <c r="G56" s="43">
        <v>925.3</v>
      </c>
      <c r="H56" s="43">
        <v>925.2</v>
      </c>
      <c r="I56" s="43">
        <v>925.2</v>
      </c>
      <c r="J56" s="3">
        <f t="shared" si="7"/>
        <v>0</v>
      </c>
      <c r="K56" s="55">
        <f t="shared" si="8"/>
        <v>100</v>
      </c>
    </row>
    <row r="57" spans="1:11" s="12" customFormat="1" x14ac:dyDescent="0.2">
      <c r="A57" s="44"/>
      <c r="B57" s="44"/>
      <c r="C57" s="45"/>
      <c r="D57" s="46"/>
      <c r="E57" s="45"/>
      <c r="F57" s="42" t="s">
        <v>221</v>
      </c>
      <c r="G57" s="43">
        <v>92.1</v>
      </c>
      <c r="H57" s="43">
        <v>92.1</v>
      </c>
      <c r="I57" s="43">
        <v>92.1</v>
      </c>
      <c r="J57" s="3">
        <f t="shared" si="7"/>
        <v>0</v>
      </c>
      <c r="K57" s="55">
        <f t="shared" si="8"/>
        <v>100</v>
      </c>
    </row>
    <row r="58" spans="1:11" s="12" customFormat="1" x14ac:dyDescent="0.2">
      <c r="A58" s="44"/>
      <c r="B58" s="44"/>
      <c r="C58" s="45"/>
      <c r="D58" s="46"/>
      <c r="E58" s="45"/>
      <c r="F58" s="42" t="s">
        <v>135</v>
      </c>
      <c r="G58" s="43">
        <v>2.2999999999999998</v>
      </c>
      <c r="H58" s="43">
        <v>2.2999999999999998</v>
      </c>
      <c r="I58" s="43">
        <v>2.2999999999999998</v>
      </c>
      <c r="J58" s="3">
        <f t="shared" si="7"/>
        <v>0</v>
      </c>
      <c r="K58" s="55">
        <f t="shared" si="8"/>
        <v>100</v>
      </c>
    </row>
    <row r="59" spans="1:11" s="12" customFormat="1" x14ac:dyDescent="0.2">
      <c r="A59" s="44"/>
      <c r="B59" s="44"/>
      <c r="C59" s="45"/>
      <c r="D59" s="46"/>
      <c r="E59" s="45"/>
      <c r="F59" s="42" t="s">
        <v>136</v>
      </c>
      <c r="G59" s="43">
        <v>36.6</v>
      </c>
      <c r="H59" s="43">
        <v>36.6</v>
      </c>
      <c r="I59" s="43">
        <v>36.6</v>
      </c>
      <c r="J59" s="3">
        <f t="shared" si="7"/>
        <v>0</v>
      </c>
      <c r="K59" s="55">
        <f t="shared" si="8"/>
        <v>100</v>
      </c>
    </row>
    <row r="60" spans="1:11" s="4" customFormat="1" ht="13.5" customHeight="1" x14ac:dyDescent="0.2">
      <c r="A60" s="29" t="s">
        <v>30</v>
      </c>
      <c r="B60" s="29" t="s">
        <v>24</v>
      </c>
      <c r="C60" s="27" t="s">
        <v>23</v>
      </c>
      <c r="D60" s="25">
        <v>1</v>
      </c>
      <c r="E60" s="27" t="s">
        <v>33</v>
      </c>
      <c r="F60" s="2" t="s">
        <v>34</v>
      </c>
      <c r="G60" s="3">
        <f>SUM(G61:G82)</f>
        <v>25483.400000000005</v>
      </c>
      <c r="H60" s="3">
        <f>SUM(H61:H82)</f>
        <v>25482.5</v>
      </c>
      <c r="I60" s="3">
        <f>SUM(I61:I82)</f>
        <v>25482.400000000001</v>
      </c>
      <c r="J60" s="3">
        <f>H60-I60</f>
        <v>9.9999999998544808E-2</v>
      </c>
      <c r="K60" s="55">
        <f>I60/H60*100</f>
        <v>99.999607573825173</v>
      </c>
    </row>
    <row r="61" spans="1:11" s="12" customFormat="1" ht="25.5" x14ac:dyDescent="0.2">
      <c r="A61" s="44"/>
      <c r="B61" s="44"/>
      <c r="C61" s="45"/>
      <c r="D61" s="46"/>
      <c r="E61" s="45"/>
      <c r="F61" s="42" t="s">
        <v>137</v>
      </c>
      <c r="G61" s="43">
        <v>695.4</v>
      </c>
      <c r="H61" s="43">
        <v>695.3</v>
      </c>
      <c r="I61" s="43">
        <v>695.3</v>
      </c>
      <c r="J61" s="47">
        <f t="shared" ref="J61:J82" si="9">H61-I61</f>
        <v>0</v>
      </c>
      <c r="K61" s="59">
        <f t="shared" ref="K61:K82" si="10">I61/H61*100</f>
        <v>100</v>
      </c>
    </row>
    <row r="62" spans="1:11" s="12" customFormat="1" ht="25.5" x14ac:dyDescent="0.2">
      <c r="A62" s="44"/>
      <c r="B62" s="44"/>
      <c r="C62" s="45"/>
      <c r="D62" s="46"/>
      <c r="E62" s="45"/>
      <c r="F62" s="42" t="s">
        <v>233</v>
      </c>
      <c r="G62" s="43">
        <v>444.9</v>
      </c>
      <c r="H62" s="43">
        <v>444.8</v>
      </c>
      <c r="I62" s="43">
        <v>444.8</v>
      </c>
      <c r="J62" s="47">
        <f t="shared" si="9"/>
        <v>0</v>
      </c>
      <c r="K62" s="59">
        <f t="shared" si="10"/>
        <v>100</v>
      </c>
    </row>
    <row r="63" spans="1:11" s="12" customFormat="1" x14ac:dyDescent="0.2">
      <c r="A63" s="44"/>
      <c r="B63" s="44"/>
      <c r="C63" s="45"/>
      <c r="D63" s="46"/>
      <c r="E63" s="45"/>
      <c r="F63" s="42" t="s">
        <v>138</v>
      </c>
      <c r="G63" s="43">
        <v>3024</v>
      </c>
      <c r="H63" s="43">
        <v>3024</v>
      </c>
      <c r="I63" s="43">
        <v>3024</v>
      </c>
      <c r="J63" s="47">
        <f t="shared" si="9"/>
        <v>0</v>
      </c>
      <c r="K63" s="59">
        <f t="shared" si="10"/>
        <v>100</v>
      </c>
    </row>
    <row r="64" spans="1:11" s="12" customFormat="1" ht="25.5" x14ac:dyDescent="0.2">
      <c r="A64" s="44"/>
      <c r="B64" s="44"/>
      <c r="C64" s="45"/>
      <c r="D64" s="46"/>
      <c r="E64" s="45"/>
      <c r="F64" s="42" t="s">
        <v>276</v>
      </c>
      <c r="G64" s="43">
        <v>186.9</v>
      </c>
      <c r="H64" s="43">
        <v>186.9</v>
      </c>
      <c r="I64" s="43">
        <v>186.9</v>
      </c>
      <c r="J64" s="47">
        <f t="shared" si="9"/>
        <v>0</v>
      </c>
      <c r="K64" s="59">
        <f t="shared" si="10"/>
        <v>100</v>
      </c>
    </row>
    <row r="65" spans="1:11" s="12" customFormat="1" ht="25.5" x14ac:dyDescent="0.2">
      <c r="A65" s="44"/>
      <c r="B65" s="44"/>
      <c r="C65" s="45"/>
      <c r="D65" s="46"/>
      <c r="E65" s="45"/>
      <c r="F65" s="42" t="s">
        <v>277</v>
      </c>
      <c r="G65" s="43">
        <v>725.4</v>
      </c>
      <c r="H65" s="43">
        <v>725.3</v>
      </c>
      <c r="I65" s="43">
        <v>725.3</v>
      </c>
      <c r="J65" s="47">
        <f t="shared" si="9"/>
        <v>0</v>
      </c>
      <c r="K65" s="59">
        <f t="shared" si="10"/>
        <v>100</v>
      </c>
    </row>
    <row r="66" spans="1:11" s="12" customFormat="1" ht="25.5" x14ac:dyDescent="0.2">
      <c r="A66" s="44"/>
      <c r="B66" s="44"/>
      <c r="C66" s="45"/>
      <c r="D66" s="46"/>
      <c r="E66" s="45"/>
      <c r="F66" s="42" t="s">
        <v>139</v>
      </c>
      <c r="G66" s="43">
        <v>795.6</v>
      </c>
      <c r="H66" s="43">
        <v>795.5</v>
      </c>
      <c r="I66" s="43">
        <v>795.5</v>
      </c>
      <c r="J66" s="47">
        <f t="shared" si="9"/>
        <v>0</v>
      </c>
      <c r="K66" s="59">
        <f t="shared" si="10"/>
        <v>100</v>
      </c>
    </row>
    <row r="67" spans="1:11" s="12" customFormat="1" ht="25.5" x14ac:dyDescent="0.2">
      <c r="A67" s="44"/>
      <c r="B67" s="44"/>
      <c r="C67" s="45"/>
      <c r="D67" s="46"/>
      <c r="E67" s="45"/>
      <c r="F67" s="42" t="s">
        <v>278</v>
      </c>
      <c r="G67" s="43">
        <v>1153.8</v>
      </c>
      <c r="H67" s="43">
        <v>1153.8</v>
      </c>
      <c r="I67" s="43">
        <v>1153.8</v>
      </c>
      <c r="J67" s="47">
        <f t="shared" si="9"/>
        <v>0</v>
      </c>
      <c r="K67" s="59">
        <f t="shared" si="10"/>
        <v>100</v>
      </c>
    </row>
    <row r="68" spans="1:11" s="12" customFormat="1" ht="25.5" x14ac:dyDescent="0.2">
      <c r="A68" s="44"/>
      <c r="B68" s="44"/>
      <c r="C68" s="45"/>
      <c r="D68" s="46"/>
      <c r="E68" s="45"/>
      <c r="F68" s="42" t="s">
        <v>140</v>
      </c>
      <c r="G68" s="43">
        <v>2813.5</v>
      </c>
      <c r="H68" s="43">
        <v>2813.4</v>
      </c>
      <c r="I68" s="43">
        <v>2813.4</v>
      </c>
      <c r="J68" s="47">
        <f t="shared" si="9"/>
        <v>0</v>
      </c>
      <c r="K68" s="59">
        <f t="shared" si="10"/>
        <v>100</v>
      </c>
    </row>
    <row r="69" spans="1:11" s="12" customFormat="1" ht="25.5" x14ac:dyDescent="0.2">
      <c r="A69" s="44"/>
      <c r="B69" s="44"/>
      <c r="C69" s="45"/>
      <c r="D69" s="46"/>
      <c r="E69" s="45"/>
      <c r="F69" s="42" t="s">
        <v>279</v>
      </c>
      <c r="G69" s="43">
        <v>3926.3</v>
      </c>
      <c r="H69" s="43">
        <v>3926.3</v>
      </c>
      <c r="I69" s="43">
        <v>3926.2</v>
      </c>
      <c r="J69" s="47">
        <f t="shared" si="9"/>
        <v>0.1000000000003638</v>
      </c>
      <c r="K69" s="59">
        <f t="shared" si="10"/>
        <v>99.997453072867586</v>
      </c>
    </row>
    <row r="70" spans="1:11" s="12" customFormat="1" ht="25.5" x14ac:dyDescent="0.2">
      <c r="A70" s="44"/>
      <c r="B70" s="44"/>
      <c r="C70" s="45"/>
      <c r="D70" s="46"/>
      <c r="E70" s="45"/>
      <c r="F70" s="42" t="s">
        <v>141</v>
      </c>
      <c r="G70" s="43">
        <v>1535.7</v>
      </c>
      <c r="H70" s="43">
        <v>1535.7</v>
      </c>
      <c r="I70" s="43">
        <v>1535.7</v>
      </c>
      <c r="J70" s="47">
        <f t="shared" si="9"/>
        <v>0</v>
      </c>
      <c r="K70" s="59">
        <f t="shared" si="10"/>
        <v>100</v>
      </c>
    </row>
    <row r="71" spans="1:11" s="12" customFormat="1" ht="38.25" x14ac:dyDescent="0.2">
      <c r="A71" s="44"/>
      <c r="B71" s="44"/>
      <c r="C71" s="45"/>
      <c r="D71" s="46"/>
      <c r="E71" s="45"/>
      <c r="F71" s="42" t="s">
        <v>142</v>
      </c>
      <c r="G71" s="43">
        <v>1371</v>
      </c>
      <c r="H71" s="43">
        <v>1371</v>
      </c>
      <c r="I71" s="43">
        <v>1371</v>
      </c>
      <c r="J71" s="47">
        <f t="shared" si="9"/>
        <v>0</v>
      </c>
      <c r="K71" s="59">
        <f t="shared" si="10"/>
        <v>100</v>
      </c>
    </row>
    <row r="72" spans="1:11" s="12" customFormat="1" ht="38.25" x14ac:dyDescent="0.2">
      <c r="A72" s="44"/>
      <c r="B72" s="44"/>
      <c r="C72" s="45"/>
      <c r="D72" s="46"/>
      <c r="E72" s="45"/>
      <c r="F72" s="42" t="s">
        <v>280</v>
      </c>
      <c r="G72" s="43">
        <v>967.5</v>
      </c>
      <c r="H72" s="43">
        <v>967.5</v>
      </c>
      <c r="I72" s="43">
        <v>967.5</v>
      </c>
      <c r="J72" s="47">
        <f t="shared" si="9"/>
        <v>0</v>
      </c>
      <c r="K72" s="59">
        <f t="shared" si="10"/>
        <v>100</v>
      </c>
    </row>
    <row r="73" spans="1:11" s="12" customFormat="1" ht="38.25" x14ac:dyDescent="0.2">
      <c r="A73" s="44"/>
      <c r="B73" s="44"/>
      <c r="C73" s="45"/>
      <c r="D73" s="46"/>
      <c r="E73" s="45"/>
      <c r="F73" s="42" t="s">
        <v>281</v>
      </c>
      <c r="G73" s="43">
        <v>99.9</v>
      </c>
      <c r="H73" s="43">
        <v>99.8</v>
      </c>
      <c r="I73" s="43">
        <v>99.8</v>
      </c>
      <c r="J73" s="47">
        <f t="shared" si="9"/>
        <v>0</v>
      </c>
      <c r="K73" s="59">
        <f t="shared" si="10"/>
        <v>100</v>
      </c>
    </row>
    <row r="74" spans="1:11" s="12" customFormat="1" ht="25.5" x14ac:dyDescent="0.2">
      <c r="A74" s="44"/>
      <c r="B74" s="44"/>
      <c r="C74" s="45"/>
      <c r="D74" s="46"/>
      <c r="E74" s="45"/>
      <c r="F74" s="42" t="s">
        <v>223</v>
      </c>
      <c r="G74" s="43">
        <v>2819</v>
      </c>
      <c r="H74" s="43">
        <v>2819</v>
      </c>
      <c r="I74" s="43">
        <v>2819</v>
      </c>
      <c r="J74" s="47">
        <f t="shared" si="9"/>
        <v>0</v>
      </c>
      <c r="K74" s="59">
        <f t="shared" si="10"/>
        <v>100</v>
      </c>
    </row>
    <row r="75" spans="1:11" s="12" customFormat="1" ht="25.5" x14ac:dyDescent="0.2">
      <c r="A75" s="44"/>
      <c r="B75" s="44"/>
      <c r="C75" s="45"/>
      <c r="D75" s="46"/>
      <c r="E75" s="45"/>
      <c r="F75" s="42" t="s">
        <v>224</v>
      </c>
      <c r="G75" s="43">
        <v>1899.2</v>
      </c>
      <c r="H75" s="43">
        <v>1899.1</v>
      </c>
      <c r="I75" s="43">
        <v>1899.1</v>
      </c>
      <c r="J75" s="47">
        <f t="shared" si="9"/>
        <v>0</v>
      </c>
      <c r="K75" s="59">
        <f t="shared" si="10"/>
        <v>100</v>
      </c>
    </row>
    <row r="76" spans="1:11" s="12" customFormat="1" x14ac:dyDescent="0.2">
      <c r="A76" s="44"/>
      <c r="B76" s="44"/>
      <c r="C76" s="45"/>
      <c r="D76" s="46"/>
      <c r="E76" s="45"/>
      <c r="F76" s="42" t="s">
        <v>225</v>
      </c>
      <c r="G76" s="43">
        <v>400</v>
      </c>
      <c r="H76" s="43">
        <v>400</v>
      </c>
      <c r="I76" s="43">
        <v>400</v>
      </c>
      <c r="J76" s="47">
        <f t="shared" si="9"/>
        <v>0</v>
      </c>
      <c r="K76" s="59">
        <f t="shared" si="10"/>
        <v>100</v>
      </c>
    </row>
    <row r="77" spans="1:11" s="12" customFormat="1" x14ac:dyDescent="0.2">
      <c r="A77" s="44"/>
      <c r="B77" s="44"/>
      <c r="C77" s="45"/>
      <c r="D77" s="46"/>
      <c r="E77" s="45"/>
      <c r="F77" s="42" t="s">
        <v>226</v>
      </c>
      <c r="G77" s="43">
        <v>75.2</v>
      </c>
      <c r="H77" s="43">
        <v>75.2</v>
      </c>
      <c r="I77" s="43">
        <v>75.2</v>
      </c>
      <c r="J77" s="47">
        <f t="shared" si="9"/>
        <v>0</v>
      </c>
      <c r="K77" s="59">
        <f t="shared" si="10"/>
        <v>100</v>
      </c>
    </row>
    <row r="78" spans="1:11" s="12" customFormat="1" ht="25.5" customHeight="1" x14ac:dyDescent="0.2">
      <c r="A78" s="44"/>
      <c r="B78" s="44"/>
      <c r="C78" s="45"/>
      <c r="D78" s="46"/>
      <c r="E78" s="45"/>
      <c r="F78" s="42" t="s">
        <v>143</v>
      </c>
      <c r="G78" s="43">
        <v>950.2</v>
      </c>
      <c r="H78" s="43">
        <v>950.2</v>
      </c>
      <c r="I78" s="43">
        <v>950.2</v>
      </c>
      <c r="J78" s="47">
        <f t="shared" si="9"/>
        <v>0</v>
      </c>
      <c r="K78" s="59">
        <f t="shared" si="10"/>
        <v>100</v>
      </c>
    </row>
    <row r="79" spans="1:11" s="12" customFormat="1" ht="25.5" x14ac:dyDescent="0.2">
      <c r="A79" s="44"/>
      <c r="B79" s="44"/>
      <c r="C79" s="45"/>
      <c r="D79" s="46"/>
      <c r="E79" s="45"/>
      <c r="F79" s="42" t="s">
        <v>267</v>
      </c>
      <c r="G79" s="43">
        <v>693.8</v>
      </c>
      <c r="H79" s="43">
        <v>693.7</v>
      </c>
      <c r="I79" s="43">
        <v>693.7</v>
      </c>
      <c r="J79" s="47">
        <f t="shared" si="9"/>
        <v>0</v>
      </c>
      <c r="K79" s="59">
        <f t="shared" si="10"/>
        <v>100</v>
      </c>
    </row>
    <row r="80" spans="1:11" s="12" customFormat="1" ht="25.5" x14ac:dyDescent="0.2">
      <c r="A80" s="44"/>
      <c r="B80" s="44"/>
      <c r="C80" s="45"/>
      <c r="D80" s="46"/>
      <c r="E80" s="45"/>
      <c r="F80" s="42" t="s">
        <v>268</v>
      </c>
      <c r="G80" s="43">
        <v>774.7</v>
      </c>
      <c r="H80" s="43">
        <v>774.7</v>
      </c>
      <c r="I80" s="43">
        <v>774.7</v>
      </c>
      <c r="J80" s="47">
        <f t="shared" si="9"/>
        <v>0</v>
      </c>
      <c r="K80" s="59">
        <f t="shared" si="10"/>
        <v>100</v>
      </c>
    </row>
    <row r="81" spans="1:11" s="12" customFormat="1" ht="14.25" customHeight="1" x14ac:dyDescent="0.2">
      <c r="A81" s="44"/>
      <c r="B81" s="44"/>
      <c r="C81" s="45"/>
      <c r="D81" s="46"/>
      <c r="E81" s="45"/>
      <c r="F81" s="42" t="s">
        <v>230</v>
      </c>
      <c r="G81" s="43">
        <v>45.4</v>
      </c>
      <c r="H81" s="43">
        <v>45.3</v>
      </c>
      <c r="I81" s="43">
        <v>45.3</v>
      </c>
      <c r="J81" s="47">
        <f t="shared" si="9"/>
        <v>0</v>
      </c>
      <c r="K81" s="59">
        <f t="shared" si="10"/>
        <v>100</v>
      </c>
    </row>
    <row r="82" spans="1:11" s="12" customFormat="1" x14ac:dyDescent="0.2">
      <c r="A82" s="44"/>
      <c r="B82" s="44"/>
      <c r="C82" s="45"/>
      <c r="D82" s="46"/>
      <c r="E82" s="45"/>
      <c r="F82" s="42" t="s">
        <v>135</v>
      </c>
      <c r="G82" s="43">
        <v>86</v>
      </c>
      <c r="H82" s="43">
        <v>86</v>
      </c>
      <c r="I82" s="43">
        <v>86</v>
      </c>
      <c r="J82" s="47">
        <f t="shared" si="9"/>
        <v>0</v>
      </c>
      <c r="K82" s="59">
        <f t="shared" si="10"/>
        <v>100</v>
      </c>
    </row>
    <row r="83" spans="1:11" s="4" customFormat="1" x14ac:dyDescent="0.2">
      <c r="A83" s="29" t="s">
        <v>30</v>
      </c>
      <c r="B83" s="29" t="s">
        <v>24</v>
      </c>
      <c r="C83" s="27" t="s">
        <v>23</v>
      </c>
      <c r="D83" s="25">
        <v>1</v>
      </c>
      <c r="E83" s="27" t="s">
        <v>36</v>
      </c>
      <c r="F83" s="2" t="s">
        <v>35</v>
      </c>
      <c r="G83" s="3">
        <f>SUM(G84:G89)</f>
        <v>4092.2999999999997</v>
      </c>
      <c r="H83" s="3">
        <f>SUM(H84:H89)</f>
        <v>4092.2000000000003</v>
      </c>
      <c r="I83" s="3">
        <f>SUM(I84:I89)</f>
        <v>4092.2000000000003</v>
      </c>
      <c r="J83" s="3">
        <f>H83-I83</f>
        <v>0</v>
      </c>
      <c r="K83" s="55">
        <f>I83/H83*100</f>
        <v>100</v>
      </c>
    </row>
    <row r="84" spans="1:11" s="12" customFormat="1" ht="25.5" x14ac:dyDescent="0.2">
      <c r="A84" s="44"/>
      <c r="B84" s="44"/>
      <c r="C84" s="45"/>
      <c r="D84" s="46"/>
      <c r="E84" s="45"/>
      <c r="F84" s="42" t="s">
        <v>144</v>
      </c>
      <c r="G84" s="43">
        <v>1430</v>
      </c>
      <c r="H84" s="43">
        <v>1430</v>
      </c>
      <c r="I84" s="43">
        <v>1430</v>
      </c>
      <c r="J84" s="47">
        <f t="shared" ref="J84:J89" si="11">H84-I84</f>
        <v>0</v>
      </c>
      <c r="K84" s="59">
        <f t="shared" ref="K84:K89" si="12">I84/H84*100</f>
        <v>100</v>
      </c>
    </row>
    <row r="85" spans="1:11" s="12" customFormat="1" x14ac:dyDescent="0.2">
      <c r="A85" s="44"/>
      <c r="B85" s="44"/>
      <c r="C85" s="45"/>
      <c r="D85" s="46"/>
      <c r="E85" s="45"/>
      <c r="F85" s="42" t="s">
        <v>222</v>
      </c>
      <c r="G85" s="43">
        <v>154.69999999999999</v>
      </c>
      <c r="H85" s="43">
        <v>154.69999999999999</v>
      </c>
      <c r="I85" s="43">
        <v>154.69999999999999</v>
      </c>
      <c r="J85" s="47">
        <f t="shared" si="11"/>
        <v>0</v>
      </c>
      <c r="K85" s="59">
        <f t="shared" si="12"/>
        <v>100</v>
      </c>
    </row>
    <row r="86" spans="1:11" s="12" customFormat="1" ht="38.25" x14ac:dyDescent="0.2">
      <c r="A86" s="44"/>
      <c r="B86" s="44"/>
      <c r="C86" s="45"/>
      <c r="D86" s="46"/>
      <c r="E86" s="45"/>
      <c r="F86" s="42" t="s">
        <v>145</v>
      </c>
      <c r="G86" s="43">
        <v>468.4</v>
      </c>
      <c r="H86" s="43">
        <v>468.3</v>
      </c>
      <c r="I86" s="43">
        <v>468.3</v>
      </c>
      <c r="J86" s="47">
        <f t="shared" si="11"/>
        <v>0</v>
      </c>
      <c r="K86" s="59">
        <f t="shared" si="12"/>
        <v>100</v>
      </c>
    </row>
    <row r="87" spans="1:11" s="12" customFormat="1" ht="38.25" x14ac:dyDescent="0.2">
      <c r="A87" s="44"/>
      <c r="B87" s="44"/>
      <c r="C87" s="45"/>
      <c r="D87" s="46"/>
      <c r="E87" s="45"/>
      <c r="F87" s="42" t="s">
        <v>146</v>
      </c>
      <c r="G87" s="43">
        <v>1148.4000000000001</v>
      </c>
      <c r="H87" s="43">
        <v>1148.4000000000001</v>
      </c>
      <c r="I87" s="43">
        <v>1148.4000000000001</v>
      </c>
      <c r="J87" s="47">
        <f t="shared" si="11"/>
        <v>0</v>
      </c>
      <c r="K87" s="59">
        <f t="shared" si="12"/>
        <v>100</v>
      </c>
    </row>
    <row r="88" spans="1:11" s="12" customFormat="1" ht="25.5" customHeight="1" x14ac:dyDescent="0.2">
      <c r="A88" s="44"/>
      <c r="B88" s="44"/>
      <c r="C88" s="45"/>
      <c r="D88" s="46"/>
      <c r="E88" s="45"/>
      <c r="F88" s="42" t="s">
        <v>147</v>
      </c>
      <c r="G88" s="43">
        <v>884.2</v>
      </c>
      <c r="H88" s="43">
        <v>884.2</v>
      </c>
      <c r="I88" s="43">
        <v>884.2</v>
      </c>
      <c r="J88" s="47">
        <f t="shared" si="11"/>
        <v>0</v>
      </c>
      <c r="K88" s="59">
        <f t="shared" si="12"/>
        <v>100</v>
      </c>
    </row>
    <row r="89" spans="1:11" s="12" customFormat="1" x14ac:dyDescent="0.2">
      <c r="A89" s="44"/>
      <c r="B89" s="44"/>
      <c r="C89" s="45"/>
      <c r="D89" s="46"/>
      <c r="E89" s="45"/>
      <c r="F89" s="42" t="s">
        <v>135</v>
      </c>
      <c r="G89" s="43">
        <v>6.6</v>
      </c>
      <c r="H89" s="43">
        <v>6.6</v>
      </c>
      <c r="I89" s="43">
        <v>6.6</v>
      </c>
      <c r="J89" s="47">
        <f t="shared" si="11"/>
        <v>0</v>
      </c>
      <c r="K89" s="59">
        <f t="shared" si="12"/>
        <v>100</v>
      </c>
    </row>
    <row r="90" spans="1:11" s="4" customFormat="1" ht="25.5" x14ac:dyDescent="0.2">
      <c r="A90" s="29" t="s">
        <v>30</v>
      </c>
      <c r="B90" s="29" t="s">
        <v>24</v>
      </c>
      <c r="C90" s="27" t="s">
        <v>23</v>
      </c>
      <c r="D90" s="25">
        <v>1</v>
      </c>
      <c r="E90" s="27" t="s">
        <v>37</v>
      </c>
      <c r="F90" s="2" t="s">
        <v>38</v>
      </c>
      <c r="G90" s="3">
        <f>SUM(G91:G93)</f>
        <v>264.89999999999998</v>
      </c>
      <c r="H90" s="3">
        <f>SUM(H91:H93)</f>
        <v>264.79999999999995</v>
      </c>
      <c r="I90" s="3">
        <f>SUM(I91:I93)</f>
        <v>264.7</v>
      </c>
      <c r="J90" s="3">
        <f t="shared" ref="J90:J103" si="13">H90-I90</f>
        <v>9.9999999999965894E-2</v>
      </c>
      <c r="K90" s="55">
        <f t="shared" ref="K90:K103" si="14">I90/H90*100</f>
        <v>99.962235649546841</v>
      </c>
    </row>
    <row r="91" spans="1:11" s="12" customFormat="1" ht="25.5" customHeight="1" x14ac:dyDescent="0.2">
      <c r="A91" s="44"/>
      <c r="B91" s="44"/>
      <c r="C91" s="45"/>
      <c r="D91" s="46"/>
      <c r="E91" s="45"/>
      <c r="F91" s="42" t="s">
        <v>148</v>
      </c>
      <c r="G91" s="43">
        <v>73.8</v>
      </c>
      <c r="H91" s="43">
        <v>73.8</v>
      </c>
      <c r="I91" s="43">
        <v>73.7</v>
      </c>
      <c r="J91" s="47">
        <f t="shared" si="13"/>
        <v>9.9999999999994316E-2</v>
      </c>
      <c r="K91" s="59">
        <f t="shared" si="14"/>
        <v>99.864498644986455</v>
      </c>
    </row>
    <row r="92" spans="1:11" s="12" customFormat="1" ht="25.5" customHeight="1" x14ac:dyDescent="0.2">
      <c r="A92" s="44"/>
      <c r="B92" s="44"/>
      <c r="C92" s="45"/>
      <c r="D92" s="46"/>
      <c r="E92" s="45"/>
      <c r="F92" s="42" t="s">
        <v>265</v>
      </c>
      <c r="G92" s="43">
        <v>10.9</v>
      </c>
      <c r="H92" s="43">
        <v>10.8</v>
      </c>
      <c r="I92" s="43">
        <v>10.8</v>
      </c>
      <c r="J92" s="47">
        <f t="shared" si="13"/>
        <v>0</v>
      </c>
      <c r="K92" s="59">
        <f t="shared" si="14"/>
        <v>100</v>
      </c>
    </row>
    <row r="93" spans="1:11" s="12" customFormat="1" x14ac:dyDescent="0.2">
      <c r="A93" s="44"/>
      <c r="B93" s="44"/>
      <c r="C93" s="45"/>
      <c r="D93" s="46"/>
      <c r="E93" s="45"/>
      <c r="F93" s="42" t="s">
        <v>149</v>
      </c>
      <c r="G93" s="43">
        <v>180.2</v>
      </c>
      <c r="H93" s="43">
        <v>180.2</v>
      </c>
      <c r="I93" s="43">
        <v>180.2</v>
      </c>
      <c r="J93" s="47">
        <f t="shared" si="13"/>
        <v>0</v>
      </c>
      <c r="K93" s="59">
        <f t="shared" si="14"/>
        <v>100</v>
      </c>
    </row>
    <row r="94" spans="1:11" s="4" customFormat="1" x14ac:dyDescent="0.2">
      <c r="A94" s="29" t="s">
        <v>30</v>
      </c>
      <c r="B94" s="29" t="s">
        <v>24</v>
      </c>
      <c r="C94" s="27" t="s">
        <v>23</v>
      </c>
      <c r="D94" s="25">
        <v>1</v>
      </c>
      <c r="E94" s="29" t="s">
        <v>40</v>
      </c>
      <c r="F94" s="2" t="s">
        <v>39</v>
      </c>
      <c r="G94" s="3">
        <f>SUM(G95:G97)</f>
        <v>1173.8999999999999</v>
      </c>
      <c r="H94" s="3">
        <f>SUM(H95:H97)</f>
        <v>1173.8</v>
      </c>
      <c r="I94" s="3">
        <f>SUM(I95:I97)</f>
        <v>1173.7</v>
      </c>
      <c r="J94" s="3">
        <f t="shared" si="13"/>
        <v>9.9999999999909051E-2</v>
      </c>
      <c r="K94" s="55">
        <f t="shared" si="14"/>
        <v>99.991480661100709</v>
      </c>
    </row>
    <row r="95" spans="1:11" s="12" customFormat="1" ht="25.5" customHeight="1" x14ac:dyDescent="0.2">
      <c r="A95" s="44"/>
      <c r="B95" s="44"/>
      <c r="C95" s="45"/>
      <c r="D95" s="46"/>
      <c r="E95" s="45"/>
      <c r="F95" s="42" t="s">
        <v>150</v>
      </c>
      <c r="G95" s="43">
        <v>594.9</v>
      </c>
      <c r="H95" s="43">
        <v>594.9</v>
      </c>
      <c r="I95" s="43">
        <v>594.79999999999995</v>
      </c>
      <c r="J95" s="47">
        <f t="shared" si="13"/>
        <v>0.10000000000002274</v>
      </c>
      <c r="K95" s="59">
        <f t="shared" si="14"/>
        <v>99.983190452176828</v>
      </c>
    </row>
    <row r="96" spans="1:11" s="12" customFormat="1" ht="17.25" customHeight="1" x14ac:dyDescent="0.2">
      <c r="A96" s="44"/>
      <c r="B96" s="44"/>
      <c r="C96" s="45"/>
      <c r="D96" s="46"/>
      <c r="E96" s="45"/>
      <c r="F96" s="42" t="s">
        <v>252</v>
      </c>
      <c r="G96" s="43">
        <v>291.7</v>
      </c>
      <c r="H96" s="43">
        <v>291.60000000000002</v>
      </c>
      <c r="I96" s="43">
        <v>291.60000000000002</v>
      </c>
      <c r="J96" s="47">
        <f t="shared" si="13"/>
        <v>0</v>
      </c>
      <c r="K96" s="59">
        <f t="shared" si="14"/>
        <v>100</v>
      </c>
    </row>
    <row r="97" spans="1:11" s="12" customFormat="1" ht="25.5" x14ac:dyDescent="0.2">
      <c r="A97" s="44"/>
      <c r="B97" s="44"/>
      <c r="C97" s="45"/>
      <c r="D97" s="46"/>
      <c r="E97" s="45"/>
      <c r="F97" s="42" t="s">
        <v>151</v>
      </c>
      <c r="G97" s="43">
        <v>287.3</v>
      </c>
      <c r="H97" s="43">
        <v>287.3</v>
      </c>
      <c r="I97" s="43">
        <v>287.3</v>
      </c>
      <c r="J97" s="47">
        <f t="shared" si="13"/>
        <v>0</v>
      </c>
      <c r="K97" s="59">
        <f t="shared" si="14"/>
        <v>100</v>
      </c>
    </row>
    <row r="98" spans="1:11" s="4" customFormat="1" x14ac:dyDescent="0.2">
      <c r="A98" s="29" t="s">
        <v>30</v>
      </c>
      <c r="B98" s="29" t="s">
        <v>24</v>
      </c>
      <c r="C98" s="27" t="s">
        <v>23</v>
      </c>
      <c r="D98" s="25">
        <v>1</v>
      </c>
      <c r="E98" s="27" t="s">
        <v>41</v>
      </c>
      <c r="F98" s="2" t="s">
        <v>42</v>
      </c>
      <c r="G98" s="3">
        <f>SUM(G99:G103)</f>
        <v>2719.5</v>
      </c>
      <c r="H98" s="3">
        <f>SUM(H99:H103)</f>
        <v>2719.3999999999996</v>
      </c>
      <c r="I98" s="3">
        <f>SUM(I99:I103)</f>
        <v>2719.3999999999996</v>
      </c>
      <c r="J98" s="3">
        <f t="shared" si="13"/>
        <v>0</v>
      </c>
      <c r="K98" s="55">
        <f t="shared" si="14"/>
        <v>100</v>
      </c>
    </row>
    <row r="99" spans="1:11" s="12" customFormat="1" ht="25.5" customHeight="1" x14ac:dyDescent="0.2">
      <c r="A99" s="44"/>
      <c r="B99" s="44"/>
      <c r="C99" s="45"/>
      <c r="D99" s="46"/>
      <c r="E99" s="45"/>
      <c r="F99" s="42" t="s">
        <v>152</v>
      </c>
      <c r="G99" s="43">
        <v>507.1</v>
      </c>
      <c r="H99" s="43">
        <v>507.1</v>
      </c>
      <c r="I99" s="43">
        <v>507.1</v>
      </c>
      <c r="J99" s="47">
        <f t="shared" si="13"/>
        <v>0</v>
      </c>
      <c r="K99" s="59">
        <f t="shared" si="14"/>
        <v>100</v>
      </c>
    </row>
    <row r="100" spans="1:11" s="12" customFormat="1" ht="25.5" customHeight="1" x14ac:dyDescent="0.2">
      <c r="A100" s="44"/>
      <c r="B100" s="44"/>
      <c r="C100" s="45"/>
      <c r="D100" s="46"/>
      <c r="E100" s="45"/>
      <c r="F100" s="42" t="s">
        <v>154</v>
      </c>
      <c r="G100" s="43">
        <v>132.5</v>
      </c>
      <c r="H100" s="43">
        <v>132.5</v>
      </c>
      <c r="I100" s="43">
        <v>132.5</v>
      </c>
      <c r="J100" s="47">
        <f t="shared" si="13"/>
        <v>0</v>
      </c>
      <c r="K100" s="59">
        <f t="shared" si="14"/>
        <v>100</v>
      </c>
    </row>
    <row r="101" spans="1:11" s="12" customFormat="1" ht="25.5" customHeight="1" x14ac:dyDescent="0.2">
      <c r="A101" s="44"/>
      <c r="B101" s="44"/>
      <c r="C101" s="45"/>
      <c r="D101" s="46"/>
      <c r="E101" s="45"/>
      <c r="F101" s="42" t="s">
        <v>155</v>
      </c>
      <c r="G101" s="43">
        <v>436.5</v>
      </c>
      <c r="H101" s="43">
        <v>436.5</v>
      </c>
      <c r="I101" s="43">
        <v>436.5</v>
      </c>
      <c r="J101" s="47">
        <f t="shared" si="13"/>
        <v>0</v>
      </c>
      <c r="K101" s="59">
        <f t="shared" si="14"/>
        <v>100</v>
      </c>
    </row>
    <row r="102" spans="1:11" s="12" customFormat="1" ht="25.5" customHeight="1" x14ac:dyDescent="0.2">
      <c r="A102" s="44"/>
      <c r="B102" s="44"/>
      <c r="C102" s="45"/>
      <c r="D102" s="46"/>
      <c r="E102" s="45"/>
      <c r="F102" s="42" t="s">
        <v>156</v>
      </c>
      <c r="G102" s="43">
        <v>282.3</v>
      </c>
      <c r="H102" s="43">
        <v>282.2</v>
      </c>
      <c r="I102" s="43">
        <v>282.2</v>
      </c>
      <c r="J102" s="47">
        <f t="shared" si="13"/>
        <v>0</v>
      </c>
      <c r="K102" s="59">
        <f t="shared" si="14"/>
        <v>100</v>
      </c>
    </row>
    <row r="103" spans="1:11" s="12" customFormat="1" ht="25.5" x14ac:dyDescent="0.2">
      <c r="A103" s="44"/>
      <c r="B103" s="44"/>
      <c r="C103" s="45"/>
      <c r="D103" s="46"/>
      <c r="E103" s="45"/>
      <c r="F103" s="42" t="s">
        <v>153</v>
      </c>
      <c r="G103" s="43">
        <v>1361.1</v>
      </c>
      <c r="H103" s="43">
        <v>1361.1</v>
      </c>
      <c r="I103" s="43">
        <v>1361.1</v>
      </c>
      <c r="J103" s="47">
        <f t="shared" si="13"/>
        <v>0</v>
      </c>
      <c r="K103" s="59">
        <f t="shared" si="14"/>
        <v>100</v>
      </c>
    </row>
    <row r="104" spans="1:11" s="4" customFormat="1" ht="25.5" x14ac:dyDescent="0.2">
      <c r="A104" s="34" t="s">
        <v>44</v>
      </c>
      <c r="B104" s="34" t="s">
        <v>23</v>
      </c>
      <c r="C104" s="34" t="s">
        <v>23</v>
      </c>
      <c r="D104" s="35">
        <v>2</v>
      </c>
      <c r="E104" s="23"/>
      <c r="F104" s="19" t="s">
        <v>43</v>
      </c>
      <c r="G104" s="20">
        <f>SUM(G105:G106)</f>
        <v>8030.7</v>
      </c>
      <c r="H104" s="20">
        <f>SUM(H105:H106)</f>
        <v>8030.7</v>
      </c>
      <c r="I104" s="20">
        <f>SUM(I105:I106)</f>
        <v>8030.6</v>
      </c>
      <c r="J104" s="20">
        <f t="shared" ref="J104:J109" si="15">H104-I104</f>
        <v>9.9999999999454303E-2</v>
      </c>
      <c r="K104" s="58">
        <f t="shared" ref="K104:K137" si="16">I104/H104*100</f>
        <v>99.998754778537375</v>
      </c>
    </row>
    <row r="105" spans="1:11" s="4" customFormat="1" x14ac:dyDescent="0.2">
      <c r="A105" s="29" t="s">
        <v>44</v>
      </c>
      <c r="B105" s="29" t="s">
        <v>23</v>
      </c>
      <c r="C105" s="27" t="s">
        <v>23</v>
      </c>
      <c r="D105" s="25">
        <v>2</v>
      </c>
      <c r="E105" s="27" t="s">
        <v>47</v>
      </c>
      <c r="F105" s="2" t="s">
        <v>45</v>
      </c>
      <c r="G105" s="3">
        <v>4016.2</v>
      </c>
      <c r="H105" s="3">
        <v>4016.2</v>
      </c>
      <c r="I105" s="3">
        <v>4016.2</v>
      </c>
      <c r="J105" s="3">
        <f t="shared" si="15"/>
        <v>0</v>
      </c>
      <c r="K105" s="55">
        <f t="shared" si="16"/>
        <v>100</v>
      </c>
    </row>
    <row r="106" spans="1:11" s="4" customFormat="1" x14ac:dyDescent="0.2">
      <c r="A106" s="29" t="s">
        <v>44</v>
      </c>
      <c r="B106" s="29" t="s">
        <v>23</v>
      </c>
      <c r="C106" s="27" t="s">
        <v>23</v>
      </c>
      <c r="D106" s="25">
        <v>2</v>
      </c>
      <c r="E106" s="27" t="s">
        <v>48</v>
      </c>
      <c r="F106" s="2" t="s">
        <v>46</v>
      </c>
      <c r="G106" s="3">
        <v>4014.5</v>
      </c>
      <c r="H106" s="3">
        <v>4014.5</v>
      </c>
      <c r="I106" s="3">
        <v>4014.4</v>
      </c>
      <c r="J106" s="3">
        <f t="shared" si="15"/>
        <v>9.9999999999909051E-2</v>
      </c>
      <c r="K106" s="55">
        <f t="shared" si="16"/>
        <v>99.997509029767102</v>
      </c>
    </row>
    <row r="107" spans="1:11" s="4" customFormat="1" ht="40.5" customHeight="1" x14ac:dyDescent="0.2">
      <c r="A107" s="34" t="s">
        <v>44</v>
      </c>
      <c r="B107" s="34" t="s">
        <v>23</v>
      </c>
      <c r="C107" s="34" t="s">
        <v>23</v>
      </c>
      <c r="D107" s="35">
        <v>3</v>
      </c>
      <c r="E107" s="23"/>
      <c r="F107" s="31" t="s">
        <v>49</v>
      </c>
      <c r="G107" s="20">
        <f>G108+G109+G111+G112+G117+G120+G122+G129+G130</f>
        <v>8307.5</v>
      </c>
      <c r="H107" s="20">
        <f>H108+H109+H111+H112+H117+H120+H122+H129+H130</f>
        <v>8307.5</v>
      </c>
      <c r="I107" s="20">
        <f>I108+I109+I111+I112+I117+I120+I122+I129+I130</f>
        <v>8307.1</v>
      </c>
      <c r="J107" s="20">
        <f t="shared" si="15"/>
        <v>0.3999999999996362</v>
      </c>
      <c r="K107" s="58">
        <f t="shared" si="16"/>
        <v>99.995185073728564</v>
      </c>
    </row>
    <row r="108" spans="1:11" s="12" customFormat="1" x14ac:dyDescent="0.2">
      <c r="A108" s="29" t="s">
        <v>44</v>
      </c>
      <c r="B108" s="29" t="s">
        <v>23</v>
      </c>
      <c r="C108" s="27" t="s">
        <v>23</v>
      </c>
      <c r="D108" s="25">
        <v>3</v>
      </c>
      <c r="E108" s="27" t="s">
        <v>59</v>
      </c>
      <c r="F108" s="16" t="s">
        <v>50</v>
      </c>
      <c r="G108" s="15">
        <v>1805.6</v>
      </c>
      <c r="H108" s="15">
        <v>1805.6</v>
      </c>
      <c r="I108" s="15">
        <v>1805.6</v>
      </c>
      <c r="J108" s="3">
        <f t="shared" si="15"/>
        <v>0</v>
      </c>
      <c r="K108" s="55">
        <f t="shared" si="16"/>
        <v>100</v>
      </c>
    </row>
    <row r="109" spans="1:11" s="12" customFormat="1" x14ac:dyDescent="0.2">
      <c r="A109" s="29" t="s">
        <v>44</v>
      </c>
      <c r="B109" s="29" t="s">
        <v>23</v>
      </c>
      <c r="C109" s="27" t="s">
        <v>23</v>
      </c>
      <c r="D109" s="25">
        <v>3</v>
      </c>
      <c r="E109" s="29" t="s">
        <v>60</v>
      </c>
      <c r="F109" s="16" t="s">
        <v>51</v>
      </c>
      <c r="G109" s="15">
        <f>G110</f>
        <v>320.7</v>
      </c>
      <c r="H109" s="15">
        <f>H110</f>
        <v>320.7</v>
      </c>
      <c r="I109" s="15">
        <f>I110</f>
        <v>320.7</v>
      </c>
      <c r="J109" s="3">
        <f t="shared" si="15"/>
        <v>0</v>
      </c>
      <c r="K109" s="55">
        <f t="shared" si="16"/>
        <v>100</v>
      </c>
    </row>
    <row r="110" spans="1:11" s="12" customFormat="1" x14ac:dyDescent="0.2">
      <c r="A110" s="44"/>
      <c r="B110" s="44"/>
      <c r="C110" s="45"/>
      <c r="D110" s="46"/>
      <c r="E110" s="45"/>
      <c r="F110" s="42" t="s">
        <v>253</v>
      </c>
      <c r="G110" s="43">
        <v>320.7</v>
      </c>
      <c r="H110" s="43">
        <v>320.7</v>
      </c>
      <c r="I110" s="43">
        <v>320.7</v>
      </c>
      <c r="J110" s="47">
        <f t="shared" ref="J110:J122" si="17">H110-I110</f>
        <v>0</v>
      </c>
      <c r="K110" s="59">
        <f>I110/H110*100</f>
        <v>100</v>
      </c>
    </row>
    <row r="111" spans="1:11" s="12" customFormat="1" x14ac:dyDescent="0.2">
      <c r="A111" s="29" t="s">
        <v>44</v>
      </c>
      <c r="B111" s="29" t="s">
        <v>23</v>
      </c>
      <c r="C111" s="27" t="s">
        <v>23</v>
      </c>
      <c r="D111" s="25">
        <v>3</v>
      </c>
      <c r="E111" s="36">
        <v>2922</v>
      </c>
      <c r="F111" s="16" t="s">
        <v>52</v>
      </c>
      <c r="G111" s="15">
        <v>704.4</v>
      </c>
      <c r="H111" s="15">
        <v>704.4</v>
      </c>
      <c r="I111" s="15">
        <v>704.4</v>
      </c>
      <c r="J111" s="3">
        <f t="shared" si="17"/>
        <v>0</v>
      </c>
      <c r="K111" s="55">
        <f t="shared" si="16"/>
        <v>100</v>
      </c>
    </row>
    <row r="112" spans="1:11" s="12" customFormat="1" ht="14.25" customHeight="1" x14ac:dyDescent="0.2">
      <c r="A112" s="29" t="s">
        <v>44</v>
      </c>
      <c r="B112" s="29" t="s">
        <v>23</v>
      </c>
      <c r="C112" s="27" t="s">
        <v>23</v>
      </c>
      <c r="D112" s="25">
        <v>3</v>
      </c>
      <c r="E112" s="25">
        <v>2947</v>
      </c>
      <c r="F112" s="16" t="s">
        <v>53</v>
      </c>
      <c r="G112" s="15">
        <f>SUM(G113:G116)</f>
        <v>1416.2</v>
      </c>
      <c r="H112" s="15">
        <f>SUM(H113:H116)</f>
        <v>1416.2</v>
      </c>
      <c r="I112" s="15">
        <f>SUM(I113:I116)</f>
        <v>1416.1</v>
      </c>
      <c r="J112" s="3">
        <f t="shared" si="17"/>
        <v>0.10000000000013642</v>
      </c>
      <c r="K112" s="55">
        <f t="shared" si="16"/>
        <v>99.992938850444844</v>
      </c>
    </row>
    <row r="113" spans="1:11" s="12" customFormat="1" ht="17.25" customHeight="1" x14ac:dyDescent="0.2">
      <c r="A113" s="44"/>
      <c r="B113" s="44"/>
      <c r="C113" s="45"/>
      <c r="D113" s="46"/>
      <c r="E113" s="45"/>
      <c r="F113" s="42" t="s">
        <v>160</v>
      </c>
      <c r="G113" s="43">
        <v>858</v>
      </c>
      <c r="H113" s="43">
        <v>858</v>
      </c>
      <c r="I113" s="43">
        <v>858</v>
      </c>
      <c r="J113" s="47">
        <f t="shared" si="17"/>
        <v>0</v>
      </c>
      <c r="K113" s="59">
        <f>I113/H113*100</f>
        <v>100</v>
      </c>
    </row>
    <row r="114" spans="1:11" s="12" customFormat="1" ht="17.25" customHeight="1" x14ac:dyDescent="0.2">
      <c r="A114" s="44"/>
      <c r="B114" s="44"/>
      <c r="C114" s="45"/>
      <c r="D114" s="46"/>
      <c r="E114" s="45"/>
      <c r="F114" s="42" t="s">
        <v>228</v>
      </c>
      <c r="G114" s="43">
        <v>52</v>
      </c>
      <c r="H114" s="43">
        <v>52</v>
      </c>
      <c r="I114" s="43">
        <v>51.9</v>
      </c>
      <c r="J114" s="47">
        <f t="shared" si="17"/>
        <v>0.10000000000000142</v>
      </c>
      <c r="K114" s="59">
        <f>I114/H114*100</f>
        <v>99.807692307692307</v>
      </c>
    </row>
    <row r="115" spans="1:11" s="12" customFormat="1" ht="17.25" customHeight="1" x14ac:dyDescent="0.2">
      <c r="A115" s="44"/>
      <c r="B115" s="44"/>
      <c r="C115" s="45"/>
      <c r="D115" s="46"/>
      <c r="E115" s="45"/>
      <c r="F115" s="42" t="s">
        <v>229</v>
      </c>
      <c r="G115" s="43">
        <v>54.6</v>
      </c>
      <c r="H115" s="43">
        <v>54.6</v>
      </c>
      <c r="I115" s="43">
        <v>54.6</v>
      </c>
      <c r="J115" s="47">
        <f t="shared" si="17"/>
        <v>0</v>
      </c>
      <c r="K115" s="59">
        <f>I115/H115*100</f>
        <v>100</v>
      </c>
    </row>
    <row r="116" spans="1:11" s="12" customFormat="1" x14ac:dyDescent="0.2">
      <c r="A116" s="44"/>
      <c r="B116" s="44"/>
      <c r="C116" s="45"/>
      <c r="D116" s="46"/>
      <c r="E116" s="45"/>
      <c r="F116" s="42" t="s">
        <v>161</v>
      </c>
      <c r="G116" s="43">
        <v>451.6</v>
      </c>
      <c r="H116" s="43">
        <v>451.6</v>
      </c>
      <c r="I116" s="43">
        <v>451.6</v>
      </c>
      <c r="J116" s="47">
        <f t="shared" si="17"/>
        <v>0</v>
      </c>
      <c r="K116" s="59">
        <f>I116/H116*100</f>
        <v>100</v>
      </c>
    </row>
    <row r="117" spans="1:11" s="12" customFormat="1" x14ac:dyDescent="0.2">
      <c r="A117" s="29" t="s">
        <v>44</v>
      </c>
      <c r="B117" s="29" t="s">
        <v>23</v>
      </c>
      <c r="C117" s="27" t="s">
        <v>23</v>
      </c>
      <c r="D117" s="25">
        <v>3</v>
      </c>
      <c r="E117" s="25">
        <v>2949</v>
      </c>
      <c r="F117" s="16" t="s">
        <v>54</v>
      </c>
      <c r="G117" s="15">
        <f>SUM(G118:G119)</f>
        <v>1483.4</v>
      </c>
      <c r="H117" s="15">
        <f>SUM(H118:H119)</f>
        <v>1483.4</v>
      </c>
      <c r="I117" s="15">
        <f>SUM(I118:I119)</f>
        <v>1483.3</v>
      </c>
      <c r="J117" s="3">
        <f t="shared" si="17"/>
        <v>0.10000000000013642</v>
      </c>
      <c r="K117" s="55">
        <f t="shared" si="16"/>
        <v>99.993258729944714</v>
      </c>
    </row>
    <row r="118" spans="1:11" s="12" customFormat="1" ht="15.75" customHeight="1" x14ac:dyDescent="0.2">
      <c r="A118" s="44"/>
      <c r="B118" s="44"/>
      <c r="C118" s="45"/>
      <c r="D118" s="46"/>
      <c r="E118" s="45"/>
      <c r="F118" s="42" t="s">
        <v>162</v>
      </c>
      <c r="G118" s="43">
        <v>523.9</v>
      </c>
      <c r="H118" s="43">
        <v>523.9</v>
      </c>
      <c r="I118" s="43">
        <v>523.9</v>
      </c>
      <c r="J118" s="47">
        <f t="shared" si="17"/>
        <v>0</v>
      </c>
      <c r="K118" s="59">
        <f>I118/H118*100</f>
        <v>100</v>
      </c>
    </row>
    <row r="119" spans="1:11" s="12" customFormat="1" x14ac:dyDescent="0.2">
      <c r="A119" s="44"/>
      <c r="B119" s="44"/>
      <c r="C119" s="45"/>
      <c r="D119" s="46"/>
      <c r="E119" s="45"/>
      <c r="F119" s="42" t="s">
        <v>163</v>
      </c>
      <c r="G119" s="43">
        <v>959.5</v>
      </c>
      <c r="H119" s="43">
        <v>959.5</v>
      </c>
      <c r="I119" s="43">
        <v>959.4</v>
      </c>
      <c r="J119" s="47">
        <f t="shared" si="17"/>
        <v>0.10000000000002274</v>
      </c>
      <c r="K119" s="59">
        <f>I119/H119*100</f>
        <v>99.989577905158939</v>
      </c>
    </row>
    <row r="120" spans="1:11" s="4" customFormat="1" ht="14.25" customHeight="1" x14ac:dyDescent="0.2">
      <c r="A120" s="29" t="s">
        <v>44</v>
      </c>
      <c r="B120" s="29" t="s">
        <v>23</v>
      </c>
      <c r="C120" s="27" t="s">
        <v>23</v>
      </c>
      <c r="D120" s="25">
        <v>3</v>
      </c>
      <c r="E120" s="29" t="s">
        <v>61</v>
      </c>
      <c r="F120" s="16" t="s">
        <v>55</v>
      </c>
      <c r="G120" s="15">
        <f>G121</f>
        <v>944.9</v>
      </c>
      <c r="H120" s="3">
        <f>H121</f>
        <v>944.9</v>
      </c>
      <c r="I120" s="3">
        <f>I121</f>
        <v>944.9</v>
      </c>
      <c r="J120" s="3">
        <f t="shared" si="17"/>
        <v>0</v>
      </c>
      <c r="K120" s="55">
        <f t="shared" si="16"/>
        <v>100</v>
      </c>
    </row>
    <row r="121" spans="1:11" s="12" customFormat="1" x14ac:dyDescent="0.2">
      <c r="A121" s="44"/>
      <c r="B121" s="44"/>
      <c r="C121" s="45"/>
      <c r="D121" s="46"/>
      <c r="E121" s="45"/>
      <c r="F121" s="42" t="s">
        <v>164</v>
      </c>
      <c r="G121" s="43">
        <v>944.9</v>
      </c>
      <c r="H121" s="43">
        <v>944.9</v>
      </c>
      <c r="I121" s="43">
        <v>944.9</v>
      </c>
      <c r="J121" s="47">
        <f t="shared" si="17"/>
        <v>0</v>
      </c>
      <c r="K121" s="59">
        <f>I121/H121*100</f>
        <v>100</v>
      </c>
    </row>
    <row r="122" spans="1:11" s="4" customFormat="1" x14ac:dyDescent="0.2">
      <c r="A122" s="29" t="s">
        <v>44</v>
      </c>
      <c r="B122" s="29" t="s">
        <v>23</v>
      </c>
      <c r="C122" s="27" t="s">
        <v>23</v>
      </c>
      <c r="D122" s="25">
        <v>3</v>
      </c>
      <c r="E122" s="27" t="s">
        <v>62</v>
      </c>
      <c r="F122" s="16" t="s">
        <v>56</v>
      </c>
      <c r="G122" s="3">
        <f>SUM(G123:G128)</f>
        <v>528.1</v>
      </c>
      <c r="H122" s="3">
        <f>SUM(H123:H128)</f>
        <v>528.1</v>
      </c>
      <c r="I122" s="3">
        <f>SUM(I123:I128)</f>
        <v>527.90000000000009</v>
      </c>
      <c r="J122" s="3">
        <f t="shared" si="17"/>
        <v>0.19999999999993179</v>
      </c>
      <c r="K122" s="55">
        <f t="shared" si="16"/>
        <v>99.962128384775625</v>
      </c>
    </row>
    <row r="123" spans="1:11" s="12" customFormat="1" ht="15.75" customHeight="1" x14ac:dyDescent="0.2">
      <c r="A123" s="44"/>
      <c r="B123" s="44"/>
      <c r="C123" s="45"/>
      <c r="D123" s="46"/>
      <c r="E123" s="45"/>
      <c r="F123" s="42" t="s">
        <v>165</v>
      </c>
      <c r="G123" s="43">
        <v>226.4</v>
      </c>
      <c r="H123" s="43">
        <v>226.4</v>
      </c>
      <c r="I123" s="43">
        <v>226.3</v>
      </c>
      <c r="J123" s="47">
        <f t="shared" ref="J123:J128" si="18">H123-I123</f>
        <v>9.9999999999994316E-2</v>
      </c>
      <c r="K123" s="59">
        <f t="shared" ref="K123:K128" si="19">I123/H123*100</f>
        <v>99.955830388692576</v>
      </c>
    </row>
    <row r="124" spans="1:11" s="12" customFormat="1" x14ac:dyDescent="0.2">
      <c r="A124" s="44"/>
      <c r="B124" s="44"/>
      <c r="C124" s="45"/>
      <c r="D124" s="46"/>
      <c r="E124" s="45"/>
      <c r="F124" s="42" t="s">
        <v>254</v>
      </c>
      <c r="G124" s="43">
        <v>100</v>
      </c>
      <c r="H124" s="43">
        <v>100</v>
      </c>
      <c r="I124" s="43">
        <v>100</v>
      </c>
      <c r="J124" s="47">
        <f t="shared" si="18"/>
        <v>0</v>
      </c>
      <c r="K124" s="59">
        <f t="shared" si="19"/>
        <v>100</v>
      </c>
    </row>
    <row r="125" spans="1:11" s="12" customFormat="1" ht="15.75" customHeight="1" x14ac:dyDescent="0.2">
      <c r="A125" s="44"/>
      <c r="B125" s="44"/>
      <c r="C125" s="45"/>
      <c r="D125" s="46"/>
      <c r="E125" s="45"/>
      <c r="F125" s="42" t="s">
        <v>166</v>
      </c>
      <c r="G125" s="43">
        <v>5.9</v>
      </c>
      <c r="H125" s="43">
        <v>5.9</v>
      </c>
      <c r="I125" s="43">
        <v>5.9</v>
      </c>
      <c r="J125" s="47">
        <f t="shared" si="18"/>
        <v>0</v>
      </c>
      <c r="K125" s="59">
        <f t="shared" si="19"/>
        <v>100</v>
      </c>
    </row>
    <row r="126" spans="1:11" s="12" customFormat="1" x14ac:dyDescent="0.2">
      <c r="A126" s="44"/>
      <c r="B126" s="44"/>
      <c r="C126" s="45"/>
      <c r="D126" s="46"/>
      <c r="E126" s="45"/>
      <c r="F126" s="42" t="s">
        <v>167</v>
      </c>
      <c r="G126" s="43">
        <v>97.6</v>
      </c>
      <c r="H126" s="43">
        <v>97.6</v>
      </c>
      <c r="I126" s="43">
        <v>97.5</v>
      </c>
      <c r="J126" s="47">
        <f t="shared" si="18"/>
        <v>9.9999999999994316E-2</v>
      </c>
      <c r="K126" s="59">
        <f t="shared" si="19"/>
        <v>99.897540983606561</v>
      </c>
    </row>
    <row r="127" spans="1:11" s="12" customFormat="1" ht="15.75" customHeight="1" x14ac:dyDescent="0.2">
      <c r="A127" s="44"/>
      <c r="B127" s="44"/>
      <c r="C127" s="45"/>
      <c r="D127" s="46"/>
      <c r="E127" s="45"/>
      <c r="F127" s="42" t="s">
        <v>168</v>
      </c>
      <c r="G127" s="43">
        <v>88</v>
      </c>
      <c r="H127" s="43">
        <v>88</v>
      </c>
      <c r="I127" s="43">
        <v>88</v>
      </c>
      <c r="J127" s="47">
        <f t="shared" si="18"/>
        <v>0</v>
      </c>
      <c r="K127" s="59">
        <f t="shared" si="19"/>
        <v>100</v>
      </c>
    </row>
    <row r="128" spans="1:11" s="12" customFormat="1" x14ac:dyDescent="0.2">
      <c r="A128" s="44"/>
      <c r="B128" s="44"/>
      <c r="C128" s="45"/>
      <c r="D128" s="46"/>
      <c r="E128" s="45"/>
      <c r="F128" s="42" t="s">
        <v>169</v>
      </c>
      <c r="G128" s="43">
        <v>10.199999999999999</v>
      </c>
      <c r="H128" s="43">
        <v>10.199999999999999</v>
      </c>
      <c r="I128" s="43">
        <v>10.199999999999999</v>
      </c>
      <c r="J128" s="47">
        <f t="shared" si="18"/>
        <v>0</v>
      </c>
      <c r="K128" s="59">
        <f t="shared" si="19"/>
        <v>100</v>
      </c>
    </row>
    <row r="129" spans="1:11" s="4" customFormat="1" ht="17.25" customHeight="1" x14ac:dyDescent="0.2">
      <c r="A129" s="29" t="s">
        <v>44</v>
      </c>
      <c r="B129" s="29" t="s">
        <v>23</v>
      </c>
      <c r="C129" s="27" t="s">
        <v>23</v>
      </c>
      <c r="D129" s="25">
        <v>3</v>
      </c>
      <c r="E129" s="27" t="s">
        <v>63</v>
      </c>
      <c r="F129" s="16" t="s">
        <v>57</v>
      </c>
      <c r="G129" s="15">
        <v>819.8</v>
      </c>
      <c r="H129" s="15">
        <v>819.8</v>
      </c>
      <c r="I129" s="3">
        <v>819.8</v>
      </c>
      <c r="J129" s="3">
        <f>H129-I129</f>
        <v>0</v>
      </c>
      <c r="K129" s="55">
        <f t="shared" si="16"/>
        <v>100</v>
      </c>
    </row>
    <row r="130" spans="1:11" s="4" customFormat="1" x14ac:dyDescent="0.2">
      <c r="A130" s="29" t="s">
        <v>44</v>
      </c>
      <c r="B130" s="29" t="s">
        <v>23</v>
      </c>
      <c r="C130" s="27" t="s">
        <v>23</v>
      </c>
      <c r="D130" s="25">
        <v>3</v>
      </c>
      <c r="E130" s="27" t="s">
        <v>64</v>
      </c>
      <c r="F130" s="16" t="s">
        <v>58</v>
      </c>
      <c r="G130" s="15">
        <f>G131</f>
        <v>284.39999999999998</v>
      </c>
      <c r="H130" s="3">
        <f>H131</f>
        <v>284.39999999999998</v>
      </c>
      <c r="I130" s="3">
        <f>I131</f>
        <v>284.39999999999998</v>
      </c>
      <c r="J130" s="3">
        <f>H130-I130</f>
        <v>0</v>
      </c>
      <c r="K130" s="55">
        <f t="shared" si="16"/>
        <v>100</v>
      </c>
    </row>
    <row r="131" spans="1:11" s="12" customFormat="1" x14ac:dyDescent="0.2">
      <c r="A131" s="44"/>
      <c r="B131" s="44"/>
      <c r="C131" s="45"/>
      <c r="D131" s="46"/>
      <c r="E131" s="45"/>
      <c r="F131" s="42" t="s">
        <v>170</v>
      </c>
      <c r="G131" s="43">
        <v>284.39999999999998</v>
      </c>
      <c r="H131" s="43">
        <v>284.39999999999998</v>
      </c>
      <c r="I131" s="43">
        <v>284.39999999999998</v>
      </c>
      <c r="J131" s="47">
        <f>H131-I131</f>
        <v>0</v>
      </c>
      <c r="K131" s="59">
        <f>I131/H131*100</f>
        <v>100</v>
      </c>
    </row>
    <row r="132" spans="1:11" s="4" customFormat="1" ht="31.5" customHeight="1" x14ac:dyDescent="0.2">
      <c r="A132" s="34" t="s">
        <v>44</v>
      </c>
      <c r="B132" s="34" t="s">
        <v>44</v>
      </c>
      <c r="C132" s="34" t="s">
        <v>23</v>
      </c>
      <c r="D132" s="35">
        <v>4</v>
      </c>
      <c r="E132" s="23"/>
      <c r="F132" s="19" t="s">
        <v>118</v>
      </c>
      <c r="G132" s="20">
        <f>G133</f>
        <v>11962</v>
      </c>
      <c r="H132" s="20">
        <f>H133</f>
        <v>11957.6</v>
      </c>
      <c r="I132" s="20">
        <f>I133</f>
        <v>11957</v>
      </c>
      <c r="J132" s="20">
        <f t="shared" ref="J132:J138" si="20">H132-I132</f>
        <v>0.6000000000003638</v>
      </c>
      <c r="K132" s="58">
        <f t="shared" si="16"/>
        <v>99.994982270689775</v>
      </c>
    </row>
    <row r="133" spans="1:11" s="4" customFormat="1" ht="25.5" x14ac:dyDescent="0.2">
      <c r="A133" s="29" t="s">
        <v>44</v>
      </c>
      <c r="B133" s="29" t="s">
        <v>44</v>
      </c>
      <c r="C133" s="29" t="s">
        <v>23</v>
      </c>
      <c r="D133" s="36">
        <v>4</v>
      </c>
      <c r="E133" s="38" t="s">
        <v>103</v>
      </c>
      <c r="F133" s="2" t="s">
        <v>101</v>
      </c>
      <c r="G133" s="3">
        <v>11962</v>
      </c>
      <c r="H133" s="3">
        <v>11957.6</v>
      </c>
      <c r="I133" s="3">
        <v>11957</v>
      </c>
      <c r="J133" s="3">
        <f>H133-I133</f>
        <v>0.6000000000003638</v>
      </c>
      <c r="K133" s="55">
        <f t="shared" si="16"/>
        <v>99.994982270689775</v>
      </c>
    </row>
    <row r="134" spans="1:11" ht="25.5" x14ac:dyDescent="0.2">
      <c r="A134" s="21"/>
      <c r="B134" s="21"/>
      <c r="C134" s="21" t="s">
        <v>30</v>
      </c>
      <c r="D134" s="21"/>
      <c r="E134" s="21"/>
      <c r="F134" s="17" t="s">
        <v>255</v>
      </c>
      <c r="G134" s="5">
        <f>SUM(G135:G135)</f>
        <v>21</v>
      </c>
      <c r="H134" s="5">
        <f>SUM(H135:H135)</f>
        <v>21</v>
      </c>
      <c r="I134" s="5">
        <f>SUM(I135:I135)</f>
        <v>21</v>
      </c>
      <c r="J134" s="5">
        <f t="shared" si="20"/>
        <v>0</v>
      </c>
      <c r="K134" s="54">
        <f t="shared" si="16"/>
        <v>100</v>
      </c>
    </row>
    <row r="135" spans="1:11" s="12" customFormat="1" x14ac:dyDescent="0.2">
      <c r="A135" s="27" t="s">
        <v>30</v>
      </c>
      <c r="B135" s="27" t="s">
        <v>66</v>
      </c>
      <c r="C135" s="27" t="s">
        <v>30</v>
      </c>
      <c r="D135" s="25">
        <v>0</v>
      </c>
      <c r="E135" s="27" t="s">
        <v>67</v>
      </c>
      <c r="F135" s="14" t="s">
        <v>65</v>
      </c>
      <c r="G135" s="15">
        <v>21</v>
      </c>
      <c r="H135" s="15">
        <v>21</v>
      </c>
      <c r="I135" s="15">
        <v>21</v>
      </c>
      <c r="J135" s="3">
        <f t="shared" si="20"/>
        <v>0</v>
      </c>
      <c r="K135" s="55">
        <f t="shared" si="16"/>
        <v>100</v>
      </c>
    </row>
    <row r="136" spans="1:11" ht="38.25" x14ac:dyDescent="0.2">
      <c r="A136" s="21"/>
      <c r="B136" s="21"/>
      <c r="C136" s="21" t="s">
        <v>44</v>
      </c>
      <c r="D136" s="21"/>
      <c r="E136" s="21"/>
      <c r="F136" s="17" t="s">
        <v>68</v>
      </c>
      <c r="G136" s="5">
        <f>G137+G147+G160+G170+G182+G184</f>
        <v>6916.8</v>
      </c>
      <c r="H136" s="5">
        <f>H137+H147+H160+H170+H182+H184</f>
        <v>6915.6000000000013</v>
      </c>
      <c r="I136" s="5">
        <f>I137+I147+I160+I170+I182+I184</f>
        <v>6915.2</v>
      </c>
      <c r="J136" s="5">
        <f t="shared" si="20"/>
        <v>0.40000000000145519</v>
      </c>
      <c r="K136" s="54">
        <f t="shared" si="16"/>
        <v>99.994215975475726</v>
      </c>
    </row>
    <row r="137" spans="1:11" s="4" customFormat="1" ht="25.5" x14ac:dyDescent="0.2">
      <c r="A137" s="34" t="s">
        <v>44</v>
      </c>
      <c r="B137" s="34" t="s">
        <v>12</v>
      </c>
      <c r="C137" s="34" t="s">
        <v>44</v>
      </c>
      <c r="D137" s="35">
        <v>1</v>
      </c>
      <c r="E137" s="23"/>
      <c r="F137" s="32" t="s">
        <v>69</v>
      </c>
      <c r="G137" s="33">
        <f>G138+G142+G144</f>
        <v>1797.3</v>
      </c>
      <c r="H137" s="33">
        <f>H138+H142+H144</f>
        <v>1797.1000000000001</v>
      </c>
      <c r="I137" s="33">
        <f>I138+I142+I144</f>
        <v>1797</v>
      </c>
      <c r="J137" s="20">
        <f t="shared" si="20"/>
        <v>0.10000000000013642</v>
      </c>
      <c r="K137" s="58">
        <f t="shared" si="16"/>
        <v>99.994435479383441</v>
      </c>
    </row>
    <row r="138" spans="1:11" s="12" customFormat="1" x14ac:dyDescent="0.2">
      <c r="A138" s="29" t="s">
        <v>44</v>
      </c>
      <c r="B138" s="29" t="s">
        <v>12</v>
      </c>
      <c r="C138" s="27" t="s">
        <v>44</v>
      </c>
      <c r="D138" s="25">
        <v>1</v>
      </c>
      <c r="E138" s="27" t="s">
        <v>72</v>
      </c>
      <c r="F138" s="16" t="s">
        <v>70</v>
      </c>
      <c r="G138" s="15">
        <f>SUM(G139:G141)</f>
        <v>1190.0999999999999</v>
      </c>
      <c r="H138" s="15">
        <f>SUM(H139:H141)</f>
        <v>1189.9000000000001</v>
      </c>
      <c r="I138" s="15">
        <f>SUM(I139:I141)</f>
        <v>1189.9000000000001</v>
      </c>
      <c r="J138" s="3">
        <f t="shared" si="20"/>
        <v>0</v>
      </c>
      <c r="K138" s="55">
        <f t="shared" ref="K138:K148" si="21">I138/H138*100</f>
        <v>100</v>
      </c>
    </row>
    <row r="139" spans="1:11" s="12" customFormat="1" x14ac:dyDescent="0.2">
      <c r="A139" s="44"/>
      <c r="B139" s="44"/>
      <c r="C139" s="45"/>
      <c r="D139" s="46"/>
      <c r="E139" s="45"/>
      <c r="F139" s="42" t="s">
        <v>191</v>
      </c>
      <c r="G139" s="43">
        <v>582.79999999999995</v>
      </c>
      <c r="H139" s="43">
        <v>582.70000000000005</v>
      </c>
      <c r="I139" s="43">
        <v>582.70000000000005</v>
      </c>
      <c r="J139" s="47">
        <f t="shared" ref="J139:J148" si="22">H139-I139</f>
        <v>0</v>
      </c>
      <c r="K139" s="59">
        <f t="shared" si="21"/>
        <v>100</v>
      </c>
    </row>
    <row r="140" spans="1:11" s="12" customFormat="1" x14ac:dyDescent="0.2">
      <c r="A140" s="44"/>
      <c r="B140" s="44"/>
      <c r="C140" s="45"/>
      <c r="D140" s="46"/>
      <c r="E140" s="45"/>
      <c r="F140" s="42" t="s">
        <v>192</v>
      </c>
      <c r="G140" s="43">
        <v>356.1</v>
      </c>
      <c r="H140" s="43">
        <v>356.1</v>
      </c>
      <c r="I140" s="43">
        <v>356.1</v>
      </c>
      <c r="J140" s="47">
        <f t="shared" si="22"/>
        <v>0</v>
      </c>
      <c r="K140" s="59">
        <f t="shared" si="21"/>
        <v>100</v>
      </c>
    </row>
    <row r="141" spans="1:11" s="12" customFormat="1" x14ac:dyDescent="0.2">
      <c r="A141" s="44"/>
      <c r="B141" s="44"/>
      <c r="C141" s="45"/>
      <c r="D141" s="46"/>
      <c r="E141" s="45"/>
      <c r="F141" s="42" t="s">
        <v>193</v>
      </c>
      <c r="G141" s="43">
        <v>251.2</v>
      </c>
      <c r="H141" s="43">
        <v>251.1</v>
      </c>
      <c r="I141" s="43">
        <v>251.1</v>
      </c>
      <c r="J141" s="47">
        <f t="shared" si="22"/>
        <v>0</v>
      </c>
      <c r="K141" s="59">
        <f t="shared" si="21"/>
        <v>100</v>
      </c>
    </row>
    <row r="142" spans="1:11" s="12" customFormat="1" x14ac:dyDescent="0.2">
      <c r="A142" s="29" t="s">
        <v>44</v>
      </c>
      <c r="B142" s="29" t="s">
        <v>12</v>
      </c>
      <c r="C142" s="27" t="s">
        <v>44</v>
      </c>
      <c r="D142" s="25">
        <v>1</v>
      </c>
      <c r="E142" s="27" t="s">
        <v>73</v>
      </c>
      <c r="F142" s="16" t="s">
        <v>71</v>
      </c>
      <c r="G142" s="15">
        <f>G143</f>
        <v>120</v>
      </c>
      <c r="H142" s="15">
        <f>H143</f>
        <v>120</v>
      </c>
      <c r="I142" s="15">
        <f>I143</f>
        <v>120</v>
      </c>
      <c r="J142" s="3">
        <f t="shared" si="22"/>
        <v>0</v>
      </c>
      <c r="K142" s="55">
        <f t="shared" si="21"/>
        <v>100</v>
      </c>
    </row>
    <row r="143" spans="1:11" s="12" customFormat="1" x14ac:dyDescent="0.2">
      <c r="A143" s="44"/>
      <c r="B143" s="44"/>
      <c r="C143" s="45"/>
      <c r="D143" s="46"/>
      <c r="E143" s="45"/>
      <c r="F143" s="42" t="s">
        <v>194</v>
      </c>
      <c r="G143" s="43">
        <v>120</v>
      </c>
      <c r="H143" s="43">
        <v>120</v>
      </c>
      <c r="I143" s="43">
        <v>120</v>
      </c>
      <c r="J143" s="47">
        <f t="shared" si="22"/>
        <v>0</v>
      </c>
      <c r="K143" s="59">
        <f t="shared" si="21"/>
        <v>100</v>
      </c>
    </row>
    <row r="144" spans="1:11" s="12" customFormat="1" x14ac:dyDescent="0.2">
      <c r="A144" s="29" t="s">
        <v>44</v>
      </c>
      <c r="B144" s="29" t="s">
        <v>12</v>
      </c>
      <c r="C144" s="27" t="s">
        <v>44</v>
      </c>
      <c r="D144" s="25">
        <v>1</v>
      </c>
      <c r="E144" s="27" t="s">
        <v>74</v>
      </c>
      <c r="F144" s="16" t="s">
        <v>256</v>
      </c>
      <c r="G144" s="15">
        <f>SUM(G145:G146)</f>
        <v>487.2</v>
      </c>
      <c r="H144" s="15">
        <f>SUM(H145:H146)</f>
        <v>487.2</v>
      </c>
      <c r="I144" s="15">
        <f>SUM(I145:I146)</f>
        <v>487.1</v>
      </c>
      <c r="J144" s="3">
        <f t="shared" si="22"/>
        <v>9.9999999999965894E-2</v>
      </c>
      <c r="K144" s="55">
        <f t="shared" si="21"/>
        <v>99.979474548440066</v>
      </c>
    </row>
    <row r="145" spans="1:12" s="12" customFormat="1" x14ac:dyDescent="0.2">
      <c r="A145" s="44"/>
      <c r="B145" s="44"/>
      <c r="C145" s="45"/>
      <c r="D145" s="46"/>
      <c r="E145" s="45"/>
      <c r="F145" s="42" t="s">
        <v>195</v>
      </c>
      <c r="G145" s="43">
        <v>348.2</v>
      </c>
      <c r="H145" s="43">
        <v>348.2</v>
      </c>
      <c r="I145" s="43">
        <v>348.2</v>
      </c>
      <c r="J145" s="47">
        <f t="shared" si="22"/>
        <v>0</v>
      </c>
      <c r="K145" s="59">
        <f t="shared" si="21"/>
        <v>100</v>
      </c>
    </row>
    <row r="146" spans="1:12" s="12" customFormat="1" x14ac:dyDescent="0.2">
      <c r="A146" s="44"/>
      <c r="B146" s="44"/>
      <c r="C146" s="45"/>
      <c r="D146" s="46"/>
      <c r="E146" s="45"/>
      <c r="F146" s="42" t="s">
        <v>196</v>
      </c>
      <c r="G146" s="43">
        <v>139</v>
      </c>
      <c r="H146" s="43">
        <v>139</v>
      </c>
      <c r="I146" s="43">
        <v>138.9</v>
      </c>
      <c r="J146" s="47">
        <f t="shared" si="22"/>
        <v>9.9999999999994316E-2</v>
      </c>
      <c r="K146" s="59">
        <f t="shared" si="21"/>
        <v>99.928057553956833</v>
      </c>
    </row>
    <row r="147" spans="1:12" s="12" customFormat="1" ht="25.5" x14ac:dyDescent="0.2">
      <c r="A147" s="34" t="s">
        <v>44</v>
      </c>
      <c r="B147" s="34" t="s">
        <v>12</v>
      </c>
      <c r="C147" s="34" t="s">
        <v>44</v>
      </c>
      <c r="D147" s="35">
        <v>2</v>
      </c>
      <c r="E147" s="23"/>
      <c r="F147" s="32" t="s">
        <v>75</v>
      </c>
      <c r="G147" s="33">
        <f>G148</f>
        <v>1199</v>
      </c>
      <c r="H147" s="33">
        <f>H148</f>
        <v>1198.5</v>
      </c>
      <c r="I147" s="33">
        <f>I148</f>
        <v>1198.5</v>
      </c>
      <c r="J147" s="20">
        <f t="shared" si="22"/>
        <v>0</v>
      </c>
      <c r="K147" s="58">
        <f t="shared" si="21"/>
        <v>100</v>
      </c>
    </row>
    <row r="148" spans="1:12" s="12" customFormat="1" x14ac:dyDescent="0.2">
      <c r="A148" s="29" t="s">
        <v>44</v>
      </c>
      <c r="B148" s="29" t="s">
        <v>12</v>
      </c>
      <c r="C148" s="27" t="s">
        <v>44</v>
      </c>
      <c r="D148" s="25">
        <v>2</v>
      </c>
      <c r="E148" s="29" t="s">
        <v>78</v>
      </c>
      <c r="F148" s="16" t="s">
        <v>76</v>
      </c>
      <c r="G148" s="15">
        <f>SUM(G149:G159)</f>
        <v>1199</v>
      </c>
      <c r="H148" s="15">
        <f>SUM(H149:H159)</f>
        <v>1198.5</v>
      </c>
      <c r="I148" s="15">
        <f>SUM(I149:I159)</f>
        <v>1198.5</v>
      </c>
      <c r="J148" s="3">
        <f t="shared" si="22"/>
        <v>0</v>
      </c>
      <c r="K148" s="55">
        <f t="shared" si="21"/>
        <v>100</v>
      </c>
    </row>
    <row r="149" spans="1:12" s="12" customFormat="1" x14ac:dyDescent="0.2">
      <c r="A149" s="44"/>
      <c r="B149" s="44"/>
      <c r="C149" s="45"/>
      <c r="D149" s="46"/>
      <c r="E149" s="44"/>
      <c r="F149" s="42" t="s">
        <v>171</v>
      </c>
      <c r="G149" s="43">
        <v>139.6</v>
      </c>
      <c r="H149" s="43">
        <v>139.6</v>
      </c>
      <c r="I149" s="43">
        <v>139.6</v>
      </c>
      <c r="J149" s="47">
        <f t="shared" ref="J149:J159" si="23">H149-I149</f>
        <v>0</v>
      </c>
      <c r="K149" s="59">
        <f t="shared" ref="K149:K159" si="24">I149/H149*100</f>
        <v>100</v>
      </c>
      <c r="L149" s="48"/>
    </row>
    <row r="150" spans="1:12" s="12" customFormat="1" x14ac:dyDescent="0.2">
      <c r="A150" s="44"/>
      <c r="B150" s="44"/>
      <c r="C150" s="45"/>
      <c r="D150" s="46"/>
      <c r="E150" s="44"/>
      <c r="F150" s="42" t="s">
        <v>172</v>
      </c>
      <c r="G150" s="43">
        <v>299.5</v>
      </c>
      <c r="H150" s="43">
        <v>299.5</v>
      </c>
      <c r="I150" s="43">
        <v>299.5</v>
      </c>
      <c r="J150" s="47">
        <f t="shared" si="23"/>
        <v>0</v>
      </c>
      <c r="K150" s="59">
        <f t="shared" si="24"/>
        <v>100</v>
      </c>
    </row>
    <row r="151" spans="1:12" s="12" customFormat="1" x14ac:dyDescent="0.2">
      <c r="A151" s="44"/>
      <c r="B151" s="44"/>
      <c r="C151" s="45"/>
      <c r="D151" s="46"/>
      <c r="E151" s="44"/>
      <c r="F151" s="42" t="s">
        <v>173</v>
      </c>
      <c r="G151" s="43">
        <v>50.6</v>
      </c>
      <c r="H151" s="43">
        <v>50.5</v>
      </c>
      <c r="I151" s="43">
        <v>50.5</v>
      </c>
      <c r="J151" s="47">
        <f t="shared" si="23"/>
        <v>0</v>
      </c>
      <c r="K151" s="59">
        <f t="shared" si="24"/>
        <v>100</v>
      </c>
    </row>
    <row r="152" spans="1:12" s="12" customFormat="1" x14ac:dyDescent="0.2">
      <c r="A152" s="44"/>
      <c r="B152" s="44"/>
      <c r="C152" s="45"/>
      <c r="D152" s="46"/>
      <c r="E152" s="44"/>
      <c r="F152" s="42" t="s">
        <v>174</v>
      </c>
      <c r="G152" s="43">
        <v>175.5</v>
      </c>
      <c r="H152" s="43">
        <v>175.5</v>
      </c>
      <c r="I152" s="43">
        <v>175.5</v>
      </c>
      <c r="J152" s="47">
        <f t="shared" si="23"/>
        <v>0</v>
      </c>
      <c r="K152" s="59">
        <f t="shared" si="24"/>
        <v>100</v>
      </c>
    </row>
    <row r="153" spans="1:12" s="12" customFormat="1" x14ac:dyDescent="0.2">
      <c r="A153" s="44"/>
      <c r="B153" s="44"/>
      <c r="C153" s="45"/>
      <c r="D153" s="46"/>
      <c r="E153" s="44"/>
      <c r="F153" s="42" t="s">
        <v>175</v>
      </c>
      <c r="G153" s="43">
        <v>158.5</v>
      </c>
      <c r="H153" s="43">
        <v>158.5</v>
      </c>
      <c r="I153" s="43">
        <v>158.5</v>
      </c>
      <c r="J153" s="47">
        <f t="shared" si="23"/>
        <v>0</v>
      </c>
      <c r="K153" s="59">
        <f t="shared" si="24"/>
        <v>100</v>
      </c>
    </row>
    <row r="154" spans="1:12" s="12" customFormat="1" x14ac:dyDescent="0.2">
      <c r="A154" s="44"/>
      <c r="B154" s="44"/>
      <c r="C154" s="45"/>
      <c r="D154" s="46"/>
      <c r="E154" s="44"/>
      <c r="F154" s="42" t="s">
        <v>176</v>
      </c>
      <c r="G154" s="43">
        <v>100.5</v>
      </c>
      <c r="H154" s="43">
        <v>100.5</v>
      </c>
      <c r="I154" s="43">
        <v>100.5</v>
      </c>
      <c r="J154" s="47">
        <f t="shared" si="23"/>
        <v>0</v>
      </c>
      <c r="K154" s="59">
        <f t="shared" si="24"/>
        <v>100</v>
      </c>
    </row>
    <row r="155" spans="1:12" s="12" customFormat="1" x14ac:dyDescent="0.2">
      <c r="A155" s="44"/>
      <c r="B155" s="44"/>
      <c r="C155" s="45"/>
      <c r="D155" s="46"/>
      <c r="E155" s="44"/>
      <c r="F155" s="42" t="s">
        <v>177</v>
      </c>
      <c r="G155" s="43">
        <v>75.3</v>
      </c>
      <c r="H155" s="43">
        <v>75.3</v>
      </c>
      <c r="I155" s="43">
        <v>75.3</v>
      </c>
      <c r="J155" s="47">
        <f t="shared" si="23"/>
        <v>0</v>
      </c>
      <c r="K155" s="59">
        <f t="shared" si="24"/>
        <v>100</v>
      </c>
    </row>
    <row r="156" spans="1:12" s="12" customFormat="1" x14ac:dyDescent="0.2">
      <c r="A156" s="44"/>
      <c r="B156" s="44"/>
      <c r="C156" s="45"/>
      <c r="D156" s="46"/>
      <c r="E156" s="44"/>
      <c r="F156" s="42" t="s">
        <v>178</v>
      </c>
      <c r="G156" s="43">
        <v>15</v>
      </c>
      <c r="H156" s="43">
        <v>14.9</v>
      </c>
      <c r="I156" s="43">
        <v>14.9</v>
      </c>
      <c r="J156" s="47">
        <f t="shared" si="23"/>
        <v>0</v>
      </c>
      <c r="K156" s="59">
        <f t="shared" si="24"/>
        <v>100</v>
      </c>
    </row>
    <row r="157" spans="1:12" s="12" customFormat="1" x14ac:dyDescent="0.2">
      <c r="A157" s="44"/>
      <c r="B157" s="44"/>
      <c r="C157" s="45"/>
      <c r="D157" s="46"/>
      <c r="E157" s="44"/>
      <c r="F157" s="42" t="s">
        <v>179</v>
      </c>
      <c r="G157" s="43">
        <v>95.8</v>
      </c>
      <c r="H157" s="43">
        <v>95.7</v>
      </c>
      <c r="I157" s="43">
        <v>95.7</v>
      </c>
      <c r="J157" s="47">
        <f t="shared" si="23"/>
        <v>0</v>
      </c>
      <c r="K157" s="59">
        <f t="shared" si="24"/>
        <v>100</v>
      </c>
    </row>
    <row r="158" spans="1:12" s="12" customFormat="1" x14ac:dyDescent="0.2">
      <c r="A158" s="44"/>
      <c r="B158" s="44"/>
      <c r="C158" s="45"/>
      <c r="D158" s="46"/>
      <c r="E158" s="44"/>
      <c r="F158" s="42" t="s">
        <v>180</v>
      </c>
      <c r="G158" s="43">
        <v>84.9</v>
      </c>
      <c r="H158" s="43">
        <v>84.8</v>
      </c>
      <c r="I158" s="43">
        <v>84.8</v>
      </c>
      <c r="J158" s="47">
        <f t="shared" si="23"/>
        <v>0</v>
      </c>
      <c r="K158" s="59">
        <f t="shared" si="24"/>
        <v>100</v>
      </c>
    </row>
    <row r="159" spans="1:12" s="12" customFormat="1" x14ac:dyDescent="0.2">
      <c r="A159" s="44"/>
      <c r="B159" s="44"/>
      <c r="C159" s="45"/>
      <c r="D159" s="46"/>
      <c r="E159" s="44"/>
      <c r="F159" s="42" t="s">
        <v>181</v>
      </c>
      <c r="G159" s="43">
        <v>3.8</v>
      </c>
      <c r="H159" s="43">
        <v>3.7</v>
      </c>
      <c r="I159" s="43">
        <v>3.7</v>
      </c>
      <c r="J159" s="47">
        <f t="shared" si="23"/>
        <v>0</v>
      </c>
      <c r="K159" s="59">
        <f t="shared" si="24"/>
        <v>100</v>
      </c>
    </row>
    <row r="160" spans="1:12" s="28" customFormat="1" ht="42" customHeight="1" x14ac:dyDescent="0.2">
      <c r="A160" s="34" t="s">
        <v>44</v>
      </c>
      <c r="B160" s="34" t="s">
        <v>12</v>
      </c>
      <c r="C160" s="34" t="s">
        <v>44</v>
      </c>
      <c r="D160" s="35">
        <v>3</v>
      </c>
      <c r="E160" s="23"/>
      <c r="F160" s="32" t="s">
        <v>77</v>
      </c>
      <c r="G160" s="20">
        <f>G161+G166+G168</f>
        <v>2925.2000000000003</v>
      </c>
      <c r="H160" s="20">
        <f>H161+H166+H168</f>
        <v>2925.2000000000003</v>
      </c>
      <c r="I160" s="20">
        <f>I161+I166+I168</f>
        <v>2925</v>
      </c>
      <c r="J160" s="20">
        <f t="shared" ref="J160:J171" si="25">H160-I160</f>
        <v>0.20000000000027285</v>
      </c>
      <c r="K160" s="58">
        <f t="shared" ref="K160:K171" si="26">I160/H160*100</f>
        <v>99.993162860659083</v>
      </c>
    </row>
    <row r="161" spans="1:12" s="4" customFormat="1" x14ac:dyDescent="0.2">
      <c r="A161" s="29" t="s">
        <v>44</v>
      </c>
      <c r="B161" s="29" t="s">
        <v>12</v>
      </c>
      <c r="C161" s="27" t="s">
        <v>44</v>
      </c>
      <c r="D161" s="25">
        <v>3</v>
      </c>
      <c r="E161" s="29" t="s">
        <v>78</v>
      </c>
      <c r="F161" s="16" t="s">
        <v>76</v>
      </c>
      <c r="G161" s="3">
        <f>SUM(G162:G165)</f>
        <v>325.90000000000003</v>
      </c>
      <c r="H161" s="3">
        <f>SUM(H162:H165)</f>
        <v>325.90000000000003</v>
      </c>
      <c r="I161" s="3">
        <f>SUM(I162:I165)</f>
        <v>325.7</v>
      </c>
      <c r="J161" s="3">
        <f t="shared" si="25"/>
        <v>0.20000000000004547</v>
      </c>
      <c r="K161" s="55">
        <f t="shared" si="26"/>
        <v>99.938631482049686</v>
      </c>
    </row>
    <row r="162" spans="1:12" s="12" customFormat="1" ht="13.5" customHeight="1" x14ac:dyDescent="0.2">
      <c r="A162" s="44"/>
      <c r="B162" s="44"/>
      <c r="C162" s="45"/>
      <c r="D162" s="46"/>
      <c r="E162" s="44"/>
      <c r="F162" s="42" t="s">
        <v>182</v>
      </c>
      <c r="G162" s="43">
        <v>261</v>
      </c>
      <c r="H162" s="43">
        <v>261</v>
      </c>
      <c r="I162" s="43">
        <v>261</v>
      </c>
      <c r="J162" s="3">
        <f t="shared" si="25"/>
        <v>0</v>
      </c>
      <c r="K162" s="55">
        <f t="shared" si="26"/>
        <v>100</v>
      </c>
    </row>
    <row r="163" spans="1:12" s="4" customFormat="1" x14ac:dyDescent="0.2">
      <c r="A163" s="29"/>
      <c r="B163" s="29"/>
      <c r="C163" s="27"/>
      <c r="D163" s="25"/>
      <c r="E163" s="29"/>
      <c r="F163" s="42" t="s">
        <v>183</v>
      </c>
      <c r="G163" s="47">
        <v>31.3</v>
      </c>
      <c r="H163" s="47">
        <v>31.3</v>
      </c>
      <c r="I163" s="47">
        <v>31.2</v>
      </c>
      <c r="J163" s="3">
        <f t="shared" si="25"/>
        <v>0.10000000000000142</v>
      </c>
      <c r="K163" s="55">
        <f t="shared" si="26"/>
        <v>99.680511182108617</v>
      </c>
    </row>
    <row r="164" spans="1:12" s="12" customFormat="1" ht="25.5" x14ac:dyDescent="0.2">
      <c r="A164" s="44"/>
      <c r="B164" s="44"/>
      <c r="C164" s="45"/>
      <c r="D164" s="46"/>
      <c r="E164" s="44"/>
      <c r="F164" s="42" t="s">
        <v>257</v>
      </c>
      <c r="G164" s="43">
        <v>9.6</v>
      </c>
      <c r="H164" s="43">
        <v>9.6</v>
      </c>
      <c r="I164" s="43">
        <v>9.5</v>
      </c>
      <c r="J164" s="3">
        <f t="shared" si="25"/>
        <v>9.9999999999999645E-2</v>
      </c>
      <c r="K164" s="55">
        <f t="shared" si="26"/>
        <v>98.958333333333343</v>
      </c>
      <c r="L164" s="48"/>
    </row>
    <row r="165" spans="1:12" s="12" customFormat="1" ht="13.5" customHeight="1" x14ac:dyDescent="0.2">
      <c r="A165" s="44"/>
      <c r="B165" s="44"/>
      <c r="C165" s="45"/>
      <c r="D165" s="46"/>
      <c r="E165" s="44"/>
      <c r="F165" s="42" t="s">
        <v>184</v>
      </c>
      <c r="G165" s="43">
        <v>24</v>
      </c>
      <c r="H165" s="43">
        <v>24</v>
      </c>
      <c r="I165" s="43">
        <v>24</v>
      </c>
      <c r="J165" s="3">
        <f t="shared" si="25"/>
        <v>0</v>
      </c>
      <c r="K165" s="55">
        <f t="shared" si="26"/>
        <v>100</v>
      </c>
    </row>
    <row r="166" spans="1:12" s="4" customFormat="1" x14ac:dyDescent="0.2">
      <c r="A166" s="29" t="s">
        <v>44</v>
      </c>
      <c r="B166" s="29" t="s">
        <v>12</v>
      </c>
      <c r="C166" s="27" t="s">
        <v>44</v>
      </c>
      <c r="D166" s="25">
        <v>3</v>
      </c>
      <c r="E166" s="27" t="s">
        <v>82</v>
      </c>
      <c r="F166" s="16" t="s">
        <v>80</v>
      </c>
      <c r="G166" s="15">
        <f>G167</f>
        <v>2598</v>
      </c>
      <c r="H166" s="15">
        <f>H167</f>
        <v>2598</v>
      </c>
      <c r="I166" s="15">
        <f>I167</f>
        <v>2598</v>
      </c>
      <c r="J166" s="3">
        <f t="shared" si="25"/>
        <v>0</v>
      </c>
      <c r="K166" s="55">
        <f t="shared" si="26"/>
        <v>100</v>
      </c>
    </row>
    <row r="167" spans="1:12" s="12" customFormat="1" x14ac:dyDescent="0.2">
      <c r="A167" s="44"/>
      <c r="B167" s="44"/>
      <c r="C167" s="45"/>
      <c r="D167" s="46"/>
      <c r="E167" s="45"/>
      <c r="F167" s="42" t="s">
        <v>185</v>
      </c>
      <c r="G167" s="43">
        <v>2598</v>
      </c>
      <c r="H167" s="43">
        <v>2598</v>
      </c>
      <c r="I167" s="43">
        <v>2598</v>
      </c>
      <c r="J167" s="47">
        <f t="shared" si="25"/>
        <v>0</v>
      </c>
      <c r="K167" s="59">
        <f t="shared" si="26"/>
        <v>100</v>
      </c>
    </row>
    <row r="168" spans="1:12" s="4" customFormat="1" x14ac:dyDescent="0.2">
      <c r="A168" s="29" t="s">
        <v>44</v>
      </c>
      <c r="B168" s="29" t="s">
        <v>12</v>
      </c>
      <c r="C168" s="27" t="s">
        <v>44</v>
      </c>
      <c r="D168" s="25">
        <v>3</v>
      </c>
      <c r="E168" s="27" t="s">
        <v>79</v>
      </c>
      <c r="F168" s="16" t="s">
        <v>81</v>
      </c>
      <c r="G168" s="3">
        <f>G169</f>
        <v>1.3</v>
      </c>
      <c r="H168" s="3">
        <f>H169</f>
        <v>1.3</v>
      </c>
      <c r="I168" s="3">
        <f>I169</f>
        <v>1.3</v>
      </c>
      <c r="J168" s="3">
        <f t="shared" si="25"/>
        <v>0</v>
      </c>
      <c r="K168" s="55">
        <f t="shared" si="26"/>
        <v>100</v>
      </c>
    </row>
    <row r="169" spans="1:12" s="12" customFormat="1" ht="25.5" x14ac:dyDescent="0.2">
      <c r="A169" s="44"/>
      <c r="B169" s="44"/>
      <c r="C169" s="45"/>
      <c r="D169" s="46"/>
      <c r="E169" s="45"/>
      <c r="F169" s="42" t="s">
        <v>258</v>
      </c>
      <c r="G169" s="43">
        <v>1.3</v>
      </c>
      <c r="H169" s="43">
        <v>1.3</v>
      </c>
      <c r="I169" s="43">
        <v>1.3</v>
      </c>
      <c r="J169" s="3">
        <f t="shared" si="25"/>
        <v>0</v>
      </c>
      <c r="K169" s="55">
        <f t="shared" si="26"/>
        <v>100</v>
      </c>
    </row>
    <row r="170" spans="1:12" s="4" customFormat="1" ht="25.5" x14ac:dyDescent="0.2">
      <c r="A170" s="34" t="s">
        <v>44</v>
      </c>
      <c r="B170" s="34" t="s">
        <v>12</v>
      </c>
      <c r="C170" s="34" t="s">
        <v>44</v>
      </c>
      <c r="D170" s="35">
        <v>4</v>
      </c>
      <c r="E170" s="23"/>
      <c r="F170" s="32" t="s">
        <v>83</v>
      </c>
      <c r="G170" s="20">
        <f>G171</f>
        <v>557</v>
      </c>
      <c r="H170" s="20">
        <f>H171</f>
        <v>556.5</v>
      </c>
      <c r="I170" s="20">
        <f>I171</f>
        <v>556.5</v>
      </c>
      <c r="J170" s="20">
        <f t="shared" si="25"/>
        <v>0</v>
      </c>
      <c r="K170" s="58">
        <f t="shared" si="26"/>
        <v>100</v>
      </c>
    </row>
    <row r="171" spans="1:12" s="4" customFormat="1" x14ac:dyDescent="0.2">
      <c r="A171" s="29" t="s">
        <v>44</v>
      </c>
      <c r="B171" s="29" t="s">
        <v>12</v>
      </c>
      <c r="C171" s="27" t="s">
        <v>44</v>
      </c>
      <c r="D171" s="25">
        <v>4</v>
      </c>
      <c r="E171" s="27" t="s">
        <v>78</v>
      </c>
      <c r="F171" s="16" t="s">
        <v>76</v>
      </c>
      <c r="G171" s="3">
        <f>SUM(G172:G181)</f>
        <v>557</v>
      </c>
      <c r="H171" s="3">
        <f>SUM(H172:H181)</f>
        <v>556.5</v>
      </c>
      <c r="I171" s="3">
        <f>SUM(I172:I181)</f>
        <v>556.5</v>
      </c>
      <c r="J171" s="3">
        <f t="shared" si="25"/>
        <v>0</v>
      </c>
      <c r="K171" s="55">
        <f t="shared" si="26"/>
        <v>100</v>
      </c>
    </row>
    <row r="172" spans="1:12" s="12" customFormat="1" x14ac:dyDescent="0.2">
      <c r="A172" s="44"/>
      <c r="B172" s="44"/>
      <c r="C172" s="45"/>
      <c r="D172" s="46"/>
      <c r="E172" s="45"/>
      <c r="F172" s="42" t="s">
        <v>186</v>
      </c>
      <c r="G172" s="43">
        <v>80.900000000000006</v>
      </c>
      <c r="H172" s="43">
        <v>80.900000000000006</v>
      </c>
      <c r="I172" s="43">
        <v>80.900000000000006</v>
      </c>
      <c r="J172" s="3">
        <f t="shared" ref="J172:J183" si="27">H172-I172</f>
        <v>0</v>
      </c>
      <c r="K172" s="55">
        <f t="shared" ref="K172:K183" si="28">I172/H172*100</f>
        <v>100</v>
      </c>
    </row>
    <row r="173" spans="1:12" s="12" customFormat="1" ht="12" customHeight="1" x14ac:dyDescent="0.2">
      <c r="A173" s="44"/>
      <c r="B173" s="44"/>
      <c r="C173" s="45"/>
      <c r="D173" s="46"/>
      <c r="E173" s="45"/>
      <c r="F173" s="42" t="s">
        <v>234</v>
      </c>
      <c r="G173" s="43">
        <v>58.1</v>
      </c>
      <c r="H173" s="43">
        <v>58</v>
      </c>
      <c r="I173" s="43">
        <v>58</v>
      </c>
      <c r="J173" s="3">
        <f t="shared" si="27"/>
        <v>0</v>
      </c>
      <c r="K173" s="55">
        <f t="shared" si="28"/>
        <v>100</v>
      </c>
    </row>
    <row r="174" spans="1:12" s="12" customFormat="1" ht="13.5" customHeight="1" x14ac:dyDescent="0.2">
      <c r="A174" s="44"/>
      <c r="B174" s="44"/>
      <c r="C174" s="45"/>
      <c r="D174" s="46"/>
      <c r="E174" s="45"/>
      <c r="F174" s="42" t="s">
        <v>235</v>
      </c>
      <c r="G174" s="43">
        <v>43.2</v>
      </c>
      <c r="H174" s="43">
        <v>43.2</v>
      </c>
      <c r="I174" s="43">
        <v>43.2</v>
      </c>
      <c r="J174" s="3">
        <f t="shared" si="27"/>
        <v>0</v>
      </c>
      <c r="K174" s="55">
        <f t="shared" si="28"/>
        <v>100</v>
      </c>
    </row>
    <row r="175" spans="1:12" s="12" customFormat="1" x14ac:dyDescent="0.2">
      <c r="A175" s="44"/>
      <c r="B175" s="44"/>
      <c r="C175" s="45"/>
      <c r="D175" s="46"/>
      <c r="E175" s="45"/>
      <c r="F175" s="42" t="s">
        <v>236</v>
      </c>
      <c r="G175" s="43">
        <v>23.5</v>
      </c>
      <c r="H175" s="43">
        <v>23.4</v>
      </c>
      <c r="I175" s="43">
        <v>23.4</v>
      </c>
      <c r="J175" s="3">
        <f t="shared" si="27"/>
        <v>0</v>
      </c>
      <c r="K175" s="55">
        <f t="shared" si="28"/>
        <v>100</v>
      </c>
    </row>
    <row r="176" spans="1:12" s="12" customFormat="1" ht="12" customHeight="1" x14ac:dyDescent="0.2">
      <c r="A176" s="44"/>
      <c r="B176" s="44"/>
      <c r="C176" s="45"/>
      <c r="D176" s="46"/>
      <c r="E176" s="45"/>
      <c r="F176" s="42" t="s">
        <v>237</v>
      </c>
      <c r="G176" s="43">
        <v>64.5</v>
      </c>
      <c r="H176" s="43">
        <v>64.400000000000006</v>
      </c>
      <c r="I176" s="43">
        <v>64.400000000000006</v>
      </c>
      <c r="J176" s="3">
        <f t="shared" si="27"/>
        <v>0</v>
      </c>
      <c r="K176" s="55">
        <f t="shared" si="28"/>
        <v>100</v>
      </c>
    </row>
    <row r="177" spans="1:11" s="12" customFormat="1" ht="25.5" x14ac:dyDescent="0.2">
      <c r="A177" s="44"/>
      <c r="B177" s="44"/>
      <c r="C177" s="45"/>
      <c r="D177" s="46"/>
      <c r="E177" s="45"/>
      <c r="F177" s="42" t="s">
        <v>187</v>
      </c>
      <c r="G177" s="43">
        <v>81.400000000000006</v>
      </c>
      <c r="H177" s="43">
        <v>81.400000000000006</v>
      </c>
      <c r="I177" s="43">
        <v>81.400000000000006</v>
      </c>
      <c r="J177" s="3">
        <f t="shared" si="27"/>
        <v>0</v>
      </c>
      <c r="K177" s="55">
        <f t="shared" si="28"/>
        <v>100</v>
      </c>
    </row>
    <row r="178" spans="1:11" s="12" customFormat="1" x14ac:dyDescent="0.2">
      <c r="A178" s="44"/>
      <c r="B178" s="44"/>
      <c r="C178" s="45"/>
      <c r="D178" s="46"/>
      <c r="E178" s="45"/>
      <c r="F178" s="42" t="s">
        <v>238</v>
      </c>
      <c r="G178" s="43">
        <v>31.9</v>
      </c>
      <c r="H178" s="43">
        <v>31.9</v>
      </c>
      <c r="I178" s="43">
        <v>31.9</v>
      </c>
      <c r="J178" s="3">
        <f t="shared" si="27"/>
        <v>0</v>
      </c>
      <c r="K178" s="55">
        <f t="shared" si="28"/>
        <v>100</v>
      </c>
    </row>
    <row r="179" spans="1:11" s="12" customFormat="1" x14ac:dyDescent="0.2">
      <c r="A179" s="44"/>
      <c r="B179" s="44"/>
      <c r="C179" s="45"/>
      <c r="D179" s="46"/>
      <c r="E179" s="45"/>
      <c r="F179" s="42" t="s">
        <v>231</v>
      </c>
      <c r="G179" s="43">
        <v>42.7</v>
      </c>
      <c r="H179" s="43">
        <v>42.7</v>
      </c>
      <c r="I179" s="43">
        <v>42.7</v>
      </c>
      <c r="J179" s="3">
        <f t="shared" si="27"/>
        <v>0</v>
      </c>
      <c r="K179" s="55">
        <f t="shared" si="28"/>
        <v>100</v>
      </c>
    </row>
    <row r="180" spans="1:11" s="12" customFormat="1" x14ac:dyDescent="0.2">
      <c r="A180" s="44"/>
      <c r="B180" s="44"/>
      <c r="C180" s="45"/>
      <c r="D180" s="46"/>
      <c r="E180" s="45"/>
      <c r="F180" s="42" t="s">
        <v>232</v>
      </c>
      <c r="G180" s="43">
        <v>73.599999999999994</v>
      </c>
      <c r="H180" s="43">
        <v>73.5</v>
      </c>
      <c r="I180" s="43">
        <v>73.5</v>
      </c>
      <c r="J180" s="3">
        <f t="shared" si="27"/>
        <v>0</v>
      </c>
      <c r="K180" s="55">
        <f t="shared" si="28"/>
        <v>100</v>
      </c>
    </row>
    <row r="181" spans="1:11" s="12" customFormat="1" x14ac:dyDescent="0.2">
      <c r="A181" s="44"/>
      <c r="B181" s="44"/>
      <c r="C181" s="45"/>
      <c r="D181" s="46"/>
      <c r="E181" s="45"/>
      <c r="F181" s="42" t="s">
        <v>239</v>
      </c>
      <c r="G181" s="43">
        <v>57.2</v>
      </c>
      <c r="H181" s="43">
        <v>57.1</v>
      </c>
      <c r="I181" s="43">
        <v>57.1</v>
      </c>
      <c r="J181" s="3">
        <f t="shared" si="27"/>
        <v>0</v>
      </c>
      <c r="K181" s="55">
        <f t="shared" si="28"/>
        <v>100</v>
      </c>
    </row>
    <row r="182" spans="1:11" s="4" customFormat="1" ht="39.75" hidden="1" customHeight="1" x14ac:dyDescent="0.2">
      <c r="A182" s="30" t="s">
        <v>44</v>
      </c>
      <c r="B182" s="30" t="s">
        <v>12</v>
      </c>
      <c r="C182" s="34" t="s">
        <v>44</v>
      </c>
      <c r="D182" s="35">
        <v>5</v>
      </c>
      <c r="E182" s="34"/>
      <c r="F182" s="32" t="s">
        <v>84</v>
      </c>
      <c r="G182" s="20">
        <f>G183</f>
        <v>0</v>
      </c>
      <c r="H182" s="20">
        <f>H183</f>
        <v>0</v>
      </c>
      <c r="I182" s="20">
        <f>I183</f>
        <v>0</v>
      </c>
      <c r="J182" s="3">
        <f t="shared" si="27"/>
        <v>0</v>
      </c>
      <c r="K182" s="55" t="e">
        <f t="shared" si="28"/>
        <v>#DIV/0!</v>
      </c>
    </row>
    <row r="183" spans="1:11" s="4" customFormat="1" hidden="1" x14ac:dyDescent="0.2">
      <c r="A183" s="29" t="s">
        <v>44</v>
      </c>
      <c r="B183" s="29" t="s">
        <v>12</v>
      </c>
      <c r="C183" s="27" t="s">
        <v>44</v>
      </c>
      <c r="D183" s="25">
        <v>5</v>
      </c>
      <c r="E183" s="29" t="s">
        <v>85</v>
      </c>
      <c r="F183" s="16" t="s">
        <v>86</v>
      </c>
      <c r="G183" s="3"/>
      <c r="H183" s="3"/>
      <c r="I183" s="3"/>
      <c r="J183" s="3">
        <f t="shared" si="27"/>
        <v>0</v>
      </c>
      <c r="K183" s="55" t="e">
        <f t="shared" si="28"/>
        <v>#DIV/0!</v>
      </c>
    </row>
    <row r="184" spans="1:11" s="4" customFormat="1" ht="25.5" x14ac:dyDescent="0.2">
      <c r="A184" s="34" t="s">
        <v>44</v>
      </c>
      <c r="B184" s="34" t="s">
        <v>25</v>
      </c>
      <c r="C184" s="34" t="s">
        <v>44</v>
      </c>
      <c r="D184" s="35">
        <v>6</v>
      </c>
      <c r="E184" s="23"/>
      <c r="F184" s="19" t="s">
        <v>259</v>
      </c>
      <c r="G184" s="20">
        <f>G185+G188</f>
        <v>438.3</v>
      </c>
      <c r="H184" s="20">
        <f>H185+H188</f>
        <v>438.3</v>
      </c>
      <c r="I184" s="20">
        <f>I185+I188</f>
        <v>438.2</v>
      </c>
      <c r="J184" s="20">
        <f t="shared" ref="J184:J190" si="29">H184-I184</f>
        <v>0.10000000000002274</v>
      </c>
      <c r="K184" s="58">
        <f t="shared" ref="K184:K190" si="30">I184/H184*100</f>
        <v>99.977184576773894</v>
      </c>
    </row>
    <row r="185" spans="1:11" s="4" customFormat="1" x14ac:dyDescent="0.2">
      <c r="A185" s="29" t="s">
        <v>44</v>
      </c>
      <c r="B185" s="29" t="s">
        <v>25</v>
      </c>
      <c r="C185" s="29" t="s">
        <v>44</v>
      </c>
      <c r="D185" s="36">
        <v>6</v>
      </c>
      <c r="E185" s="37">
        <v>4603</v>
      </c>
      <c r="F185" s="2" t="s">
        <v>87</v>
      </c>
      <c r="G185" s="3">
        <f>SUM(G186:G187)</f>
        <v>33.799999999999997</v>
      </c>
      <c r="H185" s="3">
        <f>SUM(H186:H187)</f>
        <v>33.799999999999997</v>
      </c>
      <c r="I185" s="3">
        <f>SUM(I186:I187)</f>
        <v>33.799999999999997</v>
      </c>
      <c r="J185" s="3">
        <f t="shared" si="29"/>
        <v>0</v>
      </c>
      <c r="K185" s="55">
        <f t="shared" si="30"/>
        <v>100</v>
      </c>
    </row>
    <row r="186" spans="1:11" s="12" customFormat="1" ht="38.25" x14ac:dyDescent="0.2">
      <c r="A186" s="44"/>
      <c r="B186" s="44"/>
      <c r="C186" s="44"/>
      <c r="D186" s="49"/>
      <c r="E186" s="50"/>
      <c r="F186" s="42" t="s">
        <v>260</v>
      </c>
      <c r="G186" s="43">
        <v>6.6</v>
      </c>
      <c r="H186" s="43">
        <v>6.6</v>
      </c>
      <c r="I186" s="43">
        <v>6.6</v>
      </c>
      <c r="J186" s="3">
        <f t="shared" si="29"/>
        <v>0</v>
      </c>
      <c r="K186" s="55">
        <f t="shared" si="30"/>
        <v>100</v>
      </c>
    </row>
    <row r="187" spans="1:11" s="12" customFormat="1" x14ac:dyDescent="0.2">
      <c r="A187" s="44"/>
      <c r="B187" s="44"/>
      <c r="C187" s="44"/>
      <c r="D187" s="49"/>
      <c r="E187" s="50"/>
      <c r="F187" s="42" t="s">
        <v>188</v>
      </c>
      <c r="G187" s="43">
        <v>27.2</v>
      </c>
      <c r="H187" s="43">
        <v>27.2</v>
      </c>
      <c r="I187" s="43">
        <v>27.2</v>
      </c>
      <c r="J187" s="3">
        <f t="shared" si="29"/>
        <v>0</v>
      </c>
      <c r="K187" s="55">
        <f t="shared" si="30"/>
        <v>100</v>
      </c>
    </row>
    <row r="188" spans="1:11" s="4" customFormat="1" ht="12.75" customHeight="1" x14ac:dyDescent="0.2">
      <c r="A188" s="29" t="s">
        <v>44</v>
      </c>
      <c r="B188" s="29" t="s">
        <v>25</v>
      </c>
      <c r="C188" s="29" t="s">
        <v>44</v>
      </c>
      <c r="D188" s="36">
        <v>6</v>
      </c>
      <c r="E188" s="37">
        <v>2955</v>
      </c>
      <c r="F188" s="2" t="s">
        <v>71</v>
      </c>
      <c r="G188" s="3">
        <f>G189+G190</f>
        <v>404.5</v>
      </c>
      <c r="H188" s="3">
        <f>SUM(H189:H190)</f>
        <v>404.5</v>
      </c>
      <c r="I188" s="3">
        <f>SUM(I189:I190)</f>
        <v>404.4</v>
      </c>
      <c r="J188" s="3">
        <f t="shared" si="29"/>
        <v>0.10000000000002274</v>
      </c>
      <c r="K188" s="55">
        <f t="shared" si="30"/>
        <v>99.975278121137194</v>
      </c>
    </row>
    <row r="189" spans="1:11" s="12" customFormat="1" ht="12.75" customHeight="1" x14ac:dyDescent="0.2">
      <c r="A189" s="44"/>
      <c r="B189" s="44"/>
      <c r="C189" s="44"/>
      <c r="D189" s="49"/>
      <c r="E189" s="50"/>
      <c r="F189" s="42" t="s">
        <v>189</v>
      </c>
      <c r="G189" s="43">
        <v>199.5</v>
      </c>
      <c r="H189" s="43">
        <v>199.5</v>
      </c>
      <c r="I189" s="43">
        <v>199.4</v>
      </c>
      <c r="J189" s="3">
        <f t="shared" si="29"/>
        <v>9.9999999999994316E-2</v>
      </c>
      <c r="K189" s="55">
        <f t="shared" si="30"/>
        <v>99.949874686716797</v>
      </c>
    </row>
    <row r="190" spans="1:11" s="12" customFormat="1" ht="12.75" customHeight="1" x14ac:dyDescent="0.2">
      <c r="A190" s="44"/>
      <c r="B190" s="44"/>
      <c r="C190" s="44"/>
      <c r="D190" s="49"/>
      <c r="E190" s="50"/>
      <c r="F190" s="42" t="s">
        <v>190</v>
      </c>
      <c r="G190" s="43">
        <v>205</v>
      </c>
      <c r="H190" s="43">
        <v>205</v>
      </c>
      <c r="I190" s="43">
        <v>205</v>
      </c>
      <c r="J190" s="3">
        <f t="shared" si="29"/>
        <v>0</v>
      </c>
      <c r="K190" s="55">
        <f t="shared" si="30"/>
        <v>100</v>
      </c>
    </row>
    <row r="191" spans="1:11" ht="25.5" x14ac:dyDescent="0.2">
      <c r="A191" s="21"/>
      <c r="B191" s="21"/>
      <c r="C191" s="21" t="s">
        <v>88</v>
      </c>
      <c r="D191" s="21"/>
      <c r="E191" s="21"/>
      <c r="F191" s="17" t="s">
        <v>89</v>
      </c>
      <c r="G191" s="5">
        <f>G192+G203+G205+G219</f>
        <v>14367.1</v>
      </c>
      <c r="H191" s="5">
        <f>H192+H203+H205+H219</f>
        <v>13904.4</v>
      </c>
      <c r="I191" s="5">
        <f>I192+I203+I205+I219</f>
        <v>13903.4</v>
      </c>
      <c r="J191" s="5">
        <f t="shared" ref="J191:J201" si="31">H191-I191</f>
        <v>1</v>
      </c>
      <c r="K191" s="54">
        <f t="shared" ref="K191:K201" si="32">I191/H191*100</f>
        <v>99.992808031989881</v>
      </c>
    </row>
    <row r="192" spans="1:11" s="4" customFormat="1" ht="12.75" customHeight="1" x14ac:dyDescent="0.2">
      <c r="A192" s="34" t="s">
        <v>95</v>
      </c>
      <c r="B192" s="34" t="s">
        <v>95</v>
      </c>
      <c r="C192" s="34" t="s">
        <v>88</v>
      </c>
      <c r="D192" s="35">
        <v>1</v>
      </c>
      <c r="E192" s="34"/>
      <c r="F192" s="19" t="s">
        <v>90</v>
      </c>
      <c r="G192" s="20">
        <f>G193+G199+G200+G201</f>
        <v>717.40000000000009</v>
      </c>
      <c r="H192" s="20">
        <f>H193+H199+H200+H201</f>
        <v>643.29999999999995</v>
      </c>
      <c r="I192" s="20">
        <f>I193+I199+I200+I201</f>
        <v>643.1</v>
      </c>
      <c r="J192" s="20">
        <f t="shared" si="31"/>
        <v>0.19999999999993179</v>
      </c>
      <c r="K192" s="58">
        <f t="shared" si="32"/>
        <v>99.968910306233496</v>
      </c>
    </row>
    <row r="193" spans="1:11" s="4" customFormat="1" ht="12.75" customHeight="1" x14ac:dyDescent="0.2">
      <c r="A193" s="27" t="s">
        <v>95</v>
      </c>
      <c r="B193" s="27" t="s">
        <v>95</v>
      </c>
      <c r="C193" s="27" t="s">
        <v>88</v>
      </c>
      <c r="D193" s="25">
        <v>1</v>
      </c>
      <c r="E193" s="27" t="s">
        <v>96</v>
      </c>
      <c r="F193" s="2" t="s">
        <v>91</v>
      </c>
      <c r="G193" s="3">
        <f>SUM(G194:G198)</f>
        <v>188.8</v>
      </c>
      <c r="H193" s="3">
        <f>SUM(H194:H198)</f>
        <v>114.8</v>
      </c>
      <c r="I193" s="3">
        <f>SUM(I194:I198)</f>
        <v>114.69999999999999</v>
      </c>
      <c r="J193" s="47">
        <f t="shared" si="31"/>
        <v>0.10000000000000853</v>
      </c>
      <c r="K193" s="59">
        <f t="shared" si="32"/>
        <v>99.912891986062718</v>
      </c>
    </row>
    <row r="194" spans="1:11" s="12" customFormat="1" ht="12.75" customHeight="1" x14ac:dyDescent="0.2">
      <c r="A194" s="45"/>
      <c r="B194" s="45"/>
      <c r="C194" s="45"/>
      <c r="D194" s="46"/>
      <c r="E194" s="45"/>
      <c r="F194" s="42" t="s">
        <v>198</v>
      </c>
      <c r="G194" s="43">
        <v>9.5</v>
      </c>
      <c r="H194" s="43">
        <v>9.5</v>
      </c>
      <c r="I194" s="43">
        <v>9.5</v>
      </c>
      <c r="J194" s="47">
        <f t="shared" si="31"/>
        <v>0</v>
      </c>
      <c r="K194" s="59">
        <f t="shared" si="32"/>
        <v>100</v>
      </c>
    </row>
    <row r="195" spans="1:11" s="12" customFormat="1" ht="12.75" customHeight="1" x14ac:dyDescent="0.2">
      <c r="A195" s="45"/>
      <c r="B195" s="45"/>
      <c r="C195" s="45"/>
      <c r="D195" s="46"/>
      <c r="E195" s="45"/>
      <c r="F195" s="42" t="s">
        <v>199</v>
      </c>
      <c r="G195" s="43">
        <v>20</v>
      </c>
      <c r="H195" s="43">
        <v>20</v>
      </c>
      <c r="I195" s="43">
        <v>20</v>
      </c>
      <c r="J195" s="47">
        <f t="shared" si="31"/>
        <v>0</v>
      </c>
      <c r="K195" s="59">
        <f t="shared" si="32"/>
        <v>100</v>
      </c>
    </row>
    <row r="196" spans="1:11" s="12" customFormat="1" ht="12.75" customHeight="1" x14ac:dyDescent="0.2">
      <c r="A196" s="45"/>
      <c r="B196" s="45"/>
      <c r="C196" s="45"/>
      <c r="D196" s="46"/>
      <c r="E196" s="45"/>
      <c r="F196" s="42" t="s">
        <v>200</v>
      </c>
      <c r="G196" s="43">
        <v>9.3000000000000007</v>
      </c>
      <c r="H196" s="43">
        <v>9.3000000000000007</v>
      </c>
      <c r="I196" s="43">
        <v>9.3000000000000007</v>
      </c>
      <c r="J196" s="47">
        <f t="shared" si="31"/>
        <v>0</v>
      </c>
      <c r="K196" s="59">
        <f t="shared" si="32"/>
        <v>100</v>
      </c>
    </row>
    <row r="197" spans="1:11" s="12" customFormat="1" ht="12.75" customHeight="1" x14ac:dyDescent="0.2">
      <c r="A197" s="45"/>
      <c r="B197" s="45"/>
      <c r="C197" s="45"/>
      <c r="D197" s="46"/>
      <c r="E197" s="45"/>
      <c r="F197" s="42" t="s">
        <v>201</v>
      </c>
      <c r="G197" s="43">
        <v>120</v>
      </c>
      <c r="H197" s="43">
        <v>46</v>
      </c>
      <c r="I197" s="43">
        <v>45.9</v>
      </c>
      <c r="J197" s="47">
        <f t="shared" si="31"/>
        <v>0.10000000000000142</v>
      </c>
      <c r="K197" s="59">
        <f t="shared" si="32"/>
        <v>99.782608695652172</v>
      </c>
    </row>
    <row r="198" spans="1:11" s="12" customFormat="1" ht="31.5" customHeight="1" x14ac:dyDescent="0.2">
      <c r="A198" s="45"/>
      <c r="B198" s="45"/>
      <c r="C198" s="45"/>
      <c r="D198" s="46"/>
      <c r="E198" s="45"/>
      <c r="F198" s="42" t="s">
        <v>202</v>
      </c>
      <c r="G198" s="43">
        <v>30</v>
      </c>
      <c r="H198" s="43">
        <v>30</v>
      </c>
      <c r="I198" s="43">
        <v>30</v>
      </c>
      <c r="J198" s="47">
        <f t="shared" si="31"/>
        <v>0</v>
      </c>
      <c r="K198" s="59">
        <f t="shared" si="32"/>
        <v>100</v>
      </c>
    </row>
    <row r="199" spans="1:11" s="4" customFormat="1" ht="26.25" customHeight="1" x14ac:dyDescent="0.2">
      <c r="A199" s="27" t="s">
        <v>95</v>
      </c>
      <c r="B199" s="27" t="s">
        <v>95</v>
      </c>
      <c r="C199" s="27" t="s">
        <v>88</v>
      </c>
      <c r="D199" s="25">
        <v>1</v>
      </c>
      <c r="E199" s="27" t="s">
        <v>97</v>
      </c>
      <c r="F199" s="2" t="s">
        <v>92</v>
      </c>
      <c r="G199" s="3">
        <v>482.1</v>
      </c>
      <c r="H199" s="3">
        <v>482.1</v>
      </c>
      <c r="I199" s="3">
        <v>482</v>
      </c>
      <c r="J199" s="3">
        <f t="shared" si="31"/>
        <v>0.10000000000002274</v>
      </c>
      <c r="K199" s="55">
        <f t="shared" si="32"/>
        <v>99.979257415473967</v>
      </c>
    </row>
    <row r="200" spans="1:11" s="4" customFormat="1" x14ac:dyDescent="0.2">
      <c r="A200" s="27" t="s">
        <v>95</v>
      </c>
      <c r="B200" s="27" t="s">
        <v>95</v>
      </c>
      <c r="C200" s="27" t="s">
        <v>88</v>
      </c>
      <c r="D200" s="25">
        <v>1</v>
      </c>
      <c r="E200" s="27" t="s">
        <v>98</v>
      </c>
      <c r="F200" s="2" t="s">
        <v>93</v>
      </c>
      <c r="G200" s="3">
        <v>16.5</v>
      </c>
      <c r="H200" s="3">
        <v>16.399999999999999</v>
      </c>
      <c r="I200" s="3">
        <v>16.399999999999999</v>
      </c>
      <c r="J200" s="3">
        <f t="shared" si="31"/>
        <v>0</v>
      </c>
      <c r="K200" s="55">
        <f t="shared" si="32"/>
        <v>100</v>
      </c>
    </row>
    <row r="201" spans="1:11" s="4" customFormat="1" x14ac:dyDescent="0.2">
      <c r="A201" s="27" t="s">
        <v>95</v>
      </c>
      <c r="B201" s="27" t="s">
        <v>95</v>
      </c>
      <c r="C201" s="27" t="s">
        <v>88</v>
      </c>
      <c r="D201" s="25">
        <v>1</v>
      </c>
      <c r="E201" s="27" t="s">
        <v>99</v>
      </c>
      <c r="F201" s="2" t="s">
        <v>94</v>
      </c>
      <c r="G201" s="3">
        <v>30</v>
      </c>
      <c r="H201" s="3">
        <v>30</v>
      </c>
      <c r="I201" s="13">
        <f>I202</f>
        <v>30</v>
      </c>
      <c r="J201" s="3">
        <f t="shared" si="31"/>
        <v>0</v>
      </c>
      <c r="K201" s="55">
        <f t="shared" si="32"/>
        <v>100</v>
      </c>
    </row>
    <row r="202" spans="1:11" s="12" customFormat="1" ht="25.5" x14ac:dyDescent="0.2">
      <c r="A202" s="45"/>
      <c r="B202" s="45"/>
      <c r="C202" s="45"/>
      <c r="D202" s="46"/>
      <c r="E202" s="45"/>
      <c r="F202" s="42" t="s">
        <v>220</v>
      </c>
      <c r="G202" s="43">
        <v>30</v>
      </c>
      <c r="H202" s="43">
        <v>30</v>
      </c>
      <c r="I202" s="52">
        <v>30</v>
      </c>
      <c r="J202" s="43"/>
      <c r="K202" s="57"/>
    </row>
    <row r="203" spans="1:11" s="4" customFormat="1" x14ac:dyDescent="0.2">
      <c r="A203" s="34" t="s">
        <v>102</v>
      </c>
      <c r="B203" s="34" t="s">
        <v>12</v>
      </c>
      <c r="C203" s="34" t="s">
        <v>88</v>
      </c>
      <c r="D203" s="35">
        <v>2</v>
      </c>
      <c r="E203" s="34"/>
      <c r="F203" s="19" t="s">
        <v>100</v>
      </c>
      <c r="G203" s="20">
        <f>G204</f>
        <v>2386.1999999999998</v>
      </c>
      <c r="H203" s="20">
        <f>H204</f>
        <v>2297.8000000000002</v>
      </c>
      <c r="I203" s="20">
        <f>I204</f>
        <v>2297.3000000000002</v>
      </c>
      <c r="J203" s="20">
        <f>H203-I203</f>
        <v>0.5</v>
      </c>
      <c r="K203" s="58">
        <f>I203/H203*100</f>
        <v>99.978240055705456</v>
      </c>
    </row>
    <row r="204" spans="1:11" s="4" customFormat="1" ht="25.5" x14ac:dyDescent="0.2">
      <c r="A204" s="27" t="s">
        <v>102</v>
      </c>
      <c r="B204" s="27" t="s">
        <v>12</v>
      </c>
      <c r="C204" s="27" t="s">
        <v>88</v>
      </c>
      <c r="D204" s="25">
        <v>2</v>
      </c>
      <c r="E204" s="27" t="s">
        <v>103</v>
      </c>
      <c r="F204" s="2" t="s">
        <v>101</v>
      </c>
      <c r="G204" s="3">
        <v>2386.1999999999998</v>
      </c>
      <c r="H204" s="3">
        <v>2297.8000000000002</v>
      </c>
      <c r="I204" s="3">
        <v>2297.3000000000002</v>
      </c>
      <c r="J204" s="3">
        <f>H204-I204</f>
        <v>0.5</v>
      </c>
      <c r="K204" s="55">
        <f>I204/H204*100</f>
        <v>99.978240055705456</v>
      </c>
    </row>
    <row r="205" spans="1:11" s="4" customFormat="1" x14ac:dyDescent="0.2">
      <c r="A205" s="34" t="s">
        <v>102</v>
      </c>
      <c r="B205" s="34" t="s">
        <v>30</v>
      </c>
      <c r="C205" s="34" t="s">
        <v>88</v>
      </c>
      <c r="D205" s="35">
        <v>3</v>
      </c>
      <c r="E205" s="34"/>
      <c r="F205" s="19" t="s">
        <v>104</v>
      </c>
      <c r="G205" s="20">
        <f>G206+G216+G217</f>
        <v>2820</v>
      </c>
      <c r="H205" s="20">
        <f>H206+H216+H217</f>
        <v>2519.8999999999996</v>
      </c>
      <c r="I205" s="20">
        <f>I206+I216+I217</f>
        <v>2519.6999999999998</v>
      </c>
      <c r="J205" s="20">
        <f>H205-I205</f>
        <v>0.1999999999998181</v>
      </c>
      <c r="K205" s="58">
        <f>I205/H205*100</f>
        <v>99.992063177110211</v>
      </c>
    </row>
    <row r="206" spans="1:11" s="4" customFormat="1" x14ac:dyDescent="0.2">
      <c r="A206" s="29" t="s">
        <v>102</v>
      </c>
      <c r="B206" s="29" t="s">
        <v>30</v>
      </c>
      <c r="C206" s="29" t="s">
        <v>88</v>
      </c>
      <c r="D206" s="25">
        <v>3</v>
      </c>
      <c r="E206" s="29" t="s">
        <v>96</v>
      </c>
      <c r="F206" s="16" t="s">
        <v>91</v>
      </c>
      <c r="G206" s="3">
        <f>SUM(G207:G215)</f>
        <v>1714.4</v>
      </c>
      <c r="H206" s="3">
        <f>SUM(H207:H215)</f>
        <v>1414.2999999999997</v>
      </c>
      <c r="I206" s="3">
        <f>SUM(I207:I215)</f>
        <v>1414.1999999999998</v>
      </c>
      <c r="J206" s="3">
        <f>H206-I206</f>
        <v>9.9999999999909051E-2</v>
      </c>
      <c r="K206" s="55">
        <f>I206/H206*100</f>
        <v>99.992929364349862</v>
      </c>
    </row>
    <row r="207" spans="1:11" s="12" customFormat="1" x14ac:dyDescent="0.2">
      <c r="A207" s="44"/>
      <c r="B207" s="44"/>
      <c r="C207" s="44"/>
      <c r="D207" s="46"/>
      <c r="E207" s="44"/>
      <c r="F207" s="42" t="s">
        <v>266</v>
      </c>
      <c r="G207" s="43">
        <v>131.9</v>
      </c>
      <c r="H207" s="43">
        <v>131.80000000000001</v>
      </c>
      <c r="I207" s="43">
        <v>131.80000000000001</v>
      </c>
      <c r="J207" s="51">
        <f t="shared" ref="J207:J215" si="33">H207-I207</f>
        <v>0</v>
      </c>
      <c r="K207" s="57">
        <f t="shared" ref="K207:K215" si="34">I207/H207*100</f>
        <v>100</v>
      </c>
    </row>
    <row r="208" spans="1:11" s="12" customFormat="1" x14ac:dyDescent="0.2">
      <c r="A208" s="44"/>
      <c r="B208" s="44"/>
      <c r="C208" s="44"/>
      <c r="D208" s="46"/>
      <c r="E208" s="44"/>
      <c r="F208" s="42" t="s">
        <v>204</v>
      </c>
      <c r="G208" s="43">
        <v>746.3</v>
      </c>
      <c r="H208" s="43">
        <v>746.3</v>
      </c>
      <c r="I208" s="43">
        <v>746.3</v>
      </c>
      <c r="J208" s="43">
        <f t="shared" si="33"/>
        <v>0</v>
      </c>
      <c r="K208" s="57">
        <f t="shared" si="34"/>
        <v>100</v>
      </c>
    </row>
    <row r="209" spans="1:11" s="12" customFormat="1" x14ac:dyDescent="0.2">
      <c r="A209" s="44"/>
      <c r="B209" s="44"/>
      <c r="C209" s="44"/>
      <c r="D209" s="46"/>
      <c r="E209" s="44"/>
      <c r="F209" s="42" t="s">
        <v>205</v>
      </c>
      <c r="G209" s="43">
        <v>50</v>
      </c>
      <c r="H209" s="43">
        <v>50</v>
      </c>
      <c r="I209" s="43">
        <v>50</v>
      </c>
      <c r="J209" s="43">
        <f t="shared" si="33"/>
        <v>0</v>
      </c>
      <c r="K209" s="57">
        <f t="shared" si="34"/>
        <v>100</v>
      </c>
    </row>
    <row r="210" spans="1:11" s="12" customFormat="1" ht="25.5" x14ac:dyDescent="0.2">
      <c r="A210" s="44"/>
      <c r="B210" s="44"/>
      <c r="C210" s="44"/>
      <c r="D210" s="46"/>
      <c r="E210" s="44"/>
      <c r="F210" s="42" t="s">
        <v>206</v>
      </c>
      <c r="G210" s="43">
        <v>40</v>
      </c>
      <c r="H210" s="43">
        <v>40</v>
      </c>
      <c r="I210" s="43">
        <v>40</v>
      </c>
      <c r="J210" s="43">
        <f t="shared" si="33"/>
        <v>0</v>
      </c>
      <c r="K210" s="57">
        <f t="shared" si="34"/>
        <v>100</v>
      </c>
    </row>
    <row r="211" spans="1:11" s="12" customFormat="1" ht="25.5" x14ac:dyDescent="0.2">
      <c r="A211" s="44"/>
      <c r="B211" s="44"/>
      <c r="C211" s="44"/>
      <c r="D211" s="46"/>
      <c r="E211" s="44"/>
      <c r="F211" s="42" t="s">
        <v>207</v>
      </c>
      <c r="G211" s="43">
        <v>9.1</v>
      </c>
      <c r="H211" s="43">
        <v>9.1</v>
      </c>
      <c r="I211" s="43">
        <v>9</v>
      </c>
      <c r="J211" s="43">
        <f t="shared" si="33"/>
        <v>9.9999999999999645E-2</v>
      </c>
      <c r="K211" s="57">
        <f t="shared" si="34"/>
        <v>98.901098901098905</v>
      </c>
    </row>
    <row r="212" spans="1:11" s="12" customFormat="1" x14ac:dyDescent="0.2">
      <c r="A212" s="44"/>
      <c r="B212" s="44"/>
      <c r="C212" s="44"/>
      <c r="D212" s="46"/>
      <c r="E212" s="44"/>
      <c r="F212" s="42" t="s">
        <v>208</v>
      </c>
      <c r="G212" s="43">
        <v>40</v>
      </c>
      <c r="H212" s="43">
        <v>40</v>
      </c>
      <c r="I212" s="43">
        <v>40</v>
      </c>
      <c r="J212" s="43">
        <f t="shared" si="33"/>
        <v>0</v>
      </c>
      <c r="K212" s="57">
        <f t="shared" si="34"/>
        <v>100</v>
      </c>
    </row>
    <row r="213" spans="1:11" s="12" customFormat="1" x14ac:dyDescent="0.2">
      <c r="A213" s="44"/>
      <c r="B213" s="44"/>
      <c r="C213" s="44"/>
      <c r="D213" s="46"/>
      <c r="E213" s="44"/>
      <c r="F213" s="42" t="s">
        <v>209</v>
      </c>
      <c r="G213" s="43">
        <v>12</v>
      </c>
      <c r="H213" s="43">
        <v>12</v>
      </c>
      <c r="I213" s="43">
        <v>12</v>
      </c>
      <c r="J213" s="43">
        <f t="shared" si="33"/>
        <v>0</v>
      </c>
      <c r="K213" s="57">
        <f t="shared" si="34"/>
        <v>100</v>
      </c>
    </row>
    <row r="214" spans="1:11" s="12" customFormat="1" x14ac:dyDescent="0.2">
      <c r="A214" s="44"/>
      <c r="B214" s="44"/>
      <c r="C214" s="44"/>
      <c r="D214" s="46"/>
      <c r="E214" s="44"/>
      <c r="F214" s="42" t="s">
        <v>227</v>
      </c>
      <c r="G214" s="43">
        <v>400</v>
      </c>
      <c r="H214" s="43">
        <v>100</v>
      </c>
      <c r="I214" s="43">
        <v>100</v>
      </c>
      <c r="J214" s="43">
        <f t="shared" si="33"/>
        <v>0</v>
      </c>
      <c r="K214" s="57">
        <f t="shared" si="34"/>
        <v>100</v>
      </c>
    </row>
    <row r="215" spans="1:11" s="12" customFormat="1" x14ac:dyDescent="0.2">
      <c r="A215" s="44"/>
      <c r="B215" s="44"/>
      <c r="C215" s="44"/>
      <c r="D215" s="46"/>
      <c r="E215" s="44"/>
      <c r="F215" s="42" t="s">
        <v>210</v>
      </c>
      <c r="G215" s="43">
        <v>285.10000000000002</v>
      </c>
      <c r="H215" s="43">
        <v>285.10000000000002</v>
      </c>
      <c r="I215" s="43">
        <v>285.10000000000002</v>
      </c>
      <c r="J215" s="43">
        <f t="shared" si="33"/>
        <v>0</v>
      </c>
      <c r="K215" s="57">
        <f t="shared" si="34"/>
        <v>100</v>
      </c>
    </row>
    <row r="216" spans="1:11" s="4" customFormat="1" x14ac:dyDescent="0.2">
      <c r="A216" s="29" t="s">
        <v>102</v>
      </c>
      <c r="B216" s="29" t="s">
        <v>30</v>
      </c>
      <c r="C216" s="29" t="s">
        <v>88</v>
      </c>
      <c r="D216" s="25">
        <v>3</v>
      </c>
      <c r="E216" s="29" t="s">
        <v>67</v>
      </c>
      <c r="F216" s="16" t="s">
        <v>105</v>
      </c>
      <c r="G216" s="3">
        <v>500</v>
      </c>
      <c r="H216" s="3">
        <v>500</v>
      </c>
      <c r="I216" s="15">
        <v>500</v>
      </c>
      <c r="J216" s="3">
        <f>H216-I216</f>
        <v>0</v>
      </c>
      <c r="K216" s="55">
        <f>I216/H216*100</f>
        <v>100</v>
      </c>
    </row>
    <row r="217" spans="1:11" s="4" customFormat="1" x14ac:dyDescent="0.2">
      <c r="A217" s="29" t="s">
        <v>102</v>
      </c>
      <c r="B217" s="29" t="s">
        <v>30</v>
      </c>
      <c r="C217" s="29" t="s">
        <v>88</v>
      </c>
      <c r="D217" s="25">
        <v>3</v>
      </c>
      <c r="E217" s="29" t="s">
        <v>107</v>
      </c>
      <c r="F217" s="16" t="s">
        <v>106</v>
      </c>
      <c r="G217" s="15">
        <f>G218</f>
        <v>605.6</v>
      </c>
      <c r="H217" s="15">
        <f>H218</f>
        <v>605.6</v>
      </c>
      <c r="I217" s="15">
        <f>I218</f>
        <v>605.5</v>
      </c>
      <c r="J217" s="3">
        <f>H217-I217</f>
        <v>0.10000000000002274</v>
      </c>
      <c r="K217" s="55">
        <f>I217/H217*100</f>
        <v>99.983487450462349</v>
      </c>
    </row>
    <row r="218" spans="1:11" s="12" customFormat="1" x14ac:dyDescent="0.2">
      <c r="A218" s="44"/>
      <c r="B218" s="44"/>
      <c r="C218" s="44"/>
      <c r="D218" s="46"/>
      <c r="E218" s="44"/>
      <c r="F218" s="42" t="s">
        <v>203</v>
      </c>
      <c r="G218" s="43">
        <v>605.6</v>
      </c>
      <c r="H218" s="43">
        <v>605.6</v>
      </c>
      <c r="I218" s="43">
        <v>605.5</v>
      </c>
      <c r="J218" s="43"/>
      <c r="K218" s="57"/>
    </row>
    <row r="219" spans="1:11" s="4" customFormat="1" ht="38.25" x14ac:dyDescent="0.2">
      <c r="A219" s="34" t="s">
        <v>110</v>
      </c>
      <c r="B219" s="34" t="s">
        <v>44</v>
      </c>
      <c r="C219" s="34" t="s">
        <v>88</v>
      </c>
      <c r="D219" s="35">
        <v>4</v>
      </c>
      <c r="E219" s="34"/>
      <c r="F219" s="19" t="s">
        <v>108</v>
      </c>
      <c r="G219" s="20">
        <f>G220+G225+G232+G233</f>
        <v>8443.5</v>
      </c>
      <c r="H219" s="20">
        <f>H220+H225+H232+H233</f>
        <v>8443.4</v>
      </c>
      <c r="I219" s="20">
        <f>I220+I225+I232+I233</f>
        <v>8443.2999999999993</v>
      </c>
      <c r="J219" s="20">
        <f t="shared" ref="J219:J233" si="35">H219-I219</f>
        <v>0.1000000000003638</v>
      </c>
      <c r="K219" s="58">
        <f t="shared" ref="K219:K234" si="36">I219/H219*100</f>
        <v>99.99881564298741</v>
      </c>
    </row>
    <row r="220" spans="1:11" s="4" customFormat="1" x14ac:dyDescent="0.2">
      <c r="A220" s="29" t="s">
        <v>110</v>
      </c>
      <c r="B220" s="29" t="s">
        <v>44</v>
      </c>
      <c r="C220" s="29" t="s">
        <v>88</v>
      </c>
      <c r="D220" s="25">
        <v>4</v>
      </c>
      <c r="E220" s="29" t="s">
        <v>111</v>
      </c>
      <c r="F220" s="2" t="s">
        <v>197</v>
      </c>
      <c r="G220" s="3">
        <f>SUM(G221:G224)</f>
        <v>254.2</v>
      </c>
      <c r="H220" s="3">
        <f>SUM(H221:H224)</f>
        <v>254.2</v>
      </c>
      <c r="I220" s="3">
        <f>SUM(I221:I224)</f>
        <v>254.2</v>
      </c>
      <c r="J220" s="3">
        <f t="shared" si="35"/>
        <v>0</v>
      </c>
      <c r="K220" s="55">
        <f t="shared" si="36"/>
        <v>100</v>
      </c>
    </row>
    <row r="221" spans="1:11" s="12" customFormat="1" x14ac:dyDescent="0.2">
      <c r="A221" s="44"/>
      <c r="B221" s="44"/>
      <c r="C221" s="44"/>
      <c r="D221" s="46"/>
      <c r="E221" s="44"/>
      <c r="F221" s="42" t="s">
        <v>211</v>
      </c>
      <c r="G221" s="43">
        <v>10</v>
      </c>
      <c r="H221" s="43">
        <v>10</v>
      </c>
      <c r="I221" s="43">
        <v>10</v>
      </c>
      <c r="J221" s="43">
        <f t="shared" si="35"/>
        <v>0</v>
      </c>
      <c r="K221" s="57">
        <f t="shared" si="36"/>
        <v>100</v>
      </c>
    </row>
    <row r="222" spans="1:11" s="12" customFormat="1" x14ac:dyDescent="0.2">
      <c r="A222" s="44"/>
      <c r="B222" s="44"/>
      <c r="C222" s="44"/>
      <c r="D222" s="46"/>
      <c r="E222" s="44"/>
      <c r="F222" s="42" t="s">
        <v>215</v>
      </c>
      <c r="G222" s="43">
        <v>50</v>
      </c>
      <c r="H222" s="43">
        <v>50</v>
      </c>
      <c r="I222" s="43">
        <v>50</v>
      </c>
      <c r="J222" s="43">
        <f t="shared" si="35"/>
        <v>0</v>
      </c>
      <c r="K222" s="57">
        <f t="shared" si="36"/>
        <v>100</v>
      </c>
    </row>
    <row r="223" spans="1:11" s="12" customFormat="1" x14ac:dyDescent="0.2">
      <c r="A223" s="44"/>
      <c r="B223" s="44"/>
      <c r="C223" s="44"/>
      <c r="D223" s="46"/>
      <c r="E223" s="44"/>
      <c r="F223" s="42" t="s">
        <v>213</v>
      </c>
      <c r="G223" s="43">
        <v>10</v>
      </c>
      <c r="H223" s="43">
        <v>10</v>
      </c>
      <c r="I223" s="43">
        <v>10</v>
      </c>
      <c r="J223" s="43">
        <f t="shared" si="35"/>
        <v>0</v>
      </c>
      <c r="K223" s="57">
        <f t="shared" si="36"/>
        <v>100</v>
      </c>
    </row>
    <row r="224" spans="1:11" s="12" customFormat="1" x14ac:dyDescent="0.2">
      <c r="A224" s="44"/>
      <c r="B224" s="44"/>
      <c r="C224" s="44"/>
      <c r="D224" s="46"/>
      <c r="E224" s="44"/>
      <c r="F224" s="42" t="s">
        <v>214</v>
      </c>
      <c r="G224" s="43">
        <v>184.2</v>
      </c>
      <c r="H224" s="43">
        <v>184.2</v>
      </c>
      <c r="I224" s="43">
        <v>184.2</v>
      </c>
      <c r="J224" s="43">
        <f t="shared" si="35"/>
        <v>0</v>
      </c>
      <c r="K224" s="57">
        <f t="shared" si="36"/>
        <v>100</v>
      </c>
    </row>
    <row r="225" spans="1:11" s="4" customFormat="1" x14ac:dyDescent="0.2">
      <c r="A225" s="29" t="s">
        <v>110</v>
      </c>
      <c r="B225" s="29" t="s">
        <v>44</v>
      </c>
      <c r="C225" s="29" t="s">
        <v>88</v>
      </c>
      <c r="D225" s="25">
        <v>4</v>
      </c>
      <c r="E225" s="29" t="s">
        <v>62</v>
      </c>
      <c r="F225" s="2" t="s">
        <v>212</v>
      </c>
      <c r="G225" s="3">
        <f>SUM(G226:G231)</f>
        <v>5908.1</v>
      </c>
      <c r="H225" s="3">
        <f>SUM(H226:H231)</f>
        <v>5908</v>
      </c>
      <c r="I225" s="3">
        <f>SUM(I226:I231)</f>
        <v>5907.9</v>
      </c>
      <c r="J225" s="3">
        <f t="shared" si="35"/>
        <v>0.1000000000003638</v>
      </c>
      <c r="K225" s="55">
        <f t="shared" si="36"/>
        <v>99.998307379823956</v>
      </c>
    </row>
    <row r="226" spans="1:11" s="12" customFormat="1" x14ac:dyDescent="0.2">
      <c r="A226" s="44"/>
      <c r="B226" s="44"/>
      <c r="C226" s="44"/>
      <c r="D226" s="46"/>
      <c r="E226" s="44"/>
      <c r="F226" s="42" t="s">
        <v>216</v>
      </c>
      <c r="G226" s="43">
        <v>770.5</v>
      </c>
      <c r="H226" s="43">
        <v>770.4</v>
      </c>
      <c r="I226" s="43">
        <v>770.4</v>
      </c>
      <c r="J226" s="43">
        <f t="shared" si="35"/>
        <v>0</v>
      </c>
      <c r="K226" s="57">
        <f t="shared" si="36"/>
        <v>100</v>
      </c>
    </row>
    <row r="227" spans="1:11" s="12" customFormat="1" ht="25.5" x14ac:dyDescent="0.2">
      <c r="A227" s="44"/>
      <c r="B227" s="44"/>
      <c r="C227" s="44"/>
      <c r="D227" s="46"/>
      <c r="E227" s="44"/>
      <c r="F227" s="42" t="s">
        <v>217</v>
      </c>
      <c r="G227" s="43">
        <v>1076.0999999999999</v>
      </c>
      <c r="H227" s="43">
        <v>1076.0999999999999</v>
      </c>
      <c r="I227" s="43">
        <v>1076</v>
      </c>
      <c r="J227" s="43">
        <f t="shared" si="35"/>
        <v>9.9999999999909051E-2</v>
      </c>
      <c r="K227" s="57">
        <f t="shared" si="36"/>
        <v>99.990707183347283</v>
      </c>
    </row>
    <row r="228" spans="1:11" s="12" customFormat="1" x14ac:dyDescent="0.2">
      <c r="A228" s="44"/>
      <c r="B228" s="44"/>
      <c r="C228" s="44"/>
      <c r="D228" s="46"/>
      <c r="E228" s="44"/>
      <c r="F228" s="42" t="s">
        <v>218</v>
      </c>
      <c r="G228" s="43">
        <v>396.6</v>
      </c>
      <c r="H228" s="43">
        <v>396.6</v>
      </c>
      <c r="I228" s="43">
        <v>396.6</v>
      </c>
      <c r="J228" s="43">
        <f t="shared" si="35"/>
        <v>0</v>
      </c>
      <c r="K228" s="57">
        <f t="shared" si="36"/>
        <v>100</v>
      </c>
    </row>
    <row r="229" spans="1:11" s="12" customFormat="1" x14ac:dyDescent="0.2">
      <c r="A229" s="44"/>
      <c r="B229" s="44"/>
      <c r="C229" s="44"/>
      <c r="D229" s="46"/>
      <c r="E229" s="44"/>
      <c r="F229" s="42" t="s">
        <v>282</v>
      </c>
      <c r="G229" s="43">
        <v>295.5</v>
      </c>
      <c r="H229" s="43">
        <v>295.5</v>
      </c>
      <c r="I229" s="43">
        <v>295.5</v>
      </c>
      <c r="J229" s="43">
        <f t="shared" si="35"/>
        <v>0</v>
      </c>
      <c r="K229" s="57">
        <f t="shared" si="36"/>
        <v>100</v>
      </c>
    </row>
    <row r="230" spans="1:11" s="12" customFormat="1" x14ac:dyDescent="0.2">
      <c r="A230" s="44"/>
      <c r="B230" s="44"/>
      <c r="C230" s="44"/>
      <c r="D230" s="46"/>
      <c r="E230" s="44"/>
      <c r="F230" s="42" t="s">
        <v>261</v>
      </c>
      <c r="G230" s="43">
        <v>972.1</v>
      </c>
      <c r="H230" s="43">
        <v>972.1</v>
      </c>
      <c r="I230" s="43">
        <v>972.1</v>
      </c>
      <c r="J230" s="43">
        <f>H230-I230</f>
        <v>0</v>
      </c>
      <c r="K230" s="57">
        <f>I230/H230*100</f>
        <v>100</v>
      </c>
    </row>
    <row r="231" spans="1:11" s="12" customFormat="1" x14ac:dyDescent="0.2">
      <c r="A231" s="44"/>
      <c r="B231" s="44"/>
      <c r="C231" s="44"/>
      <c r="D231" s="46"/>
      <c r="E231" s="44"/>
      <c r="F231" s="42" t="s">
        <v>219</v>
      </c>
      <c r="G231" s="43">
        <v>2397.3000000000002</v>
      </c>
      <c r="H231" s="43">
        <v>2397.3000000000002</v>
      </c>
      <c r="I231" s="43">
        <v>2397.3000000000002</v>
      </c>
      <c r="J231" s="43">
        <f t="shared" si="35"/>
        <v>0</v>
      </c>
      <c r="K231" s="57">
        <f t="shared" si="36"/>
        <v>100</v>
      </c>
    </row>
    <row r="232" spans="1:11" s="4" customFormat="1" x14ac:dyDescent="0.2">
      <c r="A232" s="29" t="s">
        <v>110</v>
      </c>
      <c r="B232" s="29" t="s">
        <v>44</v>
      </c>
      <c r="C232" s="29" t="s">
        <v>88</v>
      </c>
      <c r="D232" s="25">
        <v>4</v>
      </c>
      <c r="E232" s="29" t="s">
        <v>112</v>
      </c>
      <c r="F232" s="2" t="s">
        <v>109</v>
      </c>
      <c r="G232" s="3">
        <v>1657.8</v>
      </c>
      <c r="H232" s="3">
        <v>1657.8</v>
      </c>
      <c r="I232" s="3">
        <v>1657.8</v>
      </c>
      <c r="J232" s="3">
        <f t="shared" si="35"/>
        <v>0</v>
      </c>
      <c r="K232" s="55">
        <f t="shared" si="36"/>
        <v>100</v>
      </c>
    </row>
    <row r="233" spans="1:11" s="4" customFormat="1" x14ac:dyDescent="0.2">
      <c r="A233" s="29" t="s">
        <v>110</v>
      </c>
      <c r="B233" s="29" t="s">
        <v>44</v>
      </c>
      <c r="C233" s="29" t="s">
        <v>88</v>
      </c>
      <c r="D233" s="25">
        <v>4</v>
      </c>
      <c r="E233" s="29" t="s">
        <v>64</v>
      </c>
      <c r="F233" s="2" t="s">
        <v>262</v>
      </c>
      <c r="G233" s="3">
        <v>623.4</v>
      </c>
      <c r="H233" s="3">
        <v>623.4</v>
      </c>
      <c r="I233" s="3">
        <v>623.4</v>
      </c>
      <c r="J233" s="3">
        <f t="shared" si="35"/>
        <v>0</v>
      </c>
      <c r="K233" s="55">
        <f t="shared" si="36"/>
        <v>100</v>
      </c>
    </row>
    <row r="234" spans="1:11" x14ac:dyDescent="0.2">
      <c r="E234" s="24"/>
      <c r="F234" s="7" t="s">
        <v>2</v>
      </c>
      <c r="G234" s="8">
        <f>G11+G35+G43+G134+G136+G191</f>
        <v>98694.60000000002</v>
      </c>
      <c r="H234" s="8">
        <f>H11+H35+H43+H134+H136+H191</f>
        <v>98219.6</v>
      </c>
      <c r="I234" s="8">
        <f>I11+I35+I43+I134+I136+I191</f>
        <v>98216.299999999988</v>
      </c>
      <c r="J234" s="8">
        <f>J11+J35+J43+J134+J136+J191</f>
        <v>3.3000000000160981</v>
      </c>
      <c r="K234" s="60">
        <f t="shared" si="36"/>
        <v>99.996640181796693</v>
      </c>
    </row>
    <row r="235" spans="1:11" x14ac:dyDescent="0.2">
      <c r="H235" s="6"/>
      <c r="K235" s="61"/>
    </row>
    <row r="236" spans="1:11" x14ac:dyDescent="0.2">
      <c r="H236" s="6"/>
      <c r="K236" s="61"/>
    </row>
    <row r="237" spans="1:11" x14ac:dyDescent="0.2">
      <c r="H237" s="6"/>
      <c r="K237" s="61"/>
    </row>
    <row r="238" spans="1:11" x14ac:dyDescent="0.2">
      <c r="H238" s="6"/>
      <c r="K238" s="61"/>
    </row>
    <row r="239" spans="1:11" x14ac:dyDescent="0.2">
      <c r="H239" s="6"/>
      <c r="K239" s="61"/>
    </row>
    <row r="240" spans="1:11" x14ac:dyDescent="0.2">
      <c r="H240" s="6"/>
      <c r="K240" s="61"/>
    </row>
    <row r="241" spans="1:11" x14ac:dyDescent="0.2">
      <c r="H241" s="6"/>
      <c r="K241" s="61"/>
    </row>
    <row r="242" spans="1:11" x14ac:dyDescent="0.2">
      <c r="H242" s="6"/>
      <c r="K242" s="61"/>
    </row>
    <row r="243" spans="1:11" x14ac:dyDescent="0.2">
      <c r="H243" s="6"/>
      <c r="K243" s="61"/>
    </row>
    <row r="244" spans="1:11" s="9" customFormat="1" ht="15.75" x14ac:dyDescent="0.25">
      <c r="A244" s="26"/>
      <c r="B244" s="26"/>
      <c r="C244" s="26"/>
      <c r="D244" s="26"/>
      <c r="E244" s="26"/>
      <c r="F244" s="9" t="s">
        <v>6</v>
      </c>
      <c r="I244" s="9" t="s">
        <v>5</v>
      </c>
      <c r="K244" s="62"/>
    </row>
    <row r="247" spans="1:11" x14ac:dyDescent="0.2">
      <c r="F247" s="10"/>
      <c r="G247" s="10"/>
    </row>
  </sheetData>
  <mergeCells count="4">
    <mergeCell ref="A10:E10"/>
    <mergeCell ref="A6:K6"/>
    <mergeCell ref="A7:K7"/>
    <mergeCell ref="A8:K8"/>
  </mergeCells>
  <phoneticPr fontId="19" type="noConversion"/>
  <pageMargins left="0.59055118110236227" right="0.19685039370078741" top="0.62992125984251968" bottom="0.6692913385826772" header="0.31496062992125984" footer="0.51181102362204722"/>
  <pageSetup paperSize="9" scale="61" orientation="portrait" r:id="rId1"/>
  <headerFooter alignWithMargins="0"/>
  <rowBreaks count="3" manualBreakCount="3">
    <brk id="66" max="10" man="1"/>
    <brk id="128" max="10" man="1"/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Целевые программы</vt:lpstr>
      <vt:lpstr>'Целевые программы'!Область_печати</vt:lpstr>
    </vt:vector>
  </TitlesOfParts>
  <Company>TH Azot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xv_peo_gas</dc:creator>
  <cp:lastModifiedBy>Алёна Викторовна</cp:lastModifiedBy>
  <cp:lastPrinted>2015-04-07T13:32:26Z</cp:lastPrinted>
  <dcterms:created xsi:type="dcterms:W3CDTF">2010-08-19T12:56:37Z</dcterms:created>
  <dcterms:modified xsi:type="dcterms:W3CDTF">2022-02-03T08:50:11Z</dcterms:modified>
</cp:coreProperties>
</file>