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11625" windowHeight="6225" tabRatio="702"/>
  </bookViews>
  <sheets>
    <sheet name="Прил 1" sheetId="9" r:id="rId1"/>
    <sheet name="Прил 2" sheetId="2" r:id="rId2"/>
    <sheet name="Прил 3" sheetId="28" r:id="rId3"/>
    <sheet name="Прил 4" sheetId="29" r:id="rId4"/>
    <sheet name="Прил 5" sheetId="30" r:id="rId5"/>
  </sheets>
  <externalReferences>
    <externalReference r:id="rId6"/>
  </externalReferences>
  <definedNames>
    <definedName name="_xlnm._FilterDatabase" localSheetId="0" hidden="1">'Прил 1'!$A$18:$I$308</definedName>
    <definedName name="_xlnm._FilterDatabase" localSheetId="1" hidden="1">'Прил 2'!$A$17:$J$305</definedName>
    <definedName name="_xlnm.Print_Titles" localSheetId="3">'Прил 4'!$10:$10</definedName>
    <definedName name="_xlnm.Print_Area" localSheetId="0">'Прил 1'!$A$1:$I$298</definedName>
    <definedName name="_xlnm.Print_Area" localSheetId="1">'Прил 2'!$A$1:$J$299</definedName>
    <definedName name="_xlnm.Print_Area" localSheetId="2">'Прил 3'!$A$1:$J$149</definedName>
    <definedName name="_xlnm.Print_Area" localSheetId="4">'Прил 5'!$A$1:$C$41</definedName>
  </definedNames>
  <calcPr calcId="125725" fullCalcOnLoad="1"/>
</workbook>
</file>

<file path=xl/calcChain.xml><?xml version="1.0" encoding="utf-8"?>
<calcChain xmlns="http://schemas.openxmlformats.org/spreadsheetml/2006/main">
  <c r="B186" i="9"/>
  <c r="I187"/>
  <c r="I186" s="1"/>
  <c r="I185" s="1"/>
  <c r="I184" s="1"/>
  <c r="I183" s="1"/>
  <c r="J253" i="2"/>
  <c r="J251"/>
  <c r="J207"/>
  <c r="J187"/>
  <c r="J284"/>
  <c r="J182"/>
  <c r="J172"/>
  <c r="J174"/>
  <c r="J131"/>
  <c r="B166"/>
  <c r="I6" i="29"/>
  <c r="C6" i="30"/>
  <c r="C27"/>
  <c r="C26"/>
  <c r="C25"/>
  <c r="C22"/>
  <c r="C20"/>
  <c r="C19"/>
  <c r="I22" i="29"/>
  <c r="I21" s="1"/>
  <c r="I20" s="1"/>
  <c r="I19" s="1"/>
  <c r="I18" s="1"/>
  <c r="I17" s="1"/>
  <c r="I16"/>
  <c r="I15"/>
  <c r="I14" s="1"/>
  <c r="I13" s="1"/>
  <c r="I12" s="1"/>
  <c r="I11" s="1"/>
  <c r="I287" i="9"/>
  <c r="I286" s="1"/>
  <c r="I285" s="1"/>
  <c r="I284" s="1"/>
  <c r="J266" i="2"/>
  <c r="J265"/>
  <c r="J264"/>
  <c r="I116" i="9"/>
  <c r="I115" s="1"/>
  <c r="I40"/>
  <c r="J97" i="2"/>
  <c r="I41" i="9"/>
  <c r="J118" i="28"/>
  <c r="I228" i="9"/>
  <c r="J85" i="28"/>
  <c r="I203" i="9"/>
  <c r="I202" s="1"/>
  <c r="J180" i="2"/>
  <c r="J52" i="28"/>
  <c r="J51"/>
  <c r="J126" i="2"/>
  <c r="I145" i="9"/>
  <c r="I144" s="1"/>
  <c r="I143"/>
  <c r="I142" s="1"/>
  <c r="J105" i="2"/>
  <c r="J33" i="28"/>
  <c r="J32"/>
  <c r="I217" i="9"/>
  <c r="I216" s="1"/>
  <c r="I98"/>
  <c r="I97" s="1"/>
  <c r="I96" s="1"/>
  <c r="I95" s="1"/>
  <c r="J83" i="2"/>
  <c r="J82"/>
  <c r="J81"/>
  <c r="J189"/>
  <c r="J188"/>
  <c r="J254"/>
  <c r="J225"/>
  <c r="I207" i="9"/>
  <c r="I206"/>
  <c r="J185" i="2"/>
  <c r="J184"/>
  <c r="J62" i="28"/>
  <c r="J61"/>
  <c r="J150" i="2"/>
  <c r="J149"/>
  <c r="J146"/>
  <c r="J145"/>
  <c r="J144"/>
  <c r="I167" i="9"/>
  <c r="I166" s="1"/>
  <c r="I141"/>
  <c r="I140" s="1"/>
  <c r="J108" i="2"/>
  <c r="J107"/>
  <c r="J6" i="28"/>
  <c r="J6" i="2"/>
  <c r="J57"/>
  <c r="I72" i="9"/>
  <c r="I71"/>
  <c r="J22" i="28"/>
  <c r="J21" s="1"/>
  <c r="I74" i="9"/>
  <c r="I73"/>
  <c r="J27" i="28"/>
  <c r="J26" s="1"/>
  <c r="J25" s="1"/>
  <c r="J138"/>
  <c r="J137" s="1"/>
  <c r="J136" s="1"/>
  <c r="I85" i="9"/>
  <c r="I84"/>
  <c r="I83" s="1"/>
  <c r="I82" s="1"/>
  <c r="I92"/>
  <c r="I91"/>
  <c r="I90" s="1"/>
  <c r="I89" s="1"/>
  <c r="I94"/>
  <c r="I93"/>
  <c r="I103"/>
  <c r="I102" s="1"/>
  <c r="I101" s="1"/>
  <c r="I100" s="1"/>
  <c r="I99" s="1"/>
  <c r="I88"/>
  <c r="I87"/>
  <c r="I86"/>
  <c r="I107"/>
  <c r="I106" s="1"/>
  <c r="I105" s="1"/>
  <c r="I104" s="1"/>
  <c r="J293" i="2"/>
  <c r="J297"/>
  <c r="J296"/>
  <c r="J295"/>
  <c r="I24" i="9"/>
  <c r="I23" s="1"/>
  <c r="I22" s="1"/>
  <c r="I21" s="1"/>
  <c r="I20" s="1"/>
  <c r="I211"/>
  <c r="I210"/>
  <c r="J78" i="28"/>
  <c r="J77" s="1"/>
  <c r="J194" i="2"/>
  <c r="I113" i="9"/>
  <c r="I112" s="1"/>
  <c r="I111" s="1"/>
  <c r="I110" s="1"/>
  <c r="I109" s="1"/>
  <c r="I108" s="1"/>
  <c r="I300" s="1"/>
  <c r="I27"/>
  <c r="I25" s="1"/>
  <c r="J120" i="2"/>
  <c r="J60" i="28"/>
  <c r="J59"/>
  <c r="I283" i="9"/>
  <c r="I282" s="1"/>
  <c r="I281" s="1"/>
  <c r="I280" s="1"/>
  <c r="I279" s="1"/>
  <c r="I278" s="1"/>
  <c r="I306" s="1"/>
  <c r="J96" i="2"/>
  <c r="J94"/>
  <c r="I114" i="9"/>
  <c r="I244"/>
  <c r="I243" s="1"/>
  <c r="I242" s="1"/>
  <c r="I241" s="1"/>
  <c r="I240" s="1"/>
  <c r="I46"/>
  <c r="I45"/>
  <c r="J37" i="2"/>
  <c r="J39"/>
  <c r="J41"/>
  <c r="J43"/>
  <c r="J45"/>
  <c r="J47"/>
  <c r="I39" i="9"/>
  <c r="I38"/>
  <c r="J283" i="2"/>
  <c r="J282"/>
  <c r="J281"/>
  <c r="J280"/>
  <c r="J279"/>
  <c r="J23"/>
  <c r="J22"/>
  <c r="J21"/>
  <c r="J25"/>
  <c r="J52"/>
  <c r="J51"/>
  <c r="J50"/>
  <c r="J49"/>
  <c r="J61"/>
  <c r="J79"/>
  <c r="J78"/>
  <c r="J77"/>
  <c r="J88"/>
  <c r="J87"/>
  <c r="J86"/>
  <c r="J85"/>
  <c r="J72"/>
  <c r="J71"/>
  <c r="J70"/>
  <c r="J110"/>
  <c r="J109"/>
  <c r="J114"/>
  <c r="J113"/>
  <c r="J112"/>
  <c r="J128"/>
  <c r="J134"/>
  <c r="J133"/>
  <c r="J132"/>
  <c r="J139"/>
  <c r="J141"/>
  <c r="J147"/>
  <c r="J151"/>
  <c r="J154"/>
  <c r="J153"/>
  <c r="J157"/>
  <c r="J156"/>
  <c r="J161"/>
  <c r="J160"/>
  <c r="J159"/>
  <c r="J166"/>
  <c r="J165"/>
  <c r="J164"/>
  <c r="J163"/>
  <c r="J171"/>
  <c r="J173"/>
  <c r="J170"/>
  <c r="J186"/>
  <c r="J192"/>
  <c r="J190"/>
  <c r="J198"/>
  <c r="J202"/>
  <c r="J201"/>
  <c r="J200"/>
  <c r="I229" i="9"/>
  <c r="J212" i="2"/>
  <c r="J211"/>
  <c r="J210"/>
  <c r="J218"/>
  <c r="J217"/>
  <c r="J216"/>
  <c r="J215"/>
  <c r="J227"/>
  <c r="J233"/>
  <c r="J232"/>
  <c r="J231"/>
  <c r="J245"/>
  <c r="J244"/>
  <c r="J243"/>
  <c r="J250"/>
  <c r="J252"/>
  <c r="J256"/>
  <c r="J272"/>
  <c r="J274"/>
  <c r="J271"/>
  <c r="J270"/>
  <c r="J269"/>
  <c r="J268"/>
  <c r="J308"/>
  <c r="J276"/>
  <c r="J92" i="28"/>
  <c r="J91" s="1"/>
  <c r="J90" s="1"/>
  <c r="J94"/>
  <c r="J93"/>
  <c r="J96"/>
  <c r="J95" s="1"/>
  <c r="J99"/>
  <c r="J98" s="1"/>
  <c r="J97" s="1"/>
  <c r="J101"/>
  <c r="J100"/>
  <c r="J105"/>
  <c r="J104" s="1"/>
  <c r="J103" s="1"/>
  <c r="I165" i="9"/>
  <c r="I164" s="1"/>
  <c r="I169"/>
  <c r="I168" s="1"/>
  <c r="I172"/>
  <c r="I171" s="1"/>
  <c r="I170" s="1"/>
  <c r="I178"/>
  <c r="I177" s="1"/>
  <c r="I176" s="1"/>
  <c r="I182"/>
  <c r="I181" s="1"/>
  <c r="I180" s="1"/>
  <c r="I179" s="1"/>
  <c r="J50" i="28"/>
  <c r="J49" s="1"/>
  <c r="J145"/>
  <c r="J144"/>
  <c r="J143"/>
  <c r="J142" s="1"/>
  <c r="J141"/>
  <c r="J140" s="1"/>
  <c r="J139" s="1"/>
  <c r="I266" i="9"/>
  <c r="I265" s="1"/>
  <c r="I264" s="1"/>
  <c r="I263" s="1"/>
  <c r="I233"/>
  <c r="I232" s="1"/>
  <c r="I231" s="1"/>
  <c r="I230" s="1"/>
  <c r="I223"/>
  <c r="I222" s="1"/>
  <c r="I221" s="1"/>
  <c r="I220" s="1"/>
  <c r="I219"/>
  <c r="I218" s="1"/>
  <c r="I215"/>
  <c r="I214"/>
  <c r="I147"/>
  <c r="I146" s="1"/>
  <c r="I133"/>
  <c r="I132"/>
  <c r="I131" s="1"/>
  <c r="I130" s="1"/>
  <c r="I159"/>
  <c r="I158"/>
  <c r="I157"/>
  <c r="I156"/>
  <c r="I155" s="1"/>
  <c r="I154" s="1"/>
  <c r="I150" s="1"/>
  <c r="I56"/>
  <c r="I55" s="1"/>
  <c r="I48"/>
  <c r="I47"/>
  <c r="I50"/>
  <c r="I49" s="1"/>
  <c r="I52"/>
  <c r="I51"/>
  <c r="I54"/>
  <c r="I53" s="1"/>
  <c r="B17" i="28"/>
  <c r="J24"/>
  <c r="J23" s="1"/>
  <c r="J35"/>
  <c r="J34"/>
  <c r="J38"/>
  <c r="J37" s="1"/>
  <c r="J36" s="1"/>
  <c r="J57"/>
  <c r="J56"/>
  <c r="J53" s="1"/>
  <c r="J64"/>
  <c r="J63" s="1"/>
  <c r="J70"/>
  <c r="J69"/>
  <c r="J76"/>
  <c r="J75" s="1"/>
  <c r="J88"/>
  <c r="J87"/>
  <c r="J86" s="1"/>
  <c r="J113"/>
  <c r="J112"/>
  <c r="J116"/>
  <c r="J115" s="1"/>
  <c r="J114" s="1"/>
  <c r="J127"/>
  <c r="J126"/>
  <c r="J121"/>
  <c r="J120" s="1"/>
  <c r="J123"/>
  <c r="J122"/>
  <c r="J130"/>
  <c r="J129" s="1"/>
  <c r="J132"/>
  <c r="J131"/>
  <c r="J134"/>
  <c r="J133" s="1"/>
  <c r="I32" i="9"/>
  <c r="I31"/>
  <c r="I30" s="1"/>
  <c r="B52" i="2"/>
  <c r="J235"/>
  <c r="I34" i="9"/>
  <c r="I33" s="1"/>
  <c r="I42"/>
  <c r="I59"/>
  <c r="I58"/>
  <c r="I57"/>
  <c r="B64"/>
  <c r="I65"/>
  <c r="I64" s="1"/>
  <c r="I63" s="1"/>
  <c r="I62" s="1"/>
  <c r="I61" s="1"/>
  <c r="I126"/>
  <c r="I125" s="1"/>
  <c r="I120" s="1"/>
  <c r="I119" s="1"/>
  <c r="I129"/>
  <c r="I128"/>
  <c r="I127" s="1"/>
  <c r="I153"/>
  <c r="I152"/>
  <c r="I151"/>
  <c r="I174"/>
  <c r="I173"/>
  <c r="I194"/>
  <c r="I193"/>
  <c r="I205"/>
  <c r="I204" s="1"/>
  <c r="I213"/>
  <c r="I212"/>
  <c r="I239"/>
  <c r="I238" s="1"/>
  <c r="I237" s="1"/>
  <c r="I236" s="1"/>
  <c r="I235" s="1"/>
  <c r="I234" s="1"/>
  <c r="I304" s="1"/>
  <c r="I246"/>
  <c r="I245"/>
  <c r="I248"/>
  <c r="I247"/>
  <c r="I254"/>
  <c r="I253" s="1"/>
  <c r="I252" s="1"/>
  <c r="I251" s="1"/>
  <c r="I256"/>
  <c r="I255"/>
  <c r="I260"/>
  <c r="I277"/>
  <c r="I276"/>
  <c r="I271"/>
  <c r="I270" s="1"/>
  <c r="I273"/>
  <c r="I272"/>
  <c r="I293"/>
  <c r="I292" s="1"/>
  <c r="I295"/>
  <c r="I294"/>
  <c r="I297"/>
  <c r="I296" s="1"/>
  <c r="I192"/>
  <c r="I191"/>
  <c r="I190" s="1"/>
  <c r="J74" i="28"/>
  <c r="J73" s="1"/>
  <c r="J46"/>
  <c r="J45"/>
  <c r="J124" i="2"/>
  <c r="J55" i="28"/>
  <c r="J54"/>
  <c r="J148"/>
  <c r="J147" s="1"/>
  <c r="J146" s="1"/>
  <c r="J75" i="2"/>
  <c r="J74"/>
  <c r="J130"/>
  <c r="J111" i="28"/>
  <c r="J110"/>
  <c r="I81" i="9"/>
  <c r="I80" s="1"/>
  <c r="I79" s="1"/>
  <c r="I78" s="1"/>
  <c r="J59" i="2"/>
  <c r="J72" i="28"/>
  <c r="J71"/>
  <c r="I209" i="9"/>
  <c r="I208" s="1"/>
  <c r="I124"/>
  <c r="I123"/>
  <c r="I262"/>
  <c r="J42" i="28"/>
  <c r="J41" s="1"/>
  <c r="J40" s="1"/>
  <c r="J30" i="2"/>
  <c r="I139" i="9"/>
  <c r="I138" s="1"/>
  <c r="J223" i="2"/>
  <c r="J68"/>
  <c r="J67"/>
  <c r="J109" i="28"/>
  <c r="J108" s="1"/>
  <c r="J107" s="1"/>
  <c r="J44"/>
  <c r="J43"/>
  <c r="I201" i="9"/>
  <c r="I200" s="1"/>
  <c r="J20" i="28"/>
  <c r="J19"/>
  <c r="J18" s="1"/>
  <c r="J17" s="1"/>
  <c r="J138" i="2"/>
  <c r="J137"/>
  <c r="J136"/>
  <c r="J93"/>
  <c r="J92"/>
  <c r="J91"/>
  <c r="J90"/>
  <c r="J301"/>
  <c r="J84" i="28"/>
  <c r="I70" i="9"/>
  <c r="I69" s="1"/>
  <c r="I68" s="1"/>
  <c r="J48" i="28"/>
  <c r="J47"/>
  <c r="J68"/>
  <c r="J67" s="1"/>
  <c r="J285" i="2"/>
  <c r="J291"/>
  <c r="J290"/>
  <c r="J289"/>
  <c r="J288"/>
  <c r="I275" i="9"/>
  <c r="I274"/>
  <c r="I269" s="1"/>
  <c r="I268" s="1"/>
  <c r="I267" s="1"/>
  <c r="I227"/>
  <c r="I226" s="1"/>
  <c r="I225" s="1"/>
  <c r="I224" s="1"/>
  <c r="J206" i="2"/>
  <c r="J205"/>
  <c r="J204"/>
  <c r="J196"/>
  <c r="J178"/>
  <c r="J66" i="28"/>
  <c r="J65"/>
  <c r="J239" i="2"/>
  <c r="J238"/>
  <c r="J237"/>
  <c r="J122"/>
  <c r="J80" i="28"/>
  <c r="J79" s="1"/>
  <c r="I26" i="9"/>
  <c r="J262" i="2"/>
  <c r="J261"/>
  <c r="J260"/>
  <c r="J259"/>
  <c r="J258"/>
  <c r="J307"/>
  <c r="J28"/>
  <c r="J27"/>
  <c r="I37" i="9"/>
  <c r="I36"/>
  <c r="I35" s="1"/>
  <c r="J64" i="2"/>
  <c r="J63"/>
  <c r="J55"/>
  <c r="I77" i="9"/>
  <c r="I76" s="1"/>
  <c r="I75" s="1"/>
  <c r="J117" i="28"/>
  <c r="J103" i="2"/>
  <c r="J102"/>
  <c r="J101"/>
  <c r="J100"/>
  <c r="J99"/>
  <c r="J302"/>
  <c r="I122" i="9"/>
  <c r="I121"/>
  <c r="I197"/>
  <c r="I196" s="1"/>
  <c r="J176" i="2"/>
  <c r="J31" i="28"/>
  <c r="J30" s="1"/>
  <c r="J29" s="1"/>
  <c r="J28" s="1"/>
  <c r="J83"/>
  <c r="I261" i="9"/>
  <c r="I259"/>
  <c r="I258" s="1"/>
  <c r="I257" s="1"/>
  <c r="I199"/>
  <c r="I198"/>
  <c r="I149"/>
  <c r="I148"/>
  <c r="J125" i="28"/>
  <c r="J124" s="1"/>
  <c r="J119" s="1"/>
  <c r="J82"/>
  <c r="J81"/>
  <c r="J56" i="2"/>
  <c r="J36"/>
  <c r="J35"/>
  <c r="J20"/>
  <c r="J278"/>
  <c r="J119"/>
  <c r="J118"/>
  <c r="J117"/>
  <c r="J116"/>
  <c r="J303"/>
  <c r="J175"/>
  <c r="J169"/>
  <c r="J168"/>
  <c r="J143"/>
  <c r="J304"/>
  <c r="J230"/>
  <c r="J214"/>
  <c r="J305"/>
  <c r="J66"/>
  <c r="J54"/>
  <c r="J249"/>
  <c r="J248"/>
  <c r="J247"/>
  <c r="J222"/>
  <c r="J221"/>
  <c r="J220"/>
  <c r="J229"/>
  <c r="J306"/>
  <c r="J311"/>
  <c r="J19"/>
  <c r="J18"/>
  <c r="J299"/>
  <c r="J300"/>
  <c r="J309"/>
  <c r="J310"/>
  <c r="I309" i="9"/>
  <c r="J312" i="2"/>
  <c r="I189" i="9" l="1"/>
  <c r="I188" s="1"/>
  <c r="I118"/>
  <c r="I117" s="1"/>
  <c r="I301" s="1"/>
  <c r="J128" i="28"/>
  <c r="J106" s="1"/>
  <c r="J135"/>
  <c r="I195" i="9"/>
  <c r="I67"/>
  <c r="I66" s="1"/>
  <c r="I250"/>
  <c r="I249" s="1"/>
  <c r="I305" s="1"/>
  <c r="I29"/>
  <c r="I163"/>
  <c r="I162" s="1"/>
  <c r="I161" s="1"/>
  <c r="I160" s="1"/>
  <c r="I303" s="1"/>
  <c r="J89" i="28"/>
  <c r="J58"/>
  <c r="J39" s="1"/>
  <c r="J149" s="1"/>
  <c r="J150" s="1"/>
  <c r="I23" i="29"/>
  <c r="I137" i="9"/>
  <c r="I136" s="1"/>
  <c r="I135" s="1"/>
  <c r="I134" s="1"/>
  <c r="I302" s="1"/>
  <c r="I291"/>
  <c r="I290" s="1"/>
  <c r="I289" s="1"/>
  <c r="I288" s="1"/>
  <c r="I307" s="1"/>
  <c r="I44"/>
  <c r="I43" s="1"/>
  <c r="I28" l="1"/>
  <c r="I19" s="1"/>
  <c r="I298" l="1"/>
  <c r="C32" i="30" s="1"/>
  <c r="C31" s="1"/>
  <c r="C30" s="1"/>
  <c r="C29" s="1"/>
  <c r="C24" s="1"/>
  <c r="C33" s="1"/>
  <c r="I299" i="9"/>
  <c r="I308" s="1"/>
  <c r="I310" s="1"/>
</calcChain>
</file>

<file path=xl/comments1.xml><?xml version="1.0" encoding="utf-8"?>
<comments xmlns="http://schemas.openxmlformats.org/spreadsheetml/2006/main">
  <authors>
    <author>2011</author>
  </authors>
  <commentList>
    <comment ref="F16" authorId="0">
      <text>
        <r>
          <rPr>
            <b/>
            <sz val="8"/>
            <color indexed="81"/>
            <rFont val="Tahoma"/>
            <family val="2"/>
            <charset val="204"/>
          </rPr>
          <t>программа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подпрограмма</t>
        </r>
      </text>
    </comment>
    <comment ref="H16" authorId="0">
      <text>
        <r>
          <rPr>
            <b/>
            <sz val="8"/>
            <color indexed="81"/>
            <rFont val="Tahoma"/>
            <family val="2"/>
            <charset val="204"/>
          </rPr>
          <t>направление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<sst xmlns="http://schemas.openxmlformats.org/spreadsheetml/2006/main" count="3363" uniqueCount="376">
  <si>
    <t>Резервные фонды</t>
  </si>
  <si>
    <t>Резервные фонды местных администраций</t>
  </si>
  <si>
    <t>Мобилизационная и вневойсковая подготовка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</si>
  <si>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</si>
  <si>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</si>
  <si>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</si>
  <si>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</si>
  <si>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</si>
  <si>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</si>
  <si>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</si>
  <si>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</si>
  <si>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</si>
  <si>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</si>
  <si>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</si>
  <si>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</si>
  <si>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</si>
  <si>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</si>
  <si>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</si>
  <si>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</si>
  <si>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</si>
  <si>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</si>
  <si>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</si>
  <si>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</si>
  <si>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</si>
  <si>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</si>
  <si>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</si>
  <si>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</si>
  <si>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Подраздел</t>
  </si>
  <si>
    <t>871</t>
  </si>
  <si>
    <t>Всего</t>
  </si>
  <si>
    <t>раздел</t>
  </si>
  <si>
    <t>0 1</t>
  </si>
  <si>
    <t>0 2</t>
  </si>
  <si>
    <t>0 5</t>
  </si>
  <si>
    <t>0 8</t>
  </si>
  <si>
    <t>0 7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</si>
  <si>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</si>
  <si>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</si>
  <si>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местной администрации</t>
  </si>
  <si>
    <t>НАЦИОНАЛЬНАЯ БЕЗОПАСНОСТЬ И ПРАВООХРАНИТЕЛЬНАЯ ДЕЯТЕЛЬНОСТЬ</t>
  </si>
  <si>
    <t>ОБРАЗОВАНИЕ</t>
  </si>
  <si>
    <t>0 3</t>
  </si>
  <si>
    <t>Приложение 3</t>
  </si>
  <si>
    <t>Приложение 4</t>
  </si>
  <si>
    <t>Профессиональная подготовка, переподготовка и повышение квалификации</t>
  </si>
  <si>
    <t>тыс.рублей</t>
  </si>
  <si>
    <t>к решению Собрания депутатов МО р.п. Первомайский</t>
  </si>
  <si>
    <t>Администрация МО р.п. Первомайский</t>
  </si>
  <si>
    <t>Защита населения и территории от чрезвычайных ситуаций природного и техногенного характера, гражданская оборона</t>
  </si>
  <si>
    <t>0 4</t>
  </si>
  <si>
    <t>Собрание депутатов МО р.п. Первомайский Щекинского района</t>
  </si>
  <si>
    <t>Другие вопросы в области культуры, кинематографии</t>
  </si>
  <si>
    <t>Другие вопросы в области физической культуры и спорта</t>
  </si>
  <si>
    <t>Коммунальное хозяйство</t>
  </si>
  <si>
    <t>"О бюджете муниципального образования рабочий поселок  Первомайский</t>
  </si>
  <si>
    <t>10</t>
  </si>
  <si>
    <t>11</t>
  </si>
  <si>
    <t>Межбюджетные трансферты</t>
  </si>
  <si>
    <t>КУЛЬТУРА И КИНЕМАТОГРАФИЯ</t>
  </si>
  <si>
    <t>СОЦИАЛЬНАЯ ПОЛИТИКА</t>
  </si>
  <si>
    <t>Социальное обеспечение населения</t>
  </si>
  <si>
    <t>ФИЗИЧЕСКАЯ КУЛЬТУРА И СПОРТ</t>
  </si>
  <si>
    <t>Закон Тульской области "О библиотечном деле"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</si>
  <si>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</si>
  <si>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Распределение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</si>
  <si>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</si>
  <si>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</si>
  <si>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</si>
  <si>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</si>
  <si>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872</t>
  </si>
  <si>
    <t>99</t>
  </si>
  <si>
    <t>2015 год</t>
  </si>
  <si>
    <t>Приложение 8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</si>
  <si>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</si>
  <si>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</si>
  <si>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Обеспечение функционирования Администрации МО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</si>
  <si>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</si>
  <si>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</si>
  <si>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</si>
  <si>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</si>
  <si>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Обеспечение проведения выборов и референдумов в поселениях Щекинского района </t>
  </si>
  <si>
    <t>Расходы на проведение выборов в законодательные (представительные) органы поселений Щекинского района</t>
  </si>
  <si>
    <t>0000</t>
  </si>
  <si>
    <t>0011</t>
  </si>
  <si>
    <t>0019</t>
  </si>
  <si>
    <t>2880</t>
  </si>
  <si>
    <t>2881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</si>
  <si>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</si>
  <si>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муниципального района из бюджетов поселений</t>
  </si>
  <si>
    <t>8506</t>
  </si>
  <si>
    <t>Расходы за счет переданных полномочий на выдачу разрешений ввод в эксплуатацию при осуществлении строительства, реконструкции и объектов капитального строительства</t>
  </si>
  <si>
    <t>8507</t>
  </si>
  <si>
    <t>Расходы за счет переданных полномочий на осуществление муниципального жилищного контроля</t>
  </si>
  <si>
    <t>8510</t>
  </si>
  <si>
    <t>Расходы за счет переданных полномочий на осуществление муниципального земельного контроля</t>
  </si>
  <si>
    <t>8511</t>
  </si>
  <si>
    <t>Содержание недвижимого имущества</t>
  </si>
  <si>
    <t>2906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</si>
  <si>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</si>
  <si>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свободного муниципального жилья</t>
  </si>
  <si>
    <t>2929</t>
  </si>
  <si>
    <t>2927</t>
  </si>
  <si>
    <t>Ремонт, содержание и обслуживание мемориала "Скорбящий воин"</t>
  </si>
  <si>
    <t>2907</t>
  </si>
  <si>
    <t>Непрограммные расходы</t>
  </si>
  <si>
    <t>Иные непрограммные мероприятия</t>
  </si>
  <si>
    <t>5118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</si>
  <si>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</si>
  <si>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97</t>
  </si>
  <si>
    <t>Ремонт и замена пожарных гидрантов</t>
  </si>
  <si>
    <t>Совершенствование гражданской обороны (защиты) населения</t>
  </si>
  <si>
    <t>Накопление материально-технических ресурсов для ликвидации ЧС</t>
  </si>
  <si>
    <t>2908</t>
  </si>
  <si>
    <t>8509</t>
  </si>
  <si>
    <t>2909</t>
  </si>
  <si>
    <t xml:space="preserve">Ремонт защитных сооружений ГО </t>
  </si>
  <si>
    <t>2903</t>
  </si>
  <si>
    <t>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</si>
  <si>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</si>
  <si>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 xml:space="preserve">Ремонт дорог </t>
  </si>
  <si>
    <t>2910</t>
  </si>
  <si>
    <t>Ремонт придомовой территории</t>
  </si>
  <si>
    <t>2911</t>
  </si>
  <si>
    <t>Ремонт тротуаров</t>
  </si>
  <si>
    <t>2912</t>
  </si>
  <si>
    <t>2913</t>
  </si>
  <si>
    <t>2933</t>
  </si>
  <si>
    <t xml:space="preserve">Расходы за счет переданных полномочий на организацию строительства жилищного фонда </t>
  </si>
  <si>
    <t>8508</t>
  </si>
  <si>
    <t>Расходы за счет переданных полномочий на подготовку, утверждение и выдачу градостроительных планов земельных участков</t>
  </si>
  <si>
    <t>8505</t>
  </si>
  <si>
    <t>Муниципальная программа "Организация благоустройства территории МО р.п. Первомайский"</t>
  </si>
  <si>
    <t>Ремонт инженерных сетей</t>
  </si>
  <si>
    <t>2955</t>
  </si>
  <si>
    <t>Ремонт муниципального жилого фонда и мест общего пользования</t>
  </si>
  <si>
    <t xml:space="preserve">Устройство пандусов </t>
  </si>
  <si>
    <t>2940</t>
  </si>
  <si>
    <t>Ремонт в многоквартирных домах, выбравших способ управления ТСЖ на территории МО р.п. Первомайский</t>
  </si>
  <si>
    <t>Проведение ремонта жилых помещений ветеранов ВОВ в МО р.п. Первомайский</t>
  </si>
  <si>
    <t xml:space="preserve">Текущий ремонт жилфонда </t>
  </si>
  <si>
    <t>2915</t>
  </si>
  <si>
    <t>Подключение многоквартирных жилых домов к городской электрической сети на территории МО р.п. Первомайский</t>
  </si>
  <si>
    <t>2942</t>
  </si>
  <si>
    <t>06</t>
  </si>
  <si>
    <t>Содержание и ремонт уличного освещения на территории МО р.п. Первомайский</t>
  </si>
  <si>
    <t>2920</t>
  </si>
  <si>
    <t>2919</t>
  </si>
  <si>
    <t>Оплата потребленной электроэнергии на уличное освещение</t>
  </si>
  <si>
    <t>Организация и проведение мероприятий по благоустройству и озеленению на территории МО р.п. Первомайский</t>
  </si>
  <si>
    <t>Спиливание деревьев</t>
  </si>
  <si>
    <t>2921</t>
  </si>
  <si>
    <t>Техническое обслуживание и ремонт уличного освещения</t>
  </si>
  <si>
    <t>Обеспечение мероприятий по электроснабжению жилого фонда</t>
  </si>
  <si>
    <t>Организация сбора и вывоза мусора</t>
  </si>
  <si>
    <t>Обустройство и ремонт контейнерных площадок</t>
  </si>
  <si>
    <t>Ремонт, приобретение и установка детских площадок</t>
  </si>
  <si>
    <t>Содержание мест массового отдыха</t>
  </si>
  <si>
    <t>2937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</si>
  <si>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</si>
  <si>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</si>
  <si>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</t>
  </si>
  <si>
    <t>Повышение квалификации</t>
  </si>
  <si>
    <t>2944</t>
  </si>
  <si>
    <t>Муниципальная программа "Развитие социально-культурной работы с населением в МО р.п. Первомайский"</t>
  </si>
  <si>
    <t>Молодежная политика и оздоровление детей</t>
  </si>
  <si>
    <t>Проведение праздничных мероприятий</t>
  </si>
  <si>
    <t>Молодежная политика</t>
  </si>
  <si>
    <t>2926</t>
  </si>
  <si>
    <t>Оказание содействия в трудоустройстве несовершеннолетних граждан</t>
  </si>
  <si>
    <t>2924</t>
  </si>
  <si>
    <t>Организация экскурсий для детей из малообеспеченных семей</t>
  </si>
  <si>
    <t>8010</t>
  </si>
  <si>
    <t>8011</t>
  </si>
  <si>
    <t>Обеспечение деятельности МКУК "ППБ"</t>
  </si>
  <si>
    <t>Организация досуга и массового отдыха</t>
  </si>
  <si>
    <t>Проведение конкурсов "Лучший двор", "Праздник двора"</t>
  </si>
  <si>
    <t>2902</t>
  </si>
  <si>
    <t>Приобретение и обслуживание новогодней елки</t>
  </si>
  <si>
    <t>2925</t>
  </si>
  <si>
    <t>96</t>
  </si>
  <si>
    <t>Социальная поддержка населения муниципального образования</t>
  </si>
  <si>
    <t>Социальная поддержка отдельных категорий граждан</t>
  </si>
  <si>
    <t>2890</t>
  </si>
  <si>
    <t>Обеспечение социальной поддержки пенсионеров и ветеранов ВОВ муниципального образования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</si>
  <si>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</si>
  <si>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2923</t>
  </si>
  <si>
    <t>Проведение спортивных мероприятий</t>
  </si>
  <si>
    <t>Аренда спортивно-оздоровительного комплекса</t>
  </si>
  <si>
    <t>2957</t>
  </si>
  <si>
    <t>93</t>
  </si>
  <si>
    <t>Формирование и содержание муниципального архива, хранение архивных фондов поселений</t>
  </si>
  <si>
    <t xml:space="preserve">Межбюджетные трансферты </t>
  </si>
  <si>
    <t>Субсидии межмуниципального характера бюджету муниципального района из бюджетов поселений</t>
  </si>
  <si>
    <t>8501</t>
  </si>
  <si>
    <t>ВСЕГО</t>
  </si>
  <si>
    <t xml:space="preserve">Ведомственная структура расходов бюджета муниципального образования </t>
  </si>
  <si>
    <t>2958</t>
  </si>
  <si>
    <t>2959</t>
  </si>
  <si>
    <t>Установка и обслуживание объектов дорожной инфраструктуры</t>
  </si>
  <si>
    <t>2956</t>
  </si>
  <si>
    <t>2961</t>
  </si>
  <si>
    <t xml:space="preserve">Мероприятия по озеленению территории </t>
  </si>
  <si>
    <t>Приобретение, установка и обслуживание малых архитектурных форм</t>
  </si>
  <si>
    <t>2962</t>
  </si>
  <si>
    <t>Выплата материнский капитала</t>
  </si>
  <si>
    <t>2963</t>
  </si>
  <si>
    <t>2964</t>
  </si>
  <si>
    <t>Содержание имущества и казны</t>
  </si>
  <si>
    <t>Подпрограмма "Содержание имущества и казны"</t>
  </si>
  <si>
    <t>Подпрограмма "Профилактика терроризма и экстремизма, минимизация и (или) ликвидация последствий проявлений терроризма и экстремизма на территории МО р.п. Первомайский"</t>
  </si>
  <si>
    <t>Подпрограмма "Совершенствование гражданской обороны (защиты) населения"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</si>
  <si>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</si>
  <si>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</si>
  <si>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Подпрограмма "Обеспечение деятельности МКУ "ПУЖиБ""</t>
  </si>
  <si>
    <t>3.1.</t>
  </si>
  <si>
    <t>3.2.</t>
  </si>
  <si>
    <t>3.4.</t>
  </si>
  <si>
    <t>3.3.</t>
  </si>
  <si>
    <t>1.1.</t>
  </si>
  <si>
    <t>1.2.</t>
  </si>
  <si>
    <t>5.1.</t>
  </si>
  <si>
    <t>Подпрограмма "Ремонт муниципального жилого фонда и мест общего пользования"</t>
  </si>
  <si>
    <t>5.2.</t>
  </si>
  <si>
    <t>5.3.</t>
  </si>
  <si>
    <t>Подпрограмма "Проведение ремонта жилых помещений ветеранов ВОВ в МО р.п. Первомайский"</t>
  </si>
  <si>
    <t>2.1.</t>
  </si>
  <si>
    <t>2.2.</t>
  </si>
  <si>
    <t>6.1.</t>
  </si>
  <si>
    <t>6.2.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</si>
  <si>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</si>
  <si>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</si>
  <si>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</si>
  <si>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</si>
  <si>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6.3.</t>
  </si>
  <si>
    <t>6.4.</t>
  </si>
  <si>
    <t>Установка и разработка схемы дислокации дорожных знаков и дорожной разметки дорог общего пользования</t>
  </si>
  <si>
    <t>Щекинского района на 2015 год и плановый период 2016 и 2017 годов"</t>
  </si>
  <si>
    <t>рабочий  поселок Первомайский Щекинского района на 2015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</si>
  <si>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 на 2015 год, предусмотренных к финансированию из бюджета муниципального образования рабочий поселок Первомайский Щекинского района</t>
  </si>
  <si>
    <t>91</t>
  </si>
  <si>
    <t>Расходы на опубликование нормативных актов</t>
  </si>
  <si>
    <t>2886</t>
  </si>
  <si>
    <t>92</t>
  </si>
  <si>
    <t>Аппарат администрации</t>
  </si>
  <si>
    <t>2991</t>
  </si>
  <si>
    <t>Приобретение, поставка и обслуживание светодиодных конструкций</t>
  </si>
  <si>
    <t>2971</t>
  </si>
  <si>
    <t>Мероприятия по ремонту в области благоустройства</t>
  </si>
  <si>
    <t>2990</t>
  </si>
  <si>
    <t>2995</t>
  </si>
  <si>
    <t>Приобретение, установка и обслуживание  архитектурных форм</t>
  </si>
  <si>
    <t>2667</t>
  </si>
  <si>
    <t xml:space="preserve">Обеспечение функционирования Администрации МО  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</si>
  <si>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</si>
  <si>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</si>
  <si>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Муниципальная программа "Обеспечение защиты населения и территории МО р.п. Первомайский от чрезвычайных ситуаций природного и техногенного характера, терроризма и экстремизма на территории МО р.п. Первомайский"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</si>
  <si>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</t>
  </si>
  <si>
    <t>Муниципальная программа "Развитие субъектов малого и среднего предпринимательства"</t>
  </si>
  <si>
    <t>2</t>
  </si>
  <si>
    <t>дох</t>
  </si>
  <si>
    <t>Взносы на капитальный ремонт общего имущества в многоквартирных домах по помещениям находящимся в собственности МО</t>
  </si>
  <si>
    <r>
      <t xml:space="preserve">Обеспечение деятельности </t>
    </r>
    <r>
      <rPr>
        <b/>
        <sz val="11"/>
        <rFont val="Times New Roman"/>
        <family val="1"/>
        <charset val="204"/>
      </rPr>
      <t>Собрания депутатов поселений Щекинского района</t>
    </r>
  </si>
  <si>
    <t>ДОХ</t>
  </si>
  <si>
    <t>прог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</si>
  <si>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</si>
  <si>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</t>
  </si>
  <si>
    <t>Подпрограмма "Улучшение условий водоснабжения на территории МО р.п. Первомайский"</t>
  </si>
  <si>
    <t>Другие вопросы в области жилищно - коммунального хозяйства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</si>
  <si>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</si>
  <si>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>Проведение конкурсов</t>
  </si>
  <si>
    <t>Расходы на выплату персоналу казенных учреждений</t>
  </si>
  <si>
    <t>Расходы на выплату персоналу государственных органов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</si>
  <si>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</si>
  <si>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Уплата налогов, сборов и иных платежей</t>
  </si>
  <si>
    <t>870</t>
  </si>
  <si>
    <t>Резервные средства</t>
  </si>
  <si>
    <t>Субсидии</t>
  </si>
  <si>
    <t>Публичные нормативные социальные выплаты гражданам</t>
  </si>
  <si>
    <t>от  "18" декабря 2014 года  №7-32</t>
  </si>
  <si>
    <t>Приложение 1</t>
  </si>
  <si>
    <t>"О внесении изменений в Решение Собрания депутатов от "18" декабря 2014 года</t>
  </si>
  <si>
    <t>№7-32 "О бюджете муниципального образования рабочий поселок  Первомайский</t>
  </si>
  <si>
    <t>Приложение 2</t>
  </si>
  <si>
    <t>Расходы за счет переданных полномочий на выдачу разрешений на строительство при осуществлении строительства, реконструкции объектов капитального строительства</t>
  </si>
  <si>
    <t>Расходы за счет переданных полномочий на осуществление внутреннего финансового контроля в сфере бюджетных правоотношений в части осуществления последующего контроля</t>
  </si>
  <si>
    <t>8536</t>
  </si>
  <si>
    <t>Приобретение техники</t>
  </si>
  <si>
    <t>2976</t>
  </si>
  <si>
    <t>8041</t>
  </si>
  <si>
    <t>Закупка товаров, работ и услуг для государственных нужд</t>
  </si>
  <si>
    <t>13</t>
  </si>
  <si>
    <t>Развитие и поддержание информационной системы Администрации МО р.п. Первомайский Щекинского района</t>
  </si>
  <si>
    <t>Приобретение, техническое и информационное обслуживание компьютерной техники, комплектующих и программного обеспечения</t>
  </si>
  <si>
    <t>1</t>
  </si>
  <si>
    <t>2905</t>
  </si>
  <si>
    <t>240</t>
  </si>
  <si>
    <t>Развитие и поддержание информационной системы МКУ "ПУЖиБ"</t>
  </si>
  <si>
    <t>0</t>
  </si>
  <si>
    <t>Организация сотрудничества органов местного самоуправления с органами территориального общественного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</si>
  <si>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</si>
  <si>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2901</t>
  </si>
  <si>
    <t>3</t>
  </si>
  <si>
    <t>Развитие и поддержание информационной системы МКУК "ППБ"</t>
  </si>
  <si>
    <t>Муниципальная 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</si>
  <si>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2980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</si>
  <si>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</si>
  <si>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Муниципальная программа "Развитие общественных организаций 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</si>
  <si>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</si>
  <si>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Приобретение жилых помещений</t>
  </si>
  <si>
    <t>Расходы за счет передаваемых полномочий по организации деятельности аварийно-спасательных служб и (или)созданию, содержанию и организации  деятельности аварийно-спасательных формирований</t>
  </si>
  <si>
    <t>Мероприятия по проведению предварительного этапа всероссийского конкурса на звание "Самое благоустроенное городское (сельское) поселение России" по иным непрограммным мероприятиям в рамках непрограммных расходов</t>
  </si>
  <si>
    <t>Приложение 6</t>
  </si>
  <si>
    <t>Муниципальная программа "Улучшение жилищных условий граждан на территории МО р.п. Первомайский"</t>
  </si>
  <si>
    <t>Содержание автомобильных дорог и тротуаров</t>
  </si>
  <si>
    <t>5.4.</t>
  </si>
  <si>
    <t>Подпрограмма "Ремонт в многоквартирных домах, выбравших способ управления ТСЖ на территории МО р.п. Первомайский"</t>
  </si>
  <si>
    <t>2625</t>
  </si>
  <si>
    <t>Иные закупки товаров, работ и услуг для обеспечения государственных (муниципальных) нужд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</si>
  <si>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</si>
  <si>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Установка приборов учета</t>
  </si>
  <si>
    <t>Установка  приборов учета</t>
  </si>
  <si>
    <t>Взносы муниципального образования в уставной капитал</t>
  </si>
  <si>
    <t>4611</t>
  </si>
  <si>
    <t>Субсидии некоммерческим организациям (за исключением государственных (муниципальных) учреждений)</t>
  </si>
  <si>
    <t>2885</t>
  </si>
  <si>
    <t>Разработка программы социально-экономического развития</t>
  </si>
  <si>
    <t>Обеспечение деятельности аппарат Администрации МО</t>
  </si>
  <si>
    <t>Исполнение судебных актов</t>
  </si>
  <si>
    <t>Расходы на формирование и содержание муниципального архива, включая хранение архивных фондов поселений</t>
  </si>
  <si>
    <t>(тыс. рублей)</t>
  </si>
  <si>
    <t>№ п/п</t>
  </si>
  <si>
    <t>Решение Собрания депутатов МО р.п. Первомайский "О предоставлении льгот по оплате за услуги бани №2, расположенной по адресу: Щёкинский район, МО р.п. Первомайский, ул. Октябрьская, д.33"</t>
  </si>
  <si>
    <t/>
  </si>
  <si>
    <t>Решение Собрания депутатов МО р.п. Первомайский "Об утверждении Положения о предоставлении средств материнского (семейного) капитала в МО р.п. Первомайский"</t>
  </si>
  <si>
    <t>Итого</t>
  </si>
  <si>
    <t>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р.п. Первомайский по разделам, подразделам, целевым статьям, группам и подгруппам видов расходов классификации расходов бюджета муниципального образования рабочий поселок Первомайский Щекинского района на 2015 год</t>
  </si>
  <si>
    <t>Приложение 10</t>
  </si>
  <si>
    <t>Источники внутреннего финансирования дефицита бюджета муниципального образования рабочий поселок Первомайский Щекинского района на 2015 год</t>
  </si>
  <si>
    <t>тыс. рублей</t>
  </si>
  <si>
    <t>Код классификации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</si>
  <si>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</si>
  <si>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</si>
  <si>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</si>
  <si>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</si>
  <si>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</si>
  <si>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</si>
  <si>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</si>
  <si>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</si>
  <si>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</si>
  <si>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</si>
  <si>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</si>
  <si>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</si>
  <si>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</si>
  <si>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</si>
  <si>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</si>
  <si>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</si>
  <si>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</si>
  <si>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</si>
  <si>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</si>
  <si>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</si>
  <si>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</si>
  <si>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000 01 05 02 01 13 0000 510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</si>
  <si>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</si>
  <si>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</si>
  <si>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</si>
  <si>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</si>
  <si>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</si>
  <si>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</si>
  <si>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</si>
  <si>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000 01 05 02 01 13 0000 610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</si>
  <si>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</si>
  <si>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</si>
  <si>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>94</t>
  </si>
  <si>
    <t>от  "31" декабря 2015 года  №21-96</t>
  </si>
  <si>
    <t>Приложение 5</t>
  </si>
  <si>
    <t>бюджетных ассигнований бюджета муниципального образования рабочий поселок Первомайский на 2015 год  по разделам, подразделам, целевым статьям и видам расходов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</si>
</sst>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7">
    <numFmt numFmtId="169" formatCode="_-* #,##0_р_._-;\-* #,##0_р_._-;_-* &quot;-&quot;_р_._-;_-@_-"/>
    <numFmt numFmtId="171" formatCode="_-* #,##0.00_р_._-;\-* #,##0.00_р_._-;_-* &quot;-&quot;??_р_._-;_-@_-"/>
    <numFmt numFmtId="177" formatCode="#,##0.0"/>
    <numFmt numFmtId="182" formatCode="00"/>
    <numFmt numFmtId="184" formatCode="000"/>
    <numFmt numFmtId="186" formatCode="0000"/>
    <numFmt numFmtId="187" formatCode="#,##0.0;[Red]\-#,##0.0;0.0"/>
  </numFmts>
  <fonts count="22">
    <font>
      <sz val="10"/>
      <name val="Arial"/>
      <family val="3"/>
      <charset val="204"/>
    </font>
    <font>
      <sz val="10"/>
      <name val="Arial CYR"/>
      <charset val="204"/>
    </font>
    <font>
      <sz val="8"/>
      <name val="Arial"/>
      <family val="3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3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Fill="1"/>
    <xf numFmtId="177" fontId="6" fillId="0" borderId="0" xfId="0" applyNumberFormat="1" applyFont="1"/>
    <xf numFmtId="0" fontId="8" fillId="0" borderId="0" xfId="0" applyFont="1" applyAlignment="1"/>
    <xf numFmtId="0" fontId="8" fillId="0" borderId="0" xfId="0" applyFont="1" applyFill="1" applyAlignme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/>
    <xf numFmtId="0" fontId="9" fillId="0" borderId="0" xfId="0" applyFont="1" applyBorder="1"/>
    <xf numFmtId="177" fontId="9" fillId="0" borderId="1" xfId="0" applyNumberFormat="1" applyFont="1" applyBorder="1" applyAlignment="1"/>
    <xf numFmtId="0" fontId="12" fillId="0" borderId="0" xfId="0" applyFont="1"/>
    <xf numFmtId="0" fontId="9" fillId="0" borderId="0" xfId="0" applyFont="1" applyAlignment="1">
      <alignment horizontal="justify"/>
    </xf>
    <xf numFmtId="49" fontId="9" fillId="0" borderId="0" xfId="0" applyNumberFormat="1" applyFont="1" applyAlignment="1">
      <alignment horizontal="center"/>
    </xf>
    <xf numFmtId="177" fontId="9" fillId="0" borderId="2" xfId="0" applyNumberFormat="1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7" fontId="9" fillId="0" borderId="5" xfId="0" applyNumberFormat="1" applyFont="1" applyBorder="1" applyAlignment="1"/>
    <xf numFmtId="177" fontId="12" fillId="0" borderId="6" xfId="0" applyNumberFormat="1" applyFont="1" applyBorder="1" applyAlignment="1"/>
    <xf numFmtId="0" fontId="9" fillId="0" borderId="7" xfId="0" applyFont="1" applyBorder="1" applyAlignment="1">
      <alignment horizontal="center"/>
    </xf>
    <xf numFmtId="0" fontId="10" fillId="0" borderId="8" xfId="0" applyFont="1" applyFill="1" applyBorder="1" applyAlignment="1">
      <alignment horizontal="center" textRotation="90" wrapText="1"/>
    </xf>
    <xf numFmtId="49" fontId="10" fillId="0" borderId="8" xfId="0" applyNumberFormat="1" applyFont="1" applyFill="1" applyBorder="1" applyAlignment="1">
      <alignment horizontal="center" textRotation="90" wrapText="1"/>
    </xf>
    <xf numFmtId="177" fontId="10" fillId="0" borderId="8" xfId="0" applyNumberFormat="1" applyFont="1" applyFill="1" applyBorder="1" applyAlignment="1">
      <alignment horizont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wrapText="1"/>
    </xf>
    <xf numFmtId="49" fontId="11" fillId="3" borderId="8" xfId="0" applyNumberFormat="1" applyFont="1" applyFill="1" applyBorder="1" applyAlignment="1">
      <alignment horizontal="center" wrapText="1"/>
    </xf>
    <xf numFmtId="177" fontId="11" fillId="3" borderId="8" xfId="0" applyNumberFormat="1" applyFont="1" applyFill="1" applyBorder="1" applyAlignment="1"/>
    <xf numFmtId="1" fontId="11" fillId="3" borderId="8" xfId="6" applyNumberFormat="1" applyFont="1" applyFill="1" applyBorder="1" applyAlignment="1">
      <alignment horizontal="justify" wrapText="1"/>
    </xf>
    <xf numFmtId="1" fontId="11" fillId="0" borderId="8" xfId="0" applyNumberFormat="1" applyFont="1" applyFill="1" applyBorder="1" applyAlignment="1">
      <alignment horizontal="justify" wrapText="1"/>
    </xf>
    <xf numFmtId="49" fontId="11" fillId="0" borderId="8" xfId="0" applyNumberFormat="1" applyFont="1" applyFill="1" applyBorder="1" applyAlignment="1">
      <alignment horizontal="center" wrapText="1"/>
    </xf>
    <xf numFmtId="1" fontId="11" fillId="0" borderId="8" xfId="0" applyNumberFormat="1" applyFont="1" applyFill="1" applyBorder="1" applyAlignment="1">
      <alignment horizontal="center" wrapText="1"/>
    </xf>
    <xf numFmtId="177" fontId="11" fillId="0" borderId="8" xfId="0" applyNumberFormat="1" applyFont="1" applyFill="1" applyBorder="1" applyAlignment="1"/>
    <xf numFmtId="1" fontId="10" fillId="0" borderId="8" xfId="0" applyNumberFormat="1" applyFont="1" applyFill="1" applyBorder="1" applyAlignment="1">
      <alignment horizontal="justify" wrapText="1"/>
    </xf>
    <xf numFmtId="49" fontId="10" fillId="0" borderId="8" xfId="0" applyNumberFormat="1" applyFont="1" applyFill="1" applyBorder="1" applyAlignment="1">
      <alignment horizontal="center" wrapText="1"/>
    </xf>
    <xf numFmtId="1" fontId="10" fillId="0" borderId="8" xfId="0" applyNumberFormat="1" applyFont="1" applyFill="1" applyBorder="1" applyAlignment="1">
      <alignment horizontal="center" wrapText="1"/>
    </xf>
    <xf numFmtId="177" fontId="10" fillId="0" borderId="8" xfId="0" applyNumberFormat="1" applyFont="1" applyFill="1" applyBorder="1" applyAlignment="1"/>
    <xf numFmtId="1" fontId="14" fillId="0" borderId="8" xfId="0" applyNumberFormat="1" applyFont="1" applyFill="1" applyBorder="1" applyAlignment="1">
      <alignment horizontal="justify" wrapText="1"/>
    </xf>
    <xf numFmtId="177" fontId="10" fillId="0" borderId="8" xfId="0" applyNumberFormat="1" applyFont="1" applyFill="1" applyBorder="1" applyAlignment="1">
      <alignment horizontal="right" wrapText="1"/>
    </xf>
    <xf numFmtId="0" fontId="14" fillId="0" borderId="8" xfId="1" applyNumberFormat="1" applyFont="1" applyFill="1" applyBorder="1" applyAlignment="1" applyProtection="1">
      <alignment horizontal="justify" wrapText="1"/>
      <protection hidden="1"/>
    </xf>
    <xf numFmtId="1" fontId="11" fillId="3" borderId="8" xfId="0" applyNumberFormat="1" applyFont="1" applyFill="1" applyBorder="1" applyAlignment="1">
      <alignment horizontal="justify" wrapText="1"/>
    </xf>
    <xf numFmtId="177" fontId="11" fillId="3" borderId="8" xfId="0" applyNumberFormat="1" applyFont="1" applyFill="1" applyBorder="1" applyAlignment="1">
      <alignment horizontal="right" wrapText="1"/>
    </xf>
    <xf numFmtId="1" fontId="11" fillId="4" borderId="8" xfId="0" applyNumberFormat="1" applyFont="1" applyFill="1" applyBorder="1" applyAlignment="1">
      <alignment horizontal="justify" wrapText="1"/>
    </xf>
    <xf numFmtId="1" fontId="11" fillId="4" borderId="8" xfId="0" applyNumberFormat="1" applyFont="1" applyFill="1" applyBorder="1" applyAlignment="1">
      <alignment horizontal="center" wrapText="1"/>
    </xf>
    <xf numFmtId="49" fontId="11" fillId="4" borderId="8" xfId="0" applyNumberFormat="1" applyFont="1" applyFill="1" applyBorder="1" applyAlignment="1">
      <alignment horizontal="center" wrapText="1"/>
    </xf>
    <xf numFmtId="177" fontId="11" fillId="4" borderId="8" xfId="0" applyNumberFormat="1" applyFont="1" applyFill="1" applyBorder="1" applyAlignment="1">
      <alignment horizontal="right" wrapText="1"/>
    </xf>
    <xf numFmtId="1" fontId="11" fillId="4" borderId="8" xfId="5" applyNumberFormat="1" applyFont="1" applyFill="1" applyBorder="1" applyAlignment="1">
      <alignment horizontal="justify" wrapText="1"/>
    </xf>
    <xf numFmtId="49" fontId="20" fillId="4" borderId="8" xfId="0" applyNumberFormat="1" applyFont="1" applyFill="1" applyBorder="1" applyAlignment="1">
      <alignment horizontal="center" wrapText="1"/>
    </xf>
    <xf numFmtId="1" fontId="10" fillId="4" borderId="8" xfId="5" applyNumberFormat="1" applyFont="1" applyFill="1" applyBorder="1" applyAlignment="1">
      <alignment horizontal="justify" wrapText="1"/>
    </xf>
    <xf numFmtId="1" fontId="10" fillId="4" borderId="8" xfId="0" applyNumberFormat="1" applyFont="1" applyFill="1" applyBorder="1" applyAlignment="1">
      <alignment horizontal="center" wrapText="1"/>
    </xf>
    <xf numFmtId="49" fontId="10" fillId="4" borderId="8" xfId="0" applyNumberFormat="1" applyFont="1" applyFill="1" applyBorder="1" applyAlignment="1">
      <alignment horizontal="center" wrapText="1"/>
    </xf>
    <xf numFmtId="177" fontId="10" fillId="4" borderId="8" xfId="0" applyNumberFormat="1" applyFont="1" applyFill="1" applyBorder="1" applyAlignment="1">
      <alignment horizontal="right" wrapText="1"/>
    </xf>
    <xf numFmtId="1" fontId="14" fillId="4" borderId="8" xfId="0" applyNumberFormat="1" applyFont="1" applyFill="1" applyBorder="1" applyAlignment="1">
      <alignment horizontal="justify" wrapText="1"/>
    </xf>
    <xf numFmtId="0" fontId="10" fillId="4" borderId="8" xfId="1" applyNumberFormat="1" applyFont="1" applyFill="1" applyBorder="1" applyAlignment="1" applyProtection="1">
      <alignment horizontal="justify" wrapText="1"/>
      <protection hidden="1"/>
    </xf>
    <xf numFmtId="0" fontId="14" fillId="4" borderId="8" xfId="1" applyNumberFormat="1" applyFont="1" applyFill="1" applyBorder="1" applyAlignment="1" applyProtection="1">
      <alignment horizontal="justify" wrapText="1"/>
      <protection hidden="1"/>
    </xf>
    <xf numFmtId="0" fontId="11" fillId="4" borderId="8" xfId="1" applyNumberFormat="1" applyFont="1" applyFill="1" applyBorder="1" applyAlignment="1" applyProtection="1">
      <alignment horizontal="justify" wrapText="1"/>
      <protection hidden="1"/>
    </xf>
    <xf numFmtId="0" fontId="11" fillId="3" borderId="8" xfId="1" applyNumberFormat="1" applyFont="1" applyFill="1" applyBorder="1" applyAlignment="1" applyProtection="1">
      <alignment horizontal="justify" wrapText="1"/>
      <protection hidden="1"/>
    </xf>
    <xf numFmtId="1" fontId="20" fillId="3" borderId="8" xfId="0" applyNumberFormat="1" applyFont="1" applyFill="1" applyBorder="1" applyAlignment="1">
      <alignment horizontal="center" wrapText="1"/>
    </xf>
    <xf numFmtId="49" fontId="20" fillId="3" borderId="8" xfId="0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 applyProtection="1">
      <alignment horizontal="justify" wrapText="1"/>
      <protection hidden="1"/>
    </xf>
    <xf numFmtId="49" fontId="21" fillId="0" borderId="8" xfId="0" applyNumberFormat="1" applyFont="1" applyFill="1" applyBorder="1" applyAlignment="1">
      <alignment horizontal="center" wrapText="1"/>
    </xf>
    <xf numFmtId="1" fontId="10" fillId="4" borderId="8" xfId="0" applyNumberFormat="1" applyFont="1" applyFill="1" applyBorder="1" applyAlignment="1">
      <alignment horizontal="justify" wrapText="1"/>
    </xf>
    <xf numFmtId="1" fontId="21" fillId="4" borderId="8" xfId="0" applyNumberFormat="1" applyFont="1" applyFill="1" applyBorder="1" applyAlignment="1">
      <alignment horizontal="center" wrapText="1"/>
    </xf>
    <xf numFmtId="49" fontId="21" fillId="4" borderId="8" xfId="0" applyNumberFormat="1" applyFont="1" applyFill="1" applyBorder="1" applyAlignment="1">
      <alignment horizontal="center" wrapText="1"/>
    </xf>
    <xf numFmtId="177" fontId="10" fillId="4" borderId="8" xfId="0" applyNumberFormat="1" applyFont="1" applyFill="1" applyBorder="1" applyAlignment="1"/>
    <xf numFmtId="177" fontId="10" fillId="0" borderId="8" xfId="0" applyNumberFormat="1" applyFont="1" applyBorder="1" applyAlignment="1"/>
    <xf numFmtId="49" fontId="10" fillId="3" borderId="8" xfId="0" applyNumberFormat="1" applyFont="1" applyFill="1" applyBorder="1" applyAlignment="1">
      <alignment horizontal="center" wrapText="1"/>
    </xf>
    <xf numFmtId="1" fontId="10" fillId="3" borderId="8" xfId="0" applyNumberFormat="1" applyFont="1" applyFill="1" applyBorder="1" applyAlignment="1">
      <alignment horizontal="center" wrapText="1"/>
    </xf>
    <xf numFmtId="177" fontId="11" fillId="0" borderId="8" xfId="0" applyNumberFormat="1" applyFont="1" applyFill="1" applyBorder="1" applyAlignment="1">
      <alignment horizontal="right" wrapText="1"/>
    </xf>
    <xf numFmtId="1" fontId="20" fillId="0" borderId="8" xfId="0" applyNumberFormat="1" applyFont="1" applyFill="1" applyBorder="1" applyAlignment="1">
      <alignment horizontal="center" wrapText="1"/>
    </xf>
    <xf numFmtId="49" fontId="20" fillId="0" borderId="8" xfId="0" applyNumberFormat="1" applyFont="1" applyFill="1" applyBorder="1" applyAlignment="1">
      <alignment horizontal="center" wrapText="1"/>
    </xf>
    <xf numFmtId="0" fontId="14" fillId="4" borderId="9" xfId="1" applyNumberFormat="1" applyFont="1" applyFill="1" applyBorder="1" applyAlignment="1" applyProtection="1">
      <alignment horizontal="justify" wrapText="1"/>
      <protection hidden="1"/>
    </xf>
    <xf numFmtId="0" fontId="10" fillId="4" borderId="8" xfId="1" applyNumberFormat="1" applyFont="1" applyFill="1" applyBorder="1" applyAlignment="1" applyProtection="1">
      <alignment horizontal="right" wrapText="1"/>
      <protection hidden="1"/>
    </xf>
    <xf numFmtId="0" fontId="11" fillId="3" borderId="8" xfId="0" applyFont="1" applyFill="1" applyBorder="1" applyAlignment="1">
      <alignment horizontal="justify" wrapText="1"/>
    </xf>
    <xf numFmtId="0" fontId="11" fillId="0" borderId="8" xfId="1" applyNumberFormat="1" applyFont="1" applyFill="1" applyBorder="1" applyAlignment="1" applyProtection="1">
      <alignment horizontal="justify" wrapText="1"/>
      <protection hidden="1"/>
    </xf>
    <xf numFmtId="0" fontId="10" fillId="3" borderId="8" xfId="0" applyFont="1" applyFill="1" applyBorder="1"/>
    <xf numFmtId="0" fontId="10" fillId="4" borderId="8" xfId="0" applyFont="1" applyFill="1" applyBorder="1"/>
    <xf numFmtId="0" fontId="10" fillId="0" borderId="8" xfId="1" applyNumberFormat="1" applyFont="1" applyFill="1" applyBorder="1" applyAlignment="1" applyProtection="1">
      <alignment horizontal="left" wrapText="1"/>
      <protection hidden="1"/>
    </xf>
    <xf numFmtId="1" fontId="10" fillId="0" borderId="8" xfId="0" applyNumberFormat="1" applyFont="1" applyFill="1" applyBorder="1" applyAlignment="1">
      <alignment horizontal="left" wrapText="1"/>
    </xf>
    <xf numFmtId="2" fontId="10" fillId="0" borderId="8" xfId="0" applyNumberFormat="1" applyFont="1" applyFill="1" applyBorder="1" applyAlignment="1">
      <alignment horizontal="right" vertical="center" wrapText="1"/>
    </xf>
    <xf numFmtId="2" fontId="10" fillId="0" borderId="9" xfId="0" applyNumberFormat="1" applyFont="1" applyFill="1" applyBorder="1" applyAlignment="1">
      <alignment horizontal="right" vertical="center" wrapText="1"/>
    </xf>
    <xf numFmtId="0" fontId="14" fillId="0" borderId="9" xfId="1" applyNumberFormat="1" applyFont="1" applyFill="1" applyBorder="1" applyAlignment="1" applyProtection="1">
      <alignment horizontal="justify" wrapText="1"/>
      <protection hidden="1"/>
    </xf>
    <xf numFmtId="49" fontId="10" fillId="4" borderId="9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wrapText="1"/>
    </xf>
    <xf numFmtId="177" fontId="10" fillId="0" borderId="9" xfId="0" applyNumberFormat="1" applyFont="1" applyFill="1" applyBorder="1" applyAlignment="1">
      <alignment horizontal="right" wrapText="1"/>
    </xf>
    <xf numFmtId="0" fontId="10" fillId="0" borderId="10" xfId="0" applyFont="1" applyFill="1" applyBorder="1"/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7" fontId="11" fillId="0" borderId="6" xfId="0" applyNumberFormat="1" applyFont="1" applyBorder="1" applyAlignment="1"/>
    <xf numFmtId="0" fontId="11" fillId="0" borderId="8" xfId="0" applyFont="1" applyFill="1" applyBorder="1" applyAlignment="1">
      <alignment horizontal="center" vertical="center" textRotation="90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7" fontId="9" fillId="0" borderId="0" xfId="0" applyNumberFormat="1" applyFont="1"/>
    <xf numFmtId="2" fontId="11" fillId="0" borderId="8" xfId="0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left" vertical="center" wrapText="1"/>
    </xf>
    <xf numFmtId="0" fontId="10" fillId="4" borderId="0" xfId="0" applyFont="1" applyFill="1"/>
    <xf numFmtId="177" fontId="10" fillId="3" borderId="8" xfId="0" applyNumberFormat="1" applyFont="1" applyFill="1" applyBorder="1" applyAlignment="1">
      <alignment horizontal="right" wrapText="1"/>
    </xf>
    <xf numFmtId="0" fontId="11" fillId="4" borderId="8" xfId="0" applyFont="1" applyFill="1" applyBorder="1"/>
    <xf numFmtId="49" fontId="11" fillId="0" borderId="8" xfId="0" applyNumberFormat="1" applyFont="1" applyFill="1" applyBorder="1" applyAlignment="1">
      <alignment horizontal="right" vertical="center" wrapText="1"/>
    </xf>
    <xf numFmtId="1" fontId="11" fillId="0" borderId="8" xfId="6" applyNumberFormat="1" applyFont="1" applyFill="1" applyBorder="1" applyAlignment="1">
      <alignment horizontal="justify" wrapText="1"/>
    </xf>
    <xf numFmtId="0" fontId="10" fillId="0" borderId="8" xfId="0" applyFont="1" applyFill="1" applyBorder="1"/>
    <xf numFmtId="1" fontId="21" fillId="3" borderId="8" xfId="0" applyNumberFormat="1" applyFont="1" applyFill="1" applyBorder="1" applyAlignment="1">
      <alignment horizontal="center" wrapText="1"/>
    </xf>
    <xf numFmtId="49" fontId="21" fillId="3" borderId="8" xfId="0" applyNumberFormat="1" applyFont="1" applyFill="1" applyBorder="1" applyAlignment="1">
      <alignment horizontal="center" wrapText="1"/>
    </xf>
    <xf numFmtId="0" fontId="10" fillId="0" borderId="9" xfId="0" applyFont="1" applyFill="1" applyBorder="1"/>
    <xf numFmtId="0" fontId="10" fillId="0" borderId="0" xfId="0" applyFont="1" applyAlignment="1">
      <alignment horizontal="justify"/>
    </xf>
    <xf numFmtId="0" fontId="10" fillId="0" borderId="7" xfId="0" applyFont="1" applyBorder="1" applyAlignment="1">
      <alignment horizontal="center"/>
    </xf>
    <xf numFmtId="177" fontId="10" fillId="0" borderId="2" xfId="0" applyNumberFormat="1" applyFont="1" applyBorder="1" applyAlignment="1"/>
    <xf numFmtId="0" fontId="10" fillId="0" borderId="3" xfId="0" applyFont="1" applyBorder="1" applyAlignment="1">
      <alignment horizontal="center"/>
    </xf>
    <xf numFmtId="177" fontId="10" fillId="0" borderId="1" xfId="0" applyNumberFormat="1" applyFont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Fill="1"/>
    <xf numFmtId="49" fontId="8" fillId="0" borderId="0" xfId="0" applyNumberFormat="1" applyFont="1" applyFill="1" applyAlignment="1"/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3" borderId="8" xfId="0" applyFont="1" applyFill="1" applyBorder="1" applyAlignment="1"/>
    <xf numFmtId="177" fontId="11" fillId="0" borderId="6" xfId="0" applyNumberFormat="1" applyFont="1" applyBorder="1"/>
    <xf numFmtId="0" fontId="11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11" fillId="3" borderId="8" xfId="0" applyFont="1" applyFill="1" applyBorder="1" applyAlignment="1"/>
    <xf numFmtId="177" fontId="11" fillId="3" borderId="8" xfId="0" applyNumberFormat="1" applyFont="1" applyFill="1" applyBorder="1"/>
    <xf numFmtId="16" fontId="11" fillId="0" borderId="8" xfId="0" applyNumberFormat="1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1" fontId="10" fillId="4" borderId="9" xfId="0" applyNumberFormat="1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9" fillId="0" borderId="8" xfId="0" applyFont="1" applyBorder="1"/>
    <xf numFmtId="0" fontId="11" fillId="0" borderId="8" xfId="0" applyFont="1" applyFill="1" applyBorder="1"/>
    <xf numFmtId="0" fontId="11" fillId="0" borderId="8" xfId="0" applyFont="1" applyFill="1" applyBorder="1" applyAlignment="1"/>
    <xf numFmtId="0" fontId="7" fillId="0" borderId="8" xfId="0" applyFont="1" applyBorder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7" fontId="10" fillId="0" borderId="1" xfId="0" applyNumberFormat="1" applyFont="1" applyFill="1" applyBorder="1" applyAlignment="1"/>
    <xf numFmtId="177" fontId="10" fillId="0" borderId="12" xfId="0" applyNumberFormat="1" applyFont="1" applyFill="1" applyBorder="1" applyAlignment="1"/>
    <xf numFmtId="177" fontId="11" fillId="0" borderId="6" xfId="0" applyNumberFormat="1" applyFont="1" applyFill="1" applyBorder="1" applyAlignment="1"/>
    <xf numFmtId="177" fontId="10" fillId="0" borderId="0" xfId="0" applyNumberFormat="1" applyFont="1" applyFill="1" applyAlignment="1"/>
    <xf numFmtId="49" fontId="11" fillId="0" borderId="8" xfId="0" applyNumberFormat="1" applyFont="1" applyBorder="1" applyAlignment="1"/>
    <xf numFmtId="0" fontId="11" fillId="4" borderId="8" xfId="0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justify" wrapText="1"/>
    </xf>
    <xf numFmtId="49" fontId="10" fillId="0" borderId="8" xfId="1" applyNumberFormat="1" applyFont="1" applyFill="1" applyBorder="1" applyAlignment="1" applyProtection="1">
      <alignment horizontal="justify" wrapText="1"/>
      <protection hidden="1"/>
    </xf>
    <xf numFmtId="0" fontId="10" fillId="0" borderId="9" xfId="1" applyNumberFormat="1" applyFont="1" applyFill="1" applyBorder="1" applyAlignment="1" applyProtection="1">
      <alignment horizontal="justify" wrapText="1"/>
      <protection hidden="1"/>
    </xf>
    <xf numFmtId="0" fontId="3" fillId="0" borderId="0" xfId="2"/>
    <xf numFmtId="0" fontId="10" fillId="0" borderId="0" xfId="2" applyFont="1" applyAlignment="1"/>
    <xf numFmtId="0" fontId="10" fillId="0" borderId="0" xfId="2" applyNumberFormat="1" applyFont="1" applyFill="1" applyAlignment="1" applyProtection="1">
      <alignment vertical="center"/>
      <protection hidden="1"/>
    </xf>
    <xf numFmtId="0" fontId="3" fillId="0" borderId="0" xfId="2" applyProtection="1"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13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8" xfId="2" applyNumberFormat="1" applyFont="1" applyFill="1" applyBorder="1" applyAlignment="1" applyProtection="1">
      <alignment horizontal="center" vertical="top" wrapText="1"/>
      <protection hidden="1"/>
    </xf>
    <xf numFmtId="0" fontId="18" fillId="0" borderId="8" xfId="2" applyNumberFormat="1" applyFont="1" applyFill="1" applyBorder="1" applyAlignment="1" applyProtection="1">
      <alignment horizontal="center" vertical="top"/>
      <protection hidden="1"/>
    </xf>
    <xf numFmtId="49" fontId="18" fillId="0" borderId="8" xfId="0" applyNumberFormat="1" applyFont="1" applyFill="1" applyBorder="1" applyAlignment="1">
      <alignment horizontal="center" textRotation="90" wrapText="1"/>
    </xf>
    <xf numFmtId="0" fontId="18" fillId="0" borderId="8" xfId="0" applyFont="1" applyFill="1" applyBorder="1" applyAlignment="1">
      <alignment horizontal="center" textRotation="90" wrapText="1"/>
    </xf>
    <xf numFmtId="0" fontId="3" fillId="0" borderId="0" xfId="2" applyAlignment="1" applyProtection="1">
      <alignment vertical="top"/>
      <protection hidden="1"/>
    </xf>
    <xf numFmtId="0" fontId="3" fillId="0" borderId="0" xfId="2" applyNumberFormat="1" applyFont="1" applyFill="1" applyAlignment="1" applyProtection="1">
      <alignment vertical="top"/>
      <protection hidden="1"/>
    </xf>
    <xf numFmtId="0" fontId="3" fillId="0" borderId="0" xfId="2" applyAlignment="1">
      <alignment vertical="top"/>
    </xf>
    <xf numFmtId="1" fontId="19" fillId="0" borderId="8" xfId="2" applyNumberFormat="1" applyFont="1" applyFill="1" applyBorder="1" applyAlignment="1" applyProtection="1">
      <alignment horizontal="center" vertical="center"/>
      <protection hidden="1"/>
    </xf>
    <xf numFmtId="182" fontId="19" fillId="0" borderId="8" xfId="2" applyNumberFormat="1" applyFont="1" applyFill="1" applyBorder="1" applyAlignment="1" applyProtection="1">
      <alignment horizontal="left" vertical="center" wrapText="1"/>
      <protection hidden="1"/>
    </xf>
    <xf numFmtId="182" fontId="19" fillId="0" borderId="8" xfId="2" applyNumberFormat="1" applyFont="1" applyFill="1" applyBorder="1" applyAlignment="1" applyProtection="1">
      <alignment horizontal="center" vertical="center"/>
      <protection hidden="1"/>
    </xf>
    <xf numFmtId="182" fontId="19" fillId="0" borderId="8" xfId="2" applyNumberFormat="1" applyFont="1" applyFill="1" applyBorder="1" applyAlignment="1" applyProtection="1">
      <alignment horizontal="right" vertical="center"/>
      <protection hidden="1"/>
    </xf>
    <xf numFmtId="186" fontId="19" fillId="0" borderId="8" xfId="2" applyNumberFormat="1" applyFont="1" applyFill="1" applyBorder="1" applyAlignment="1" applyProtection="1">
      <alignment horizontal="left" vertical="center"/>
      <protection hidden="1"/>
    </xf>
    <xf numFmtId="184" fontId="19" fillId="0" borderId="8" xfId="2" applyNumberFormat="1" applyFont="1" applyFill="1" applyBorder="1" applyAlignment="1" applyProtection="1">
      <alignment horizontal="center" vertical="center"/>
      <protection hidden="1"/>
    </xf>
    <xf numFmtId="187" fontId="19" fillId="0" borderId="8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NumberFormat="1" applyFont="1" applyFill="1" applyAlignment="1" applyProtection="1">
      <protection hidden="1"/>
    </xf>
    <xf numFmtId="182" fontId="18" fillId="0" borderId="8" xfId="2" applyNumberFormat="1" applyFont="1" applyFill="1" applyBorder="1" applyAlignment="1" applyProtection="1">
      <alignment horizontal="center" vertical="center"/>
      <protection hidden="1"/>
    </xf>
    <xf numFmtId="1" fontId="18" fillId="0" borderId="8" xfId="0" applyNumberFormat="1" applyFont="1" applyFill="1" applyBorder="1" applyAlignment="1">
      <alignment horizontal="justify" wrapText="1"/>
    </xf>
    <xf numFmtId="49" fontId="18" fillId="0" borderId="8" xfId="0" applyNumberFormat="1" applyFont="1" applyFill="1" applyBorder="1" applyAlignment="1">
      <alignment horizontal="center" wrapText="1"/>
    </xf>
    <xf numFmtId="1" fontId="18" fillId="0" borderId="8" xfId="0" applyNumberFormat="1" applyFont="1" applyFill="1" applyBorder="1" applyAlignment="1">
      <alignment horizontal="center" wrapText="1"/>
    </xf>
    <xf numFmtId="187" fontId="18" fillId="0" borderId="8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Protection="1">
      <protection hidden="1"/>
    </xf>
    <xf numFmtId="0" fontId="3" fillId="0" borderId="0" xfId="2" applyFont="1"/>
    <xf numFmtId="0" fontId="18" fillId="0" borderId="8" xfId="1" applyNumberFormat="1" applyFont="1" applyFill="1" applyBorder="1" applyAlignment="1" applyProtection="1">
      <alignment horizontal="justify" wrapText="1"/>
      <protection hidden="1"/>
    </xf>
    <xf numFmtId="182" fontId="18" fillId="0" borderId="8" xfId="2" applyNumberFormat="1" applyFont="1" applyFill="1" applyBorder="1" applyAlignment="1" applyProtection="1">
      <alignment horizontal="right" vertical="center"/>
      <protection hidden="1"/>
    </xf>
    <xf numFmtId="1" fontId="18" fillId="0" borderId="8" xfId="2" applyNumberFormat="1" applyFont="1" applyFill="1" applyBorder="1" applyAlignment="1" applyProtection="1">
      <alignment horizontal="center" vertical="center"/>
      <protection hidden="1"/>
    </xf>
    <xf numFmtId="186" fontId="18" fillId="0" borderId="8" xfId="2" applyNumberFormat="1" applyFont="1" applyFill="1" applyBorder="1" applyAlignment="1" applyProtection="1">
      <alignment horizontal="left" vertical="center"/>
      <protection hidden="1"/>
    </xf>
    <xf numFmtId="184" fontId="18" fillId="0" borderId="8" xfId="2" applyNumberFormat="1" applyFont="1" applyFill="1" applyBorder="1" applyAlignment="1" applyProtection="1">
      <alignment horizontal="center" vertical="center"/>
      <protection hidden="1"/>
    </xf>
    <xf numFmtId="49" fontId="18" fillId="4" borderId="8" xfId="0" applyNumberFormat="1" applyFont="1" applyFill="1" applyBorder="1" applyAlignment="1">
      <alignment horizontal="center" wrapText="1"/>
    </xf>
    <xf numFmtId="182" fontId="11" fillId="0" borderId="8" xfId="2" applyNumberFormat="1" applyFont="1" applyFill="1" applyBorder="1" applyAlignment="1" applyProtection="1">
      <alignment horizontal="center" vertical="center"/>
      <protection hidden="1"/>
    </xf>
    <xf numFmtId="49" fontId="19" fillId="0" borderId="8" xfId="2" applyNumberFormat="1" applyFont="1" applyFill="1" applyBorder="1" applyAlignment="1" applyProtection="1">
      <alignment horizontal="left" vertical="center"/>
      <protection hidden="1"/>
    </xf>
    <xf numFmtId="186" fontId="19" fillId="0" borderId="8" xfId="2" applyNumberFormat="1" applyFont="1" applyFill="1" applyBorder="1" applyAlignment="1" applyProtection="1">
      <alignment horizontal="center" vertical="center"/>
      <protection hidden="1"/>
    </xf>
    <xf numFmtId="0" fontId="19" fillId="0" borderId="0" xfId="2" applyNumberFormat="1" applyFont="1" applyFill="1" applyAlignment="1" applyProtection="1">
      <protection hidden="1"/>
    </xf>
    <xf numFmtId="0" fontId="19" fillId="0" borderId="0" xfId="2" applyNumberFormat="1" applyFont="1" applyFill="1" applyAlignment="1" applyProtection="1">
      <alignment horizontal="right"/>
      <protection hidden="1"/>
    </xf>
    <xf numFmtId="0" fontId="10" fillId="0" borderId="0" xfId="0" applyNumberFormat="1" applyFont="1" applyAlignment="1"/>
    <xf numFmtId="0" fontId="10" fillId="0" borderId="0" xfId="0" applyFont="1" applyAlignment="1">
      <alignment horizontal="right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/>
    </xf>
    <xf numFmtId="0" fontId="11" fillId="0" borderId="8" xfId="0" applyFont="1" applyFill="1" applyBorder="1" applyAlignment="1" applyProtection="1">
      <alignment vertical="center" wrapText="1"/>
      <protection locked="0"/>
    </xf>
    <xf numFmtId="177" fontId="10" fillId="0" borderId="8" xfId="0" applyNumberFormat="1" applyFont="1" applyBorder="1"/>
    <xf numFmtId="49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wrapText="1"/>
    </xf>
    <xf numFmtId="177" fontId="11" fillId="2" borderId="8" xfId="7" applyNumberFormat="1" applyFont="1" applyFill="1" applyBorder="1" applyAlignment="1"/>
    <xf numFmtId="0" fontId="10" fillId="0" borderId="8" xfId="0" applyFont="1" applyFill="1" applyBorder="1" applyAlignment="1" applyProtection="1">
      <alignment vertical="center" wrapText="1"/>
      <protection locked="0"/>
    </xf>
    <xf numFmtId="177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177" fontId="10" fillId="2" borderId="8" xfId="7" applyNumberFormat="1" applyFont="1" applyFill="1" applyBorder="1" applyAlignment="1"/>
    <xf numFmtId="177" fontId="14" fillId="2" borderId="8" xfId="7" applyNumberFormat="1" applyFont="1" applyFill="1" applyBorder="1" applyAlignment="1"/>
    <xf numFmtId="177" fontId="11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77" fontId="9" fillId="0" borderId="0" xfId="0" applyNumberFormat="1" applyFont="1" applyBorder="1" applyAlignment="1">
      <alignment horizontal="right"/>
    </xf>
    <xf numFmtId="49" fontId="11" fillId="0" borderId="8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textRotation="90" wrapText="1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9" fillId="0" borderId="13" xfId="2" applyNumberFormat="1" applyFont="1" applyFill="1" applyBorder="1" applyAlignment="1" applyProtection="1">
      <alignment horizontal="right" wrapText="1"/>
      <protection hidden="1"/>
    </xf>
    <xf numFmtId="49" fontId="18" fillId="0" borderId="8" xfId="0" applyNumberFormat="1" applyFont="1" applyFill="1" applyBorder="1" applyAlignment="1">
      <alignment horizontal="center" textRotation="90" wrapText="1"/>
    </xf>
    <xf numFmtId="0" fontId="13" fillId="0" borderId="0" xfId="2" applyNumberFormat="1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Прил3" xfId="5"/>
    <cellStyle name="Обычный_Прил4" xfId="6"/>
    <cellStyle name="Финансовый [0] 2" xfId="7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93;&#1086;&#1076;&#1099;%20+%20&#1089;&#1086;&#1076;&#1077;&#1088;&#1078;&#1072;&#1085;&#1080;&#1077;%20&#1054;&#1052;&#1057;&#105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держание ОМСУ"/>
    </sheetNames>
    <sheetDataSet>
      <sheetData sheetId="0">
        <row r="53">
          <cell r="C53">
            <v>92127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8" tint="0.59999389629810485"/>
  </sheetPr>
  <dimension ref="A1:L345"/>
  <sheetViews>
    <sheetView tabSelected="1" view="pageBreakPreview" zoomScaleNormal="100" zoomScaleSheetLayoutView="100" workbookViewId="0">
      <selection activeCell="A17" sqref="A17"/>
    </sheetView>
  </sheetViews>
  <sheetFormatPr defaultRowHeight="12.75"/>
  <cols>
    <col min="1" max="1" width="4.85546875" style="7" customWidth="1"/>
    <col min="2" max="2" width="83.85546875" style="7" customWidth="1"/>
    <col min="3" max="3" width="3.7109375" style="10" customWidth="1"/>
    <col min="4" max="5" width="4.140625" style="10" customWidth="1"/>
    <col min="6" max="6" width="3.28515625" style="11" customWidth="1"/>
    <col min="7" max="7" width="5.7109375" style="7" customWidth="1"/>
    <col min="8" max="8" width="4.42578125" style="7" customWidth="1"/>
    <col min="9" max="9" width="10.7109375" style="7" customWidth="1"/>
    <col min="10" max="16384" width="9.140625" style="7"/>
  </cols>
  <sheetData>
    <row r="1" spans="1:12" ht="12.75" customHeight="1">
      <c r="H1" s="10"/>
      <c r="I1" s="9" t="s">
        <v>279</v>
      </c>
    </row>
    <row r="2" spans="1:12" ht="12.75" customHeight="1">
      <c r="H2" s="10"/>
      <c r="I2" s="9" t="s">
        <v>46</v>
      </c>
    </row>
    <row r="3" spans="1:12" ht="12.75" customHeight="1">
      <c r="H3" s="10"/>
      <c r="I3" s="9" t="s">
        <v>280</v>
      </c>
    </row>
    <row r="4" spans="1:12" ht="12.75" customHeight="1">
      <c r="H4" s="10"/>
      <c r="I4" s="9" t="s">
        <v>281</v>
      </c>
      <c r="K4" s="12"/>
    </row>
    <row r="5" spans="1:12" ht="12.75" customHeight="1">
      <c r="H5" s="10"/>
      <c r="I5" s="9" t="s">
        <v>236</v>
      </c>
      <c r="K5" s="12"/>
    </row>
    <row r="6" spans="1:12" ht="12.75" customHeight="1">
      <c r="H6" s="10"/>
      <c r="I6" s="9" t="s">
        <v>373</v>
      </c>
      <c r="K6" s="12"/>
    </row>
    <row r="7" spans="1:12" ht="12.75" customHeight="1">
      <c r="H7" s="10"/>
      <c r="I7" s="9"/>
      <c r="K7" s="12"/>
    </row>
    <row r="8" spans="1:12" ht="12.75" customHeight="1">
      <c r="H8" s="10"/>
      <c r="I8" s="9" t="s">
        <v>43</v>
      </c>
      <c r="K8" s="12"/>
    </row>
    <row r="9" spans="1:12" ht="12.75" customHeight="1">
      <c r="H9" s="10"/>
      <c r="I9" s="9" t="s">
        <v>46</v>
      </c>
      <c r="K9" s="12"/>
    </row>
    <row r="10" spans="1:12" ht="12.75" customHeight="1">
      <c r="H10" s="10"/>
      <c r="I10" s="9" t="s">
        <v>54</v>
      </c>
      <c r="K10" s="12"/>
    </row>
    <row r="11" spans="1:12" ht="12.75" customHeight="1">
      <c r="H11" s="10"/>
      <c r="I11" s="9" t="s">
        <v>236</v>
      </c>
      <c r="K11" s="12"/>
    </row>
    <row r="12" spans="1:12" ht="12.75" customHeight="1">
      <c r="H12" s="10"/>
      <c r="I12" s="9" t="s">
        <v>278</v>
      </c>
      <c r="K12" s="12"/>
    </row>
    <row r="13" spans="1:12" ht="12.75" customHeight="1">
      <c r="H13" s="10"/>
      <c r="I13" s="9"/>
      <c r="K13" s="12"/>
    </row>
    <row r="14" spans="1:12" ht="12.75" customHeight="1">
      <c r="F14" s="9"/>
      <c r="K14" s="12"/>
      <c r="L14" s="12"/>
    </row>
    <row r="15" spans="1:12" ht="16.5" customHeight="1">
      <c r="A15" s="211" t="s">
        <v>64</v>
      </c>
      <c r="B15" s="211"/>
      <c r="C15" s="211"/>
      <c r="D15" s="211"/>
      <c r="E15" s="211"/>
      <c r="F15" s="211"/>
      <c r="G15" s="211"/>
      <c r="H15" s="211"/>
      <c r="I15" s="211"/>
      <c r="K15" s="12"/>
    </row>
    <row r="16" spans="1:12" ht="53.25" customHeight="1">
      <c r="A16" s="211" t="s">
        <v>375</v>
      </c>
      <c r="B16" s="211"/>
      <c r="C16" s="211"/>
      <c r="D16" s="211"/>
      <c r="E16" s="211"/>
      <c r="F16" s="211"/>
      <c r="G16" s="211"/>
      <c r="H16" s="211"/>
      <c r="I16" s="211"/>
      <c r="K16" s="12"/>
    </row>
    <row r="17" spans="1:9">
      <c r="B17" s="212" t="s">
        <v>45</v>
      </c>
      <c r="C17" s="212"/>
      <c r="D17" s="212"/>
      <c r="E17" s="212"/>
      <c r="F17" s="212"/>
      <c r="G17" s="212"/>
      <c r="H17" s="212"/>
      <c r="I17" s="212"/>
    </row>
    <row r="18" spans="1:9" ht="69" customHeight="1">
      <c r="A18" s="92" t="s">
        <v>4</v>
      </c>
      <c r="B18" s="94" t="s">
        <v>5</v>
      </c>
      <c r="C18" s="92" t="s">
        <v>6</v>
      </c>
      <c r="D18" s="92" t="s">
        <v>27</v>
      </c>
      <c r="E18" s="213" t="s">
        <v>7</v>
      </c>
      <c r="F18" s="213"/>
      <c r="G18" s="213"/>
      <c r="H18" s="92" t="s">
        <v>8</v>
      </c>
      <c r="I18" s="93" t="s">
        <v>71</v>
      </c>
    </row>
    <row r="19" spans="1:9" ht="14.25">
      <c r="A19" s="96"/>
      <c r="B19" s="26" t="s">
        <v>12</v>
      </c>
      <c r="C19" s="27" t="s">
        <v>13</v>
      </c>
      <c r="D19" s="27" t="s">
        <v>10</v>
      </c>
      <c r="E19" s="28" t="s">
        <v>11</v>
      </c>
      <c r="F19" s="27"/>
      <c r="G19" s="28"/>
      <c r="H19" s="27" t="s">
        <v>9</v>
      </c>
      <c r="I19" s="29">
        <f>I28+I57+I61+I66+I20</f>
        <v>37147.1</v>
      </c>
    </row>
    <row r="20" spans="1:9" ht="42.75">
      <c r="A20" s="96"/>
      <c r="B20" s="30" t="s">
        <v>37</v>
      </c>
      <c r="C20" s="27" t="s">
        <v>13</v>
      </c>
      <c r="D20" s="28" t="s">
        <v>14</v>
      </c>
      <c r="E20" s="28" t="s">
        <v>11</v>
      </c>
      <c r="F20" s="27"/>
      <c r="G20" s="28"/>
      <c r="H20" s="27" t="s">
        <v>9</v>
      </c>
      <c r="I20" s="29">
        <f>I21</f>
        <v>1517.4</v>
      </c>
    </row>
    <row r="21" spans="1:9" ht="15">
      <c r="A21" s="81"/>
      <c r="B21" s="31" t="s">
        <v>73</v>
      </c>
      <c r="C21" s="32" t="s">
        <v>13</v>
      </c>
      <c r="D21" s="32" t="s">
        <v>14</v>
      </c>
      <c r="E21" s="32">
        <v>91</v>
      </c>
      <c r="F21" s="33">
        <v>0</v>
      </c>
      <c r="G21" s="32" t="s">
        <v>82</v>
      </c>
      <c r="H21" s="33" t="s">
        <v>9</v>
      </c>
      <c r="I21" s="34">
        <f>I22</f>
        <v>1517.4</v>
      </c>
    </row>
    <row r="22" spans="1:9" ht="15" customHeight="1">
      <c r="A22" s="81"/>
      <c r="B22" s="31" t="s">
        <v>74</v>
      </c>
      <c r="C22" s="32" t="s">
        <v>13</v>
      </c>
      <c r="D22" s="32" t="s">
        <v>14</v>
      </c>
      <c r="E22" s="32">
        <v>91</v>
      </c>
      <c r="F22" s="33">
        <v>1</v>
      </c>
      <c r="G22" s="32" t="s">
        <v>82</v>
      </c>
      <c r="H22" s="33"/>
      <c r="I22" s="34">
        <f>I23+I25</f>
        <v>1517.4</v>
      </c>
    </row>
    <row r="23" spans="1:9" ht="45">
      <c r="A23" s="81"/>
      <c r="B23" s="35" t="s">
        <v>76</v>
      </c>
      <c r="C23" s="36" t="s">
        <v>13</v>
      </c>
      <c r="D23" s="36" t="s">
        <v>14</v>
      </c>
      <c r="E23" s="36">
        <v>91</v>
      </c>
      <c r="F23" s="37">
        <v>1</v>
      </c>
      <c r="G23" s="36" t="s">
        <v>83</v>
      </c>
      <c r="H23" s="37"/>
      <c r="I23" s="38">
        <f>I24</f>
        <v>1322.5</v>
      </c>
    </row>
    <row r="24" spans="1:9" ht="20.25" customHeight="1">
      <c r="A24" s="81"/>
      <c r="B24" s="35" t="s">
        <v>271</v>
      </c>
      <c r="C24" s="37" t="s">
        <v>13</v>
      </c>
      <c r="D24" s="36" t="s">
        <v>14</v>
      </c>
      <c r="E24" s="36">
        <v>91</v>
      </c>
      <c r="F24" s="37">
        <v>1</v>
      </c>
      <c r="G24" s="36" t="s">
        <v>83</v>
      </c>
      <c r="H24" s="37">
        <v>120</v>
      </c>
      <c r="I24" s="40">
        <f>'Прил 2'!J284</f>
        <v>1322.5</v>
      </c>
    </row>
    <row r="25" spans="1:9" ht="45">
      <c r="A25" s="81"/>
      <c r="B25" s="35" t="s">
        <v>77</v>
      </c>
      <c r="C25" s="37" t="s">
        <v>13</v>
      </c>
      <c r="D25" s="36" t="s">
        <v>14</v>
      </c>
      <c r="E25" s="36">
        <v>91</v>
      </c>
      <c r="F25" s="37">
        <v>1</v>
      </c>
      <c r="G25" s="36" t="s">
        <v>84</v>
      </c>
      <c r="H25" s="37"/>
      <c r="I25" s="40">
        <f>I26+I27</f>
        <v>194.9</v>
      </c>
    </row>
    <row r="26" spans="1:9" ht="30">
      <c r="A26" s="81"/>
      <c r="B26" s="61" t="s">
        <v>317</v>
      </c>
      <c r="C26" s="37" t="s">
        <v>13</v>
      </c>
      <c r="D26" s="36" t="s">
        <v>14</v>
      </c>
      <c r="E26" s="36">
        <v>91</v>
      </c>
      <c r="F26" s="37">
        <v>1</v>
      </c>
      <c r="G26" s="36" t="s">
        <v>84</v>
      </c>
      <c r="H26" s="37">
        <v>240</v>
      </c>
      <c r="I26" s="40">
        <f>'Прил 2'!J286</f>
        <v>191.9</v>
      </c>
    </row>
    <row r="27" spans="1:9" ht="15">
      <c r="A27" s="81"/>
      <c r="B27" s="61" t="s">
        <v>273</v>
      </c>
      <c r="C27" s="37" t="s">
        <v>13</v>
      </c>
      <c r="D27" s="36" t="s">
        <v>14</v>
      </c>
      <c r="E27" s="36">
        <v>91</v>
      </c>
      <c r="F27" s="37">
        <v>1</v>
      </c>
      <c r="G27" s="36" t="s">
        <v>84</v>
      </c>
      <c r="H27" s="37">
        <v>850</v>
      </c>
      <c r="I27" s="40">
        <f>'Прил 2'!J287</f>
        <v>3</v>
      </c>
    </row>
    <row r="28" spans="1:9" ht="42.75">
      <c r="A28" s="96"/>
      <c r="B28" s="42" t="s">
        <v>16</v>
      </c>
      <c r="C28" s="27" t="s">
        <v>13</v>
      </c>
      <c r="D28" s="27" t="s">
        <v>17</v>
      </c>
      <c r="E28" s="28" t="s">
        <v>11</v>
      </c>
      <c r="F28" s="27"/>
      <c r="G28" s="28"/>
      <c r="H28" s="27" t="s">
        <v>9</v>
      </c>
      <c r="I28" s="43">
        <f>I29+I44</f>
        <v>6952.8999999999987</v>
      </c>
    </row>
    <row r="29" spans="1:9" ht="14.25">
      <c r="A29" s="96"/>
      <c r="B29" s="44" t="s">
        <v>75</v>
      </c>
      <c r="C29" s="45" t="s">
        <v>13</v>
      </c>
      <c r="D29" s="45" t="s">
        <v>17</v>
      </c>
      <c r="E29" s="46">
        <v>92</v>
      </c>
      <c r="F29" s="45"/>
      <c r="G29" s="46"/>
      <c r="H29" s="45"/>
      <c r="I29" s="47">
        <f>I30+I35</f>
        <v>6477.1999999999989</v>
      </c>
    </row>
    <row r="30" spans="1:9" ht="15">
      <c r="A30" s="81"/>
      <c r="B30" s="48" t="s">
        <v>38</v>
      </c>
      <c r="C30" s="45" t="s">
        <v>13</v>
      </c>
      <c r="D30" s="45" t="s">
        <v>17</v>
      </c>
      <c r="E30" s="46">
        <v>92</v>
      </c>
      <c r="F30" s="45">
        <v>1</v>
      </c>
      <c r="G30" s="49" t="s">
        <v>82</v>
      </c>
      <c r="H30" s="45"/>
      <c r="I30" s="47">
        <f>I31+I33</f>
        <v>781.9</v>
      </c>
    </row>
    <row r="31" spans="1:9" ht="51.75" customHeight="1">
      <c r="A31" s="81"/>
      <c r="B31" s="50" t="s">
        <v>78</v>
      </c>
      <c r="C31" s="51" t="s">
        <v>13</v>
      </c>
      <c r="D31" s="51" t="s">
        <v>17</v>
      </c>
      <c r="E31" s="52">
        <v>92</v>
      </c>
      <c r="F31" s="51">
        <v>1</v>
      </c>
      <c r="G31" s="52" t="s">
        <v>83</v>
      </c>
      <c r="H31" s="51"/>
      <c r="I31" s="53">
        <f>I32</f>
        <v>766.3</v>
      </c>
    </row>
    <row r="32" spans="1:9" ht="15">
      <c r="A32" s="81"/>
      <c r="B32" s="63" t="s">
        <v>271</v>
      </c>
      <c r="C32" s="51" t="s">
        <v>13</v>
      </c>
      <c r="D32" s="51" t="s">
        <v>17</v>
      </c>
      <c r="E32" s="52">
        <v>92</v>
      </c>
      <c r="F32" s="51">
        <v>1</v>
      </c>
      <c r="G32" s="52" t="s">
        <v>83</v>
      </c>
      <c r="H32" s="51">
        <v>120</v>
      </c>
      <c r="I32" s="53">
        <f>'Прил 2'!J24</f>
        <v>766.3</v>
      </c>
    </row>
    <row r="33" spans="1:9" ht="45">
      <c r="A33" s="81"/>
      <c r="B33" s="55" t="s">
        <v>79</v>
      </c>
      <c r="C33" s="51" t="s">
        <v>13</v>
      </c>
      <c r="D33" s="51" t="s">
        <v>17</v>
      </c>
      <c r="E33" s="52">
        <v>92</v>
      </c>
      <c r="F33" s="51">
        <v>1</v>
      </c>
      <c r="G33" s="52" t="s">
        <v>84</v>
      </c>
      <c r="H33" s="51"/>
      <c r="I33" s="53">
        <f>I34</f>
        <v>15.6</v>
      </c>
    </row>
    <row r="34" spans="1:9" ht="28.5" customHeight="1">
      <c r="A34" s="81"/>
      <c r="B34" s="55" t="s">
        <v>317</v>
      </c>
      <c r="C34" s="51" t="s">
        <v>13</v>
      </c>
      <c r="D34" s="51" t="s">
        <v>17</v>
      </c>
      <c r="E34" s="52">
        <v>92</v>
      </c>
      <c r="F34" s="51">
        <v>1</v>
      </c>
      <c r="G34" s="52" t="s">
        <v>84</v>
      </c>
      <c r="H34" s="51">
        <v>240</v>
      </c>
      <c r="I34" s="53">
        <f>'Прил 2'!J26</f>
        <v>15.6</v>
      </c>
    </row>
    <row r="35" spans="1:9" ht="15">
      <c r="A35" s="81"/>
      <c r="B35" s="57" t="s">
        <v>243</v>
      </c>
      <c r="C35" s="45" t="s">
        <v>13</v>
      </c>
      <c r="D35" s="45" t="s">
        <v>17</v>
      </c>
      <c r="E35" s="46">
        <v>92</v>
      </c>
      <c r="F35" s="45">
        <v>2</v>
      </c>
      <c r="G35" s="49" t="s">
        <v>82</v>
      </c>
      <c r="H35" s="45"/>
      <c r="I35" s="47">
        <f>I36+I38</f>
        <v>5695.2999999999993</v>
      </c>
    </row>
    <row r="36" spans="1:9" ht="49.5" customHeight="1">
      <c r="A36" s="81"/>
      <c r="B36" s="55" t="s">
        <v>78</v>
      </c>
      <c r="C36" s="51" t="s">
        <v>13</v>
      </c>
      <c r="D36" s="51" t="s">
        <v>17</v>
      </c>
      <c r="E36" s="52">
        <v>92</v>
      </c>
      <c r="F36" s="51">
        <v>2</v>
      </c>
      <c r="G36" s="52" t="s">
        <v>83</v>
      </c>
      <c r="H36" s="51"/>
      <c r="I36" s="53">
        <f>I37</f>
        <v>4474.8999999999996</v>
      </c>
    </row>
    <row r="37" spans="1:9" ht="15">
      <c r="A37" s="81"/>
      <c r="B37" s="63" t="s">
        <v>271</v>
      </c>
      <c r="C37" s="51" t="s">
        <v>13</v>
      </c>
      <c r="D37" s="51" t="s">
        <v>17</v>
      </c>
      <c r="E37" s="52">
        <v>92</v>
      </c>
      <c r="F37" s="51">
        <v>2</v>
      </c>
      <c r="G37" s="52" t="s">
        <v>83</v>
      </c>
      <c r="H37" s="51">
        <v>120</v>
      </c>
      <c r="I37" s="53">
        <f>'Прил 2'!J29</f>
        <v>4474.8999999999996</v>
      </c>
    </row>
    <row r="38" spans="1:9" ht="45.75" customHeight="1">
      <c r="A38" s="81"/>
      <c r="B38" s="55" t="s">
        <v>79</v>
      </c>
      <c r="C38" s="51" t="s">
        <v>13</v>
      </c>
      <c r="D38" s="51" t="s">
        <v>17</v>
      </c>
      <c r="E38" s="52">
        <v>92</v>
      </c>
      <c r="F38" s="51">
        <v>2</v>
      </c>
      <c r="G38" s="52" t="s">
        <v>84</v>
      </c>
      <c r="H38" s="51"/>
      <c r="I38" s="53">
        <f>SUM(I39:I42)</f>
        <v>1220.4000000000001</v>
      </c>
    </row>
    <row r="39" spans="1:9" ht="17.25" customHeight="1">
      <c r="A39" s="81"/>
      <c r="B39" s="63" t="s">
        <v>271</v>
      </c>
      <c r="C39" s="51" t="s">
        <v>13</v>
      </c>
      <c r="D39" s="51" t="s">
        <v>17</v>
      </c>
      <c r="E39" s="52">
        <v>92</v>
      </c>
      <c r="F39" s="51">
        <v>2</v>
      </c>
      <c r="G39" s="52" t="s">
        <v>84</v>
      </c>
      <c r="H39" s="51">
        <v>120</v>
      </c>
      <c r="I39" s="53">
        <f>'Прил 2'!J31</f>
        <v>12.4</v>
      </c>
    </row>
    <row r="40" spans="1:9" ht="28.5" customHeight="1">
      <c r="A40" s="81"/>
      <c r="B40" s="55" t="s">
        <v>317</v>
      </c>
      <c r="C40" s="51" t="s">
        <v>13</v>
      </c>
      <c r="D40" s="51" t="s">
        <v>17</v>
      </c>
      <c r="E40" s="52">
        <v>92</v>
      </c>
      <c r="F40" s="51">
        <v>2</v>
      </c>
      <c r="G40" s="52" t="s">
        <v>84</v>
      </c>
      <c r="H40" s="51">
        <v>240</v>
      </c>
      <c r="I40" s="53">
        <f>'Прил 2'!J32</f>
        <v>1141.7</v>
      </c>
    </row>
    <row r="41" spans="1:9" ht="12.75" customHeight="1">
      <c r="A41" s="81"/>
      <c r="B41" s="55" t="s">
        <v>327</v>
      </c>
      <c r="C41" s="51" t="s">
        <v>13</v>
      </c>
      <c r="D41" s="51" t="s">
        <v>17</v>
      </c>
      <c r="E41" s="52">
        <v>92</v>
      </c>
      <c r="F41" s="51">
        <v>2</v>
      </c>
      <c r="G41" s="52" t="s">
        <v>84</v>
      </c>
      <c r="H41" s="51">
        <v>830</v>
      </c>
      <c r="I41" s="53">
        <f>'Прил 2'!J33</f>
        <v>3</v>
      </c>
    </row>
    <row r="42" spans="1:9" ht="15" customHeight="1">
      <c r="A42" s="81"/>
      <c r="B42" s="55" t="s">
        <v>273</v>
      </c>
      <c r="C42" s="51" t="s">
        <v>13</v>
      </c>
      <c r="D42" s="51" t="s">
        <v>17</v>
      </c>
      <c r="E42" s="52">
        <v>92</v>
      </c>
      <c r="F42" s="51">
        <v>2</v>
      </c>
      <c r="G42" s="52" t="s">
        <v>84</v>
      </c>
      <c r="H42" s="51">
        <v>850</v>
      </c>
      <c r="I42" s="53">
        <f>'Прил 2'!J34</f>
        <v>63.3</v>
      </c>
    </row>
    <row r="43" spans="1:9" ht="30.75" customHeight="1">
      <c r="A43" s="81"/>
      <c r="B43" s="57" t="s">
        <v>88</v>
      </c>
      <c r="C43" s="45" t="s">
        <v>13</v>
      </c>
      <c r="D43" s="45" t="s">
        <v>17</v>
      </c>
      <c r="E43" s="46">
        <v>97</v>
      </c>
      <c r="F43" s="51"/>
      <c r="G43" s="52"/>
      <c r="H43" s="51"/>
      <c r="I43" s="47">
        <f>I44</f>
        <v>475.7</v>
      </c>
    </row>
    <row r="44" spans="1:9" ht="42" customHeight="1">
      <c r="A44" s="96"/>
      <c r="B44" s="57" t="s">
        <v>87</v>
      </c>
      <c r="C44" s="45" t="s">
        <v>13</v>
      </c>
      <c r="D44" s="45" t="s">
        <v>17</v>
      </c>
      <c r="E44" s="46">
        <v>97</v>
      </c>
      <c r="F44" s="45">
        <v>2</v>
      </c>
      <c r="G44" s="46"/>
      <c r="H44" s="45"/>
      <c r="I44" s="47">
        <f>I45+I47+I49+I51+I53+I55</f>
        <v>475.7</v>
      </c>
    </row>
    <row r="45" spans="1:9" ht="30.75" customHeight="1">
      <c r="A45" s="96"/>
      <c r="B45" s="61" t="s">
        <v>129</v>
      </c>
      <c r="C45" s="52" t="s">
        <v>13</v>
      </c>
      <c r="D45" s="52" t="s">
        <v>17</v>
      </c>
      <c r="E45" s="36" t="s">
        <v>108</v>
      </c>
      <c r="F45" s="37">
        <v>2</v>
      </c>
      <c r="G45" s="52" t="s">
        <v>130</v>
      </c>
      <c r="H45" s="51"/>
      <c r="I45" s="53">
        <f>I46</f>
        <v>45.1</v>
      </c>
    </row>
    <row r="46" spans="1:9" ht="18" customHeight="1">
      <c r="A46" s="96"/>
      <c r="B46" s="74" t="s">
        <v>57</v>
      </c>
      <c r="C46" s="52" t="s">
        <v>13</v>
      </c>
      <c r="D46" s="52" t="s">
        <v>17</v>
      </c>
      <c r="E46" s="36" t="s">
        <v>108</v>
      </c>
      <c r="F46" s="37">
        <v>2</v>
      </c>
      <c r="G46" s="52" t="s">
        <v>130</v>
      </c>
      <c r="H46" s="51">
        <v>500</v>
      </c>
      <c r="I46" s="53">
        <f>'Прил 2'!J38</f>
        <v>45.1</v>
      </c>
    </row>
    <row r="47" spans="1:9" ht="39.75" customHeight="1">
      <c r="A47" s="81"/>
      <c r="B47" s="55" t="s">
        <v>283</v>
      </c>
      <c r="C47" s="51" t="s">
        <v>13</v>
      </c>
      <c r="D47" s="51" t="s">
        <v>17</v>
      </c>
      <c r="E47" s="52">
        <v>97</v>
      </c>
      <c r="F47" s="51">
        <v>2</v>
      </c>
      <c r="G47" s="52" t="s">
        <v>89</v>
      </c>
      <c r="H47" s="51"/>
      <c r="I47" s="53">
        <f>I48</f>
        <v>45.1</v>
      </c>
    </row>
    <row r="48" spans="1:9" ht="15" customHeight="1">
      <c r="A48" s="81"/>
      <c r="B48" s="74" t="s">
        <v>57</v>
      </c>
      <c r="C48" s="51" t="s">
        <v>13</v>
      </c>
      <c r="D48" s="51" t="s">
        <v>17</v>
      </c>
      <c r="E48" s="52">
        <v>97</v>
      </c>
      <c r="F48" s="51">
        <v>2</v>
      </c>
      <c r="G48" s="52" t="s">
        <v>89</v>
      </c>
      <c r="H48" s="51">
        <v>500</v>
      </c>
      <c r="I48" s="53">
        <f>'Прил 2'!J40</f>
        <v>45.1</v>
      </c>
    </row>
    <row r="49" spans="1:9" ht="31.5" customHeight="1">
      <c r="A49" s="81"/>
      <c r="B49" s="55" t="s">
        <v>90</v>
      </c>
      <c r="C49" s="51" t="s">
        <v>13</v>
      </c>
      <c r="D49" s="51" t="s">
        <v>17</v>
      </c>
      <c r="E49" s="52">
        <v>97</v>
      </c>
      <c r="F49" s="51">
        <v>2</v>
      </c>
      <c r="G49" s="52" t="s">
        <v>91</v>
      </c>
      <c r="H49" s="51"/>
      <c r="I49" s="53">
        <f>I50</f>
        <v>45.1</v>
      </c>
    </row>
    <row r="50" spans="1:9" ht="15" customHeight="1">
      <c r="A50" s="81"/>
      <c r="B50" s="74" t="s">
        <v>57</v>
      </c>
      <c r="C50" s="51" t="s">
        <v>13</v>
      </c>
      <c r="D50" s="51" t="s">
        <v>17</v>
      </c>
      <c r="E50" s="52">
        <v>97</v>
      </c>
      <c r="F50" s="51">
        <v>2</v>
      </c>
      <c r="G50" s="52" t="s">
        <v>91</v>
      </c>
      <c r="H50" s="51">
        <v>500</v>
      </c>
      <c r="I50" s="53">
        <f>'Прил 2'!J42</f>
        <v>45.1</v>
      </c>
    </row>
    <row r="51" spans="1:9" ht="31.5" customHeight="1">
      <c r="A51" s="81"/>
      <c r="B51" s="55" t="s">
        <v>92</v>
      </c>
      <c r="C51" s="51" t="s">
        <v>13</v>
      </c>
      <c r="D51" s="51" t="s">
        <v>17</v>
      </c>
      <c r="E51" s="52">
        <v>97</v>
      </c>
      <c r="F51" s="51">
        <v>2</v>
      </c>
      <c r="G51" s="52" t="s">
        <v>93</v>
      </c>
      <c r="H51" s="51"/>
      <c r="I51" s="53">
        <f>I52</f>
        <v>92.8</v>
      </c>
    </row>
    <row r="52" spans="1:9" ht="15" customHeight="1">
      <c r="A52" s="81"/>
      <c r="B52" s="74" t="s">
        <v>57</v>
      </c>
      <c r="C52" s="51" t="s">
        <v>13</v>
      </c>
      <c r="D52" s="51" t="s">
        <v>17</v>
      </c>
      <c r="E52" s="52">
        <v>97</v>
      </c>
      <c r="F52" s="51">
        <v>2</v>
      </c>
      <c r="G52" s="52" t="s">
        <v>93</v>
      </c>
      <c r="H52" s="51">
        <v>500</v>
      </c>
      <c r="I52" s="53">
        <f>'Прил 2'!J44</f>
        <v>92.8</v>
      </c>
    </row>
    <row r="53" spans="1:9" ht="27" customHeight="1">
      <c r="A53" s="81"/>
      <c r="B53" s="55" t="s">
        <v>94</v>
      </c>
      <c r="C53" s="51" t="s">
        <v>13</v>
      </c>
      <c r="D53" s="51" t="s">
        <v>17</v>
      </c>
      <c r="E53" s="52">
        <v>97</v>
      </c>
      <c r="F53" s="51">
        <v>2</v>
      </c>
      <c r="G53" s="52" t="s">
        <v>95</v>
      </c>
      <c r="H53" s="51"/>
      <c r="I53" s="53">
        <f>I54</f>
        <v>139.9</v>
      </c>
    </row>
    <row r="54" spans="1:9" ht="15" customHeight="1">
      <c r="A54" s="81"/>
      <c r="B54" s="74" t="s">
        <v>57</v>
      </c>
      <c r="C54" s="51" t="s">
        <v>13</v>
      </c>
      <c r="D54" s="51" t="s">
        <v>17</v>
      </c>
      <c r="E54" s="52">
        <v>97</v>
      </c>
      <c r="F54" s="51">
        <v>2</v>
      </c>
      <c r="G54" s="52" t="s">
        <v>95</v>
      </c>
      <c r="H54" s="51">
        <v>500</v>
      </c>
      <c r="I54" s="53">
        <f>'Прил 2'!J46</f>
        <v>139.9</v>
      </c>
    </row>
    <row r="55" spans="1:9" ht="42" customHeight="1">
      <c r="A55" s="81"/>
      <c r="B55" s="55" t="s">
        <v>284</v>
      </c>
      <c r="C55" s="51" t="s">
        <v>13</v>
      </c>
      <c r="D55" s="51" t="s">
        <v>17</v>
      </c>
      <c r="E55" s="52">
        <v>97</v>
      </c>
      <c r="F55" s="51">
        <v>2</v>
      </c>
      <c r="G55" s="52" t="s">
        <v>285</v>
      </c>
      <c r="H55" s="51"/>
      <c r="I55" s="53">
        <f>I56</f>
        <v>107.7</v>
      </c>
    </row>
    <row r="56" spans="1:9" ht="15" customHeight="1">
      <c r="A56" s="81"/>
      <c r="B56" s="74" t="s">
        <v>57</v>
      </c>
      <c r="C56" s="51" t="s">
        <v>13</v>
      </c>
      <c r="D56" s="51" t="s">
        <v>17</v>
      </c>
      <c r="E56" s="52">
        <v>97</v>
      </c>
      <c r="F56" s="51">
        <v>2</v>
      </c>
      <c r="G56" s="52" t="s">
        <v>285</v>
      </c>
      <c r="H56" s="51">
        <v>500</v>
      </c>
      <c r="I56" s="53">
        <f>'Прил 2'!J48</f>
        <v>107.7</v>
      </c>
    </row>
    <row r="57" spans="1:9" ht="29.25" hidden="1" customHeight="1">
      <c r="A57" s="81"/>
      <c r="B57" s="58" t="s">
        <v>80</v>
      </c>
      <c r="C57" s="27" t="s">
        <v>13</v>
      </c>
      <c r="D57" s="28" t="s">
        <v>22</v>
      </c>
      <c r="E57" s="28" t="s">
        <v>189</v>
      </c>
      <c r="F57" s="59"/>
      <c r="G57" s="60"/>
      <c r="H57" s="27"/>
      <c r="I57" s="43">
        <f>I58</f>
        <v>0</v>
      </c>
    </row>
    <row r="58" spans="1:9" ht="15" hidden="1" customHeight="1">
      <c r="A58" s="81"/>
      <c r="B58" s="61" t="s">
        <v>81</v>
      </c>
      <c r="C58" s="37" t="s">
        <v>13</v>
      </c>
      <c r="D58" s="36" t="s">
        <v>22</v>
      </c>
      <c r="E58" s="36">
        <v>93</v>
      </c>
      <c r="F58" s="37">
        <v>1</v>
      </c>
      <c r="G58" s="62" t="s">
        <v>82</v>
      </c>
      <c r="H58" s="37"/>
      <c r="I58" s="40">
        <f>I59</f>
        <v>0</v>
      </c>
    </row>
    <row r="59" spans="1:9" ht="15" hidden="1" customHeight="1">
      <c r="A59" s="81"/>
      <c r="B59" s="61" t="s">
        <v>272</v>
      </c>
      <c r="C59" s="37" t="s">
        <v>13</v>
      </c>
      <c r="D59" s="36" t="s">
        <v>22</v>
      </c>
      <c r="E59" s="36">
        <v>93</v>
      </c>
      <c r="F59" s="37">
        <v>1</v>
      </c>
      <c r="G59" s="36" t="s">
        <v>85</v>
      </c>
      <c r="H59" s="37"/>
      <c r="I59" s="40">
        <f>I60</f>
        <v>0</v>
      </c>
    </row>
    <row r="60" spans="1:9" ht="15" hidden="1" customHeight="1">
      <c r="A60" s="81"/>
      <c r="B60" s="61" t="s">
        <v>317</v>
      </c>
      <c r="C60" s="37" t="s">
        <v>13</v>
      </c>
      <c r="D60" s="36" t="s">
        <v>22</v>
      </c>
      <c r="E60" s="36">
        <v>93</v>
      </c>
      <c r="F60" s="37">
        <v>1</v>
      </c>
      <c r="G60" s="36" t="s">
        <v>85</v>
      </c>
      <c r="H60" s="37">
        <v>240</v>
      </c>
      <c r="I60" s="40"/>
    </row>
    <row r="61" spans="1:9" ht="15" customHeight="1">
      <c r="A61" s="96"/>
      <c r="B61" s="42" t="s">
        <v>0</v>
      </c>
      <c r="C61" s="27" t="s">
        <v>13</v>
      </c>
      <c r="D61" s="27">
        <v>11</v>
      </c>
      <c r="E61" s="28"/>
      <c r="F61" s="27"/>
      <c r="G61" s="28"/>
      <c r="H61" s="27" t="s">
        <v>9</v>
      </c>
      <c r="I61" s="29">
        <f>I62</f>
        <v>3790</v>
      </c>
    </row>
    <row r="62" spans="1:9" ht="15" customHeight="1">
      <c r="A62" s="81"/>
      <c r="B62" s="63" t="s">
        <v>0</v>
      </c>
      <c r="C62" s="51" t="s">
        <v>13</v>
      </c>
      <c r="D62" s="51">
        <v>11</v>
      </c>
      <c r="E62" s="52">
        <v>94</v>
      </c>
      <c r="F62" s="64">
        <v>0</v>
      </c>
      <c r="G62" s="65" t="s">
        <v>82</v>
      </c>
      <c r="H62" s="51"/>
      <c r="I62" s="66">
        <f>I63</f>
        <v>3790</v>
      </c>
    </row>
    <row r="63" spans="1:9" ht="15" customHeight="1">
      <c r="A63" s="81"/>
      <c r="B63" s="35" t="s">
        <v>1</v>
      </c>
      <c r="C63" s="37" t="s">
        <v>13</v>
      </c>
      <c r="D63" s="37">
        <v>11</v>
      </c>
      <c r="E63" s="52">
        <v>94</v>
      </c>
      <c r="F63" s="51">
        <v>1</v>
      </c>
      <c r="G63" s="65" t="s">
        <v>82</v>
      </c>
      <c r="H63" s="37" t="s">
        <v>9</v>
      </c>
      <c r="I63" s="67">
        <f>I64</f>
        <v>3790</v>
      </c>
    </row>
    <row r="64" spans="1:9" ht="15" customHeight="1">
      <c r="A64" s="81"/>
      <c r="B64" s="35" t="str">
        <f>B63</f>
        <v>Резервные фонды местных администраций</v>
      </c>
      <c r="C64" s="37" t="s">
        <v>13</v>
      </c>
      <c r="D64" s="37">
        <v>11</v>
      </c>
      <c r="E64" s="52">
        <v>94</v>
      </c>
      <c r="F64" s="51">
        <v>1</v>
      </c>
      <c r="G64" s="52" t="s">
        <v>86</v>
      </c>
      <c r="H64" s="37"/>
      <c r="I64" s="67">
        <f>I65</f>
        <v>3790</v>
      </c>
    </row>
    <row r="65" spans="1:9" ht="15" customHeight="1">
      <c r="A65" s="81"/>
      <c r="B65" s="35" t="s">
        <v>275</v>
      </c>
      <c r="C65" s="37" t="s">
        <v>13</v>
      </c>
      <c r="D65" s="37">
        <v>11</v>
      </c>
      <c r="E65" s="52">
        <v>94</v>
      </c>
      <c r="F65" s="51">
        <v>1</v>
      </c>
      <c r="G65" s="52" t="s">
        <v>86</v>
      </c>
      <c r="H65" s="36" t="s">
        <v>274</v>
      </c>
      <c r="I65" s="67">
        <f>'Прил 2'!J53</f>
        <v>3790</v>
      </c>
    </row>
    <row r="66" spans="1:9" ht="15" customHeight="1">
      <c r="A66" s="81"/>
      <c r="B66" s="42" t="s">
        <v>25</v>
      </c>
      <c r="C66" s="27" t="s">
        <v>13</v>
      </c>
      <c r="D66" s="27">
        <v>13</v>
      </c>
      <c r="E66" s="68"/>
      <c r="F66" s="69"/>
      <c r="G66" s="68"/>
      <c r="H66" s="69"/>
      <c r="I66" s="43">
        <f>I67+I78+I82+I89+I99+I86+I104+I95</f>
        <v>24886.799999999999</v>
      </c>
    </row>
    <row r="67" spans="1:9" ht="30" customHeight="1">
      <c r="A67" s="81"/>
      <c r="B67" s="63" t="s">
        <v>98</v>
      </c>
      <c r="C67" s="51" t="s">
        <v>13</v>
      </c>
      <c r="D67" s="51">
        <v>13</v>
      </c>
      <c r="E67" s="52" t="s">
        <v>13</v>
      </c>
      <c r="F67" s="51"/>
      <c r="G67" s="52"/>
      <c r="H67" s="51"/>
      <c r="I67" s="53">
        <f>I68+I75</f>
        <v>1098.7</v>
      </c>
    </row>
    <row r="68" spans="1:9" ht="15">
      <c r="A68" s="81"/>
      <c r="B68" s="44" t="s">
        <v>207</v>
      </c>
      <c r="C68" s="45" t="s">
        <v>13</v>
      </c>
      <c r="D68" s="45">
        <v>13</v>
      </c>
      <c r="E68" s="46" t="s">
        <v>13</v>
      </c>
      <c r="F68" s="45">
        <v>1</v>
      </c>
      <c r="G68" s="46"/>
      <c r="H68" s="45"/>
      <c r="I68" s="47">
        <f>I69+I71+I73</f>
        <v>638.5</v>
      </c>
    </row>
    <row r="69" spans="1:9" ht="15">
      <c r="A69" s="81"/>
      <c r="B69" s="61" t="s">
        <v>96</v>
      </c>
      <c r="C69" s="37" t="s">
        <v>13</v>
      </c>
      <c r="D69" s="37">
        <v>13</v>
      </c>
      <c r="E69" s="36" t="s">
        <v>13</v>
      </c>
      <c r="F69" s="37">
        <v>1</v>
      </c>
      <c r="G69" s="36" t="s">
        <v>97</v>
      </c>
      <c r="H69" s="37"/>
      <c r="I69" s="40">
        <f>I70</f>
        <v>387.4</v>
      </c>
    </row>
    <row r="70" spans="1:9" ht="30">
      <c r="A70" s="81"/>
      <c r="B70" s="55" t="s">
        <v>317</v>
      </c>
      <c r="C70" s="37" t="s">
        <v>13</v>
      </c>
      <c r="D70" s="37">
        <v>13</v>
      </c>
      <c r="E70" s="36" t="s">
        <v>13</v>
      </c>
      <c r="F70" s="37">
        <v>1</v>
      </c>
      <c r="G70" s="36" t="s">
        <v>97</v>
      </c>
      <c r="H70" s="37">
        <v>240</v>
      </c>
      <c r="I70" s="40">
        <f>'Прил 2'!J58</f>
        <v>387.4</v>
      </c>
    </row>
    <row r="71" spans="1:9" ht="15">
      <c r="A71" s="81"/>
      <c r="B71" s="61" t="s">
        <v>102</v>
      </c>
      <c r="C71" s="37" t="s">
        <v>13</v>
      </c>
      <c r="D71" s="37">
        <v>13</v>
      </c>
      <c r="E71" s="36" t="s">
        <v>13</v>
      </c>
      <c r="F71" s="37">
        <v>1</v>
      </c>
      <c r="G71" s="36" t="s">
        <v>101</v>
      </c>
      <c r="H71" s="37"/>
      <c r="I71" s="40">
        <f>I72</f>
        <v>235</v>
      </c>
    </row>
    <row r="72" spans="1:9" ht="30">
      <c r="A72" s="81"/>
      <c r="B72" s="55" t="s">
        <v>317</v>
      </c>
      <c r="C72" s="37" t="s">
        <v>13</v>
      </c>
      <c r="D72" s="37">
        <v>13</v>
      </c>
      <c r="E72" s="36" t="s">
        <v>13</v>
      </c>
      <c r="F72" s="37">
        <v>1</v>
      </c>
      <c r="G72" s="36" t="s">
        <v>101</v>
      </c>
      <c r="H72" s="37">
        <v>240</v>
      </c>
      <c r="I72" s="40">
        <f>'Прил 2'!J60</f>
        <v>235</v>
      </c>
    </row>
    <row r="73" spans="1:9" ht="15">
      <c r="A73" s="81"/>
      <c r="B73" s="61" t="s">
        <v>99</v>
      </c>
      <c r="C73" s="37" t="s">
        <v>13</v>
      </c>
      <c r="D73" s="37">
        <v>13</v>
      </c>
      <c r="E73" s="36" t="s">
        <v>13</v>
      </c>
      <c r="F73" s="37">
        <v>1</v>
      </c>
      <c r="G73" s="36" t="s">
        <v>100</v>
      </c>
      <c r="H73" s="37"/>
      <c r="I73" s="40">
        <f>I74</f>
        <v>16.100000000000001</v>
      </c>
    </row>
    <row r="74" spans="1:9" ht="30">
      <c r="A74" s="81"/>
      <c r="B74" s="55" t="s">
        <v>317</v>
      </c>
      <c r="C74" s="37" t="s">
        <v>13</v>
      </c>
      <c r="D74" s="37">
        <v>13</v>
      </c>
      <c r="E74" s="36" t="s">
        <v>13</v>
      </c>
      <c r="F74" s="37">
        <v>1</v>
      </c>
      <c r="G74" s="36" t="s">
        <v>100</v>
      </c>
      <c r="H74" s="37">
        <v>240</v>
      </c>
      <c r="I74" s="40">
        <f>'Прил 2'!J62</f>
        <v>16.100000000000001</v>
      </c>
    </row>
    <row r="75" spans="1:9" ht="28.5">
      <c r="A75" s="81"/>
      <c r="B75" s="57" t="s">
        <v>253</v>
      </c>
      <c r="C75" s="33" t="s">
        <v>13</v>
      </c>
      <c r="D75" s="45">
        <v>13</v>
      </c>
      <c r="E75" s="46" t="s">
        <v>13</v>
      </c>
      <c r="F75" s="45">
        <v>2</v>
      </c>
      <c r="G75" s="32"/>
      <c r="H75" s="33"/>
      <c r="I75" s="70">
        <f>I76</f>
        <v>460.2</v>
      </c>
    </row>
    <row r="76" spans="1:9" ht="15">
      <c r="A76" s="81"/>
      <c r="B76" s="61" t="s">
        <v>254</v>
      </c>
      <c r="C76" s="37" t="s">
        <v>13</v>
      </c>
      <c r="D76" s="37">
        <v>13</v>
      </c>
      <c r="E76" s="36" t="s">
        <v>13</v>
      </c>
      <c r="F76" s="37">
        <v>2</v>
      </c>
      <c r="G76" s="36" t="s">
        <v>103</v>
      </c>
      <c r="H76" s="37"/>
      <c r="I76" s="40">
        <f>I77</f>
        <v>460.2</v>
      </c>
    </row>
    <row r="77" spans="1:9" ht="30">
      <c r="A77" s="81"/>
      <c r="B77" s="55" t="s">
        <v>317</v>
      </c>
      <c r="C77" s="37" t="s">
        <v>13</v>
      </c>
      <c r="D77" s="37">
        <v>13</v>
      </c>
      <c r="E77" s="36" t="s">
        <v>13</v>
      </c>
      <c r="F77" s="37">
        <v>2</v>
      </c>
      <c r="G77" s="36" t="s">
        <v>103</v>
      </c>
      <c r="H77" s="37">
        <v>240</v>
      </c>
      <c r="I77" s="40">
        <f>'Прил 2'!J65</f>
        <v>460.2</v>
      </c>
    </row>
    <row r="78" spans="1:9" ht="48.75" customHeight="1">
      <c r="A78" s="81"/>
      <c r="B78" s="31" t="s">
        <v>305</v>
      </c>
      <c r="C78" s="33" t="s">
        <v>13</v>
      </c>
      <c r="D78" s="33">
        <v>13</v>
      </c>
      <c r="E78" s="32" t="s">
        <v>22</v>
      </c>
      <c r="F78" s="33"/>
      <c r="G78" s="32"/>
      <c r="H78" s="33"/>
      <c r="I78" s="70">
        <f>I79</f>
        <v>1076.7</v>
      </c>
    </row>
    <row r="79" spans="1:9" ht="28.5">
      <c r="A79" s="81"/>
      <c r="B79" s="31" t="s">
        <v>291</v>
      </c>
      <c r="C79" s="33" t="s">
        <v>13</v>
      </c>
      <c r="D79" s="33">
        <v>13</v>
      </c>
      <c r="E79" s="32" t="s">
        <v>22</v>
      </c>
      <c r="F79" s="33">
        <v>1</v>
      </c>
      <c r="G79" s="32"/>
      <c r="H79" s="33"/>
      <c r="I79" s="70">
        <f>I80</f>
        <v>1076.7</v>
      </c>
    </row>
    <row r="80" spans="1:9" ht="30">
      <c r="A80" s="81"/>
      <c r="B80" s="61" t="s">
        <v>292</v>
      </c>
      <c r="C80" s="36" t="s">
        <v>13</v>
      </c>
      <c r="D80" s="36" t="s">
        <v>290</v>
      </c>
      <c r="E80" s="36" t="s">
        <v>22</v>
      </c>
      <c r="F80" s="36" t="s">
        <v>293</v>
      </c>
      <c r="G80" s="36" t="s">
        <v>294</v>
      </c>
      <c r="H80" s="36"/>
      <c r="I80" s="40">
        <f>I81</f>
        <v>1076.7</v>
      </c>
    </row>
    <row r="81" spans="1:9" ht="30">
      <c r="A81" s="81"/>
      <c r="B81" s="61" t="s">
        <v>317</v>
      </c>
      <c r="C81" s="36" t="s">
        <v>13</v>
      </c>
      <c r="D81" s="36" t="s">
        <v>290</v>
      </c>
      <c r="E81" s="36" t="s">
        <v>22</v>
      </c>
      <c r="F81" s="36" t="s">
        <v>293</v>
      </c>
      <c r="G81" s="36" t="s">
        <v>294</v>
      </c>
      <c r="H81" s="36" t="s">
        <v>295</v>
      </c>
      <c r="I81" s="40">
        <f>'Прил 2'!J69</f>
        <v>1076.7</v>
      </c>
    </row>
    <row r="82" spans="1:9" ht="45.75" customHeight="1">
      <c r="A82" s="81"/>
      <c r="B82" s="31" t="s">
        <v>306</v>
      </c>
      <c r="C82" s="33" t="s">
        <v>13</v>
      </c>
      <c r="D82" s="33">
        <v>13</v>
      </c>
      <c r="E82" s="32" t="s">
        <v>23</v>
      </c>
      <c r="F82" s="33"/>
      <c r="G82" s="32"/>
      <c r="H82" s="33"/>
      <c r="I82" s="70">
        <f>I83</f>
        <v>18</v>
      </c>
    </row>
    <row r="83" spans="1:9" ht="28.5">
      <c r="A83" s="81"/>
      <c r="B83" s="31" t="s">
        <v>307</v>
      </c>
      <c r="C83" s="45" t="s">
        <v>13</v>
      </c>
      <c r="D83" s="45">
        <v>13</v>
      </c>
      <c r="E83" s="46" t="s">
        <v>23</v>
      </c>
      <c r="F83" s="45">
        <v>0</v>
      </c>
      <c r="G83" s="46"/>
      <c r="H83" s="45"/>
      <c r="I83" s="47">
        <f>I84</f>
        <v>18</v>
      </c>
    </row>
    <row r="84" spans="1:9" ht="30">
      <c r="A84" s="81"/>
      <c r="B84" s="55" t="s">
        <v>298</v>
      </c>
      <c r="C84" s="36" t="s">
        <v>13</v>
      </c>
      <c r="D84" s="36" t="s">
        <v>290</v>
      </c>
      <c r="E84" s="36" t="s">
        <v>23</v>
      </c>
      <c r="F84" s="36" t="s">
        <v>297</v>
      </c>
      <c r="G84" s="36" t="s">
        <v>300</v>
      </c>
      <c r="H84" s="36"/>
      <c r="I84" s="40">
        <f>I85</f>
        <v>18</v>
      </c>
    </row>
    <row r="85" spans="1:9" ht="30">
      <c r="A85" s="81"/>
      <c r="B85" s="55" t="s">
        <v>317</v>
      </c>
      <c r="C85" s="36" t="s">
        <v>13</v>
      </c>
      <c r="D85" s="36" t="s">
        <v>290</v>
      </c>
      <c r="E85" s="36" t="s">
        <v>23</v>
      </c>
      <c r="F85" s="36" t="s">
        <v>297</v>
      </c>
      <c r="G85" s="36" t="s">
        <v>300</v>
      </c>
      <c r="H85" s="36" t="s">
        <v>295</v>
      </c>
      <c r="I85" s="40">
        <f>'Прил 2'!J73</f>
        <v>18</v>
      </c>
    </row>
    <row r="86" spans="1:9" ht="42.75">
      <c r="A86" s="81"/>
      <c r="B86" s="31" t="s">
        <v>303</v>
      </c>
      <c r="C86" s="33" t="s">
        <v>13</v>
      </c>
      <c r="D86" s="33">
        <v>13</v>
      </c>
      <c r="E86" s="32" t="s">
        <v>36</v>
      </c>
      <c r="F86" s="33"/>
      <c r="G86" s="32"/>
      <c r="H86" s="33"/>
      <c r="I86" s="70">
        <f>I87</f>
        <v>21684</v>
      </c>
    </row>
    <row r="87" spans="1:9" ht="15">
      <c r="A87" s="81"/>
      <c r="B87" s="61" t="s">
        <v>308</v>
      </c>
      <c r="C87" s="36" t="s">
        <v>13</v>
      </c>
      <c r="D87" s="36" t="s">
        <v>290</v>
      </c>
      <c r="E87" s="36" t="s">
        <v>36</v>
      </c>
      <c r="F87" s="36" t="s">
        <v>297</v>
      </c>
      <c r="G87" s="36" t="s">
        <v>304</v>
      </c>
      <c r="H87" s="36"/>
      <c r="I87" s="40">
        <f>I88</f>
        <v>21684</v>
      </c>
    </row>
    <row r="88" spans="1:9" ht="30">
      <c r="A88" s="81"/>
      <c r="B88" s="61" t="s">
        <v>317</v>
      </c>
      <c r="C88" s="36" t="s">
        <v>13</v>
      </c>
      <c r="D88" s="36" t="s">
        <v>290</v>
      </c>
      <c r="E88" s="36" t="s">
        <v>36</v>
      </c>
      <c r="F88" s="36" t="s">
        <v>297</v>
      </c>
      <c r="G88" s="36" t="s">
        <v>304</v>
      </c>
      <c r="H88" s="36" t="s">
        <v>295</v>
      </c>
      <c r="I88" s="40">
        <f>'Прил 2'!J76</f>
        <v>21684</v>
      </c>
    </row>
    <row r="89" spans="1:9" ht="15">
      <c r="A89" s="81"/>
      <c r="B89" s="31" t="s">
        <v>73</v>
      </c>
      <c r="C89" s="33" t="s">
        <v>13</v>
      </c>
      <c r="D89" s="33">
        <v>13</v>
      </c>
      <c r="E89" s="32" t="s">
        <v>239</v>
      </c>
      <c r="F89" s="71"/>
      <c r="G89" s="72"/>
      <c r="H89" s="33"/>
      <c r="I89" s="70">
        <f>I90</f>
        <v>484.29999999999995</v>
      </c>
    </row>
    <row r="90" spans="1:9" ht="15" customHeight="1">
      <c r="A90" s="81"/>
      <c r="B90" s="35" t="s">
        <v>261</v>
      </c>
      <c r="C90" s="51" t="s">
        <v>13</v>
      </c>
      <c r="D90" s="51">
        <v>13</v>
      </c>
      <c r="E90" s="51">
        <v>91</v>
      </c>
      <c r="F90" s="51">
        <v>1</v>
      </c>
      <c r="G90" s="52"/>
      <c r="H90" s="51"/>
      <c r="I90" s="53">
        <f>I91+I93</f>
        <v>484.29999999999995</v>
      </c>
    </row>
    <row r="91" spans="1:9" ht="32.25" customHeight="1">
      <c r="A91" s="81"/>
      <c r="B91" s="35" t="s">
        <v>318</v>
      </c>
      <c r="C91" s="51" t="s">
        <v>13</v>
      </c>
      <c r="D91" s="51">
        <v>13</v>
      </c>
      <c r="E91" s="51">
        <v>91</v>
      </c>
      <c r="F91" s="51">
        <v>1</v>
      </c>
      <c r="G91" s="52" t="s">
        <v>316</v>
      </c>
      <c r="H91" s="51"/>
      <c r="I91" s="53">
        <f>I92</f>
        <v>18.399999999999999</v>
      </c>
    </row>
    <row r="92" spans="1:9" ht="31.5" customHeight="1">
      <c r="A92" s="81"/>
      <c r="B92" s="35" t="s">
        <v>317</v>
      </c>
      <c r="C92" s="51" t="s">
        <v>13</v>
      </c>
      <c r="D92" s="51">
        <v>13</v>
      </c>
      <c r="E92" s="51">
        <v>91</v>
      </c>
      <c r="F92" s="51">
        <v>1</v>
      </c>
      <c r="G92" s="52" t="s">
        <v>316</v>
      </c>
      <c r="H92" s="51">
        <v>240</v>
      </c>
      <c r="I92" s="53">
        <f>'Прил 2'!J292</f>
        <v>18.399999999999999</v>
      </c>
    </row>
    <row r="93" spans="1:9" ht="15">
      <c r="A93" s="81"/>
      <c r="B93" s="61" t="s">
        <v>240</v>
      </c>
      <c r="C93" s="37" t="s">
        <v>13</v>
      </c>
      <c r="D93" s="37">
        <v>13</v>
      </c>
      <c r="E93" s="36" t="s">
        <v>239</v>
      </c>
      <c r="F93" s="37">
        <v>1</v>
      </c>
      <c r="G93" s="36" t="s">
        <v>241</v>
      </c>
      <c r="H93" s="37"/>
      <c r="I93" s="40">
        <f>I94</f>
        <v>465.9</v>
      </c>
    </row>
    <row r="94" spans="1:9" ht="27.75" customHeight="1">
      <c r="A94" s="81"/>
      <c r="B94" s="55" t="s">
        <v>317</v>
      </c>
      <c r="C94" s="37" t="s">
        <v>13</v>
      </c>
      <c r="D94" s="37">
        <v>13</v>
      </c>
      <c r="E94" s="36" t="s">
        <v>239</v>
      </c>
      <c r="F94" s="37">
        <v>1</v>
      </c>
      <c r="G94" s="36" t="s">
        <v>241</v>
      </c>
      <c r="H94" s="37">
        <v>240</v>
      </c>
      <c r="I94" s="40">
        <f>'Прил 2'!J294</f>
        <v>465.9</v>
      </c>
    </row>
    <row r="95" spans="1:9" ht="15">
      <c r="A95" s="81"/>
      <c r="B95" s="57" t="s">
        <v>252</v>
      </c>
      <c r="C95" s="32" t="s">
        <v>13</v>
      </c>
      <c r="D95" s="32" t="s">
        <v>290</v>
      </c>
      <c r="E95" s="32" t="s">
        <v>242</v>
      </c>
      <c r="F95" s="33"/>
      <c r="G95" s="32"/>
      <c r="H95" s="33"/>
      <c r="I95" s="70">
        <f>I96</f>
        <v>450</v>
      </c>
    </row>
    <row r="96" spans="1:9" ht="15">
      <c r="A96" s="81"/>
      <c r="B96" s="55" t="s">
        <v>326</v>
      </c>
      <c r="C96" s="36" t="s">
        <v>13</v>
      </c>
      <c r="D96" s="36" t="s">
        <v>290</v>
      </c>
      <c r="E96" s="36" t="s">
        <v>242</v>
      </c>
      <c r="F96" s="37">
        <v>2</v>
      </c>
      <c r="G96" s="36"/>
      <c r="H96" s="37"/>
      <c r="I96" s="40">
        <f>I97</f>
        <v>450</v>
      </c>
    </row>
    <row r="97" spans="1:9" ht="15">
      <c r="A97" s="81"/>
      <c r="B97" s="55" t="s">
        <v>325</v>
      </c>
      <c r="C97" s="36" t="s">
        <v>13</v>
      </c>
      <c r="D97" s="36" t="s">
        <v>290</v>
      </c>
      <c r="E97" s="36" t="s">
        <v>242</v>
      </c>
      <c r="F97" s="37">
        <v>2</v>
      </c>
      <c r="G97" s="36" t="s">
        <v>324</v>
      </c>
      <c r="H97" s="37"/>
      <c r="I97" s="40">
        <f>I98</f>
        <v>450</v>
      </c>
    </row>
    <row r="98" spans="1:9" ht="30">
      <c r="A98" s="81"/>
      <c r="B98" s="55" t="s">
        <v>317</v>
      </c>
      <c r="C98" s="36" t="s">
        <v>13</v>
      </c>
      <c r="D98" s="36" t="s">
        <v>290</v>
      </c>
      <c r="E98" s="36" t="s">
        <v>242</v>
      </c>
      <c r="F98" s="37">
        <v>2</v>
      </c>
      <c r="G98" s="36" t="s">
        <v>324</v>
      </c>
      <c r="H98" s="37">
        <v>240</v>
      </c>
      <c r="I98" s="40">
        <f>'Прил 2'!J84</f>
        <v>450</v>
      </c>
    </row>
    <row r="99" spans="1:9" ht="15">
      <c r="A99" s="81"/>
      <c r="B99" s="76" t="s">
        <v>191</v>
      </c>
      <c r="C99" s="33" t="s">
        <v>13</v>
      </c>
      <c r="D99" s="33">
        <v>13</v>
      </c>
      <c r="E99" s="32" t="s">
        <v>108</v>
      </c>
      <c r="F99" s="37"/>
      <c r="G99" s="36"/>
      <c r="H99" s="37"/>
      <c r="I99" s="70">
        <f>I100</f>
        <v>65.099999999999994</v>
      </c>
    </row>
    <row r="100" spans="1:9" ht="29.25">
      <c r="A100" s="81"/>
      <c r="B100" s="57" t="s">
        <v>192</v>
      </c>
      <c r="C100" s="45" t="s">
        <v>13</v>
      </c>
      <c r="D100" s="45">
        <v>13</v>
      </c>
      <c r="E100" s="45">
        <v>97</v>
      </c>
      <c r="F100" s="45">
        <v>3</v>
      </c>
      <c r="G100" s="52"/>
      <c r="H100" s="51"/>
      <c r="I100" s="53">
        <f>I101</f>
        <v>65.099999999999994</v>
      </c>
    </row>
    <row r="101" spans="1:9" ht="15" customHeight="1">
      <c r="A101" s="81"/>
      <c r="B101" s="63" t="s">
        <v>190</v>
      </c>
      <c r="C101" s="51" t="s">
        <v>13</v>
      </c>
      <c r="D101" s="51">
        <v>13</v>
      </c>
      <c r="E101" s="51">
        <v>97</v>
      </c>
      <c r="F101" s="51">
        <v>3</v>
      </c>
      <c r="G101" s="52"/>
      <c r="H101" s="51"/>
      <c r="I101" s="53">
        <f>I102</f>
        <v>65.099999999999994</v>
      </c>
    </row>
    <row r="102" spans="1:9" ht="30">
      <c r="A102" s="81"/>
      <c r="B102" s="63" t="s">
        <v>328</v>
      </c>
      <c r="C102" s="51" t="s">
        <v>13</v>
      </c>
      <c r="D102" s="51">
        <v>13</v>
      </c>
      <c r="E102" s="51">
        <v>97</v>
      </c>
      <c r="F102" s="51">
        <v>3</v>
      </c>
      <c r="G102" s="52" t="s">
        <v>193</v>
      </c>
      <c r="H102" s="51"/>
      <c r="I102" s="53">
        <f>I103</f>
        <v>65.099999999999994</v>
      </c>
    </row>
    <row r="103" spans="1:9" ht="15">
      <c r="A103" s="81"/>
      <c r="B103" s="74" t="s">
        <v>276</v>
      </c>
      <c r="C103" s="51" t="s">
        <v>13</v>
      </c>
      <c r="D103" s="51">
        <v>13</v>
      </c>
      <c r="E103" s="51">
        <v>97</v>
      </c>
      <c r="F103" s="51">
        <v>3</v>
      </c>
      <c r="G103" s="52" t="s">
        <v>193</v>
      </c>
      <c r="H103" s="51">
        <v>520</v>
      </c>
      <c r="I103" s="53">
        <f>'Прил 2'!J89</f>
        <v>65.099999999999994</v>
      </c>
    </row>
    <row r="104" spans="1:9" ht="15">
      <c r="A104" s="81"/>
      <c r="B104" s="61" t="s">
        <v>104</v>
      </c>
      <c r="C104" s="51" t="s">
        <v>13</v>
      </c>
      <c r="D104" s="51">
        <v>13</v>
      </c>
      <c r="E104" s="51">
        <v>99</v>
      </c>
      <c r="F104" s="51"/>
      <c r="G104" s="52"/>
      <c r="H104" s="51"/>
      <c r="I104" s="53">
        <f>I105</f>
        <v>10</v>
      </c>
    </row>
    <row r="105" spans="1:9" ht="15">
      <c r="A105" s="81"/>
      <c r="B105" s="61" t="s">
        <v>105</v>
      </c>
      <c r="C105" s="51" t="s">
        <v>13</v>
      </c>
      <c r="D105" s="51">
        <v>13</v>
      </c>
      <c r="E105" s="51">
        <v>99</v>
      </c>
      <c r="F105" s="51">
        <v>9</v>
      </c>
      <c r="G105" s="52"/>
      <c r="H105" s="51"/>
      <c r="I105" s="53">
        <f>I106</f>
        <v>10</v>
      </c>
    </row>
    <row r="106" spans="1:9" ht="15">
      <c r="A106" s="81"/>
      <c r="B106" s="55" t="s">
        <v>321</v>
      </c>
      <c r="C106" s="51" t="s">
        <v>13</v>
      </c>
      <c r="D106" s="51">
        <v>13</v>
      </c>
      <c r="E106" s="51">
        <v>99</v>
      </c>
      <c r="F106" s="51">
        <v>9</v>
      </c>
      <c r="G106" s="52" t="s">
        <v>322</v>
      </c>
      <c r="H106" s="51"/>
      <c r="I106" s="53">
        <f>I107</f>
        <v>10</v>
      </c>
    </row>
    <row r="107" spans="1:9" ht="30">
      <c r="A107" s="81"/>
      <c r="B107" s="61" t="s">
        <v>323</v>
      </c>
      <c r="C107" s="51" t="s">
        <v>13</v>
      </c>
      <c r="D107" s="51">
        <v>13</v>
      </c>
      <c r="E107" s="51">
        <v>99</v>
      </c>
      <c r="F107" s="51">
        <v>9</v>
      </c>
      <c r="G107" s="52" t="s">
        <v>322</v>
      </c>
      <c r="H107" s="51">
        <v>630</v>
      </c>
      <c r="I107" s="53">
        <f>'Прил 2'!J298</f>
        <v>10</v>
      </c>
    </row>
    <row r="108" spans="1:9" ht="14.25">
      <c r="A108" s="96"/>
      <c r="B108" s="27" t="s">
        <v>19</v>
      </c>
      <c r="C108" s="27" t="s">
        <v>15</v>
      </c>
      <c r="D108" s="27" t="s">
        <v>10</v>
      </c>
      <c r="E108" s="28" t="s">
        <v>11</v>
      </c>
      <c r="F108" s="27"/>
      <c r="G108" s="28"/>
      <c r="H108" s="27" t="s">
        <v>9</v>
      </c>
      <c r="I108" s="29">
        <f>I109</f>
        <v>468.8</v>
      </c>
    </row>
    <row r="109" spans="1:9" ht="15">
      <c r="A109" s="81"/>
      <c r="B109" s="75" t="s">
        <v>2</v>
      </c>
      <c r="C109" s="27" t="s">
        <v>15</v>
      </c>
      <c r="D109" s="28" t="s">
        <v>14</v>
      </c>
      <c r="E109" s="28" t="s">
        <v>11</v>
      </c>
      <c r="F109" s="27"/>
      <c r="G109" s="28"/>
      <c r="H109" s="27" t="s">
        <v>9</v>
      </c>
      <c r="I109" s="43">
        <f>I110</f>
        <v>468.8</v>
      </c>
    </row>
    <row r="110" spans="1:9" ht="15">
      <c r="A110" s="81"/>
      <c r="B110" s="61" t="s">
        <v>104</v>
      </c>
      <c r="C110" s="36" t="s">
        <v>15</v>
      </c>
      <c r="D110" s="36" t="s">
        <v>14</v>
      </c>
      <c r="E110" s="36" t="s">
        <v>70</v>
      </c>
      <c r="F110" s="37"/>
      <c r="G110" s="36"/>
      <c r="H110" s="37"/>
      <c r="I110" s="40">
        <f>I111</f>
        <v>468.8</v>
      </c>
    </row>
    <row r="111" spans="1:9" ht="15">
      <c r="A111" s="81"/>
      <c r="B111" s="61" t="s">
        <v>105</v>
      </c>
      <c r="C111" s="36" t="s">
        <v>15</v>
      </c>
      <c r="D111" s="36" t="s">
        <v>14</v>
      </c>
      <c r="E111" s="36" t="s">
        <v>70</v>
      </c>
      <c r="F111" s="37">
        <v>9</v>
      </c>
      <c r="G111" s="36"/>
      <c r="H111" s="37"/>
      <c r="I111" s="40">
        <f>I112+I115</f>
        <v>468.8</v>
      </c>
    </row>
    <row r="112" spans="1:9" ht="30" customHeight="1">
      <c r="A112" s="81"/>
      <c r="B112" s="35" t="s">
        <v>107</v>
      </c>
      <c r="C112" s="36" t="s">
        <v>15</v>
      </c>
      <c r="D112" s="36" t="s">
        <v>14</v>
      </c>
      <c r="E112" s="36" t="s">
        <v>70</v>
      </c>
      <c r="F112" s="37">
        <v>9</v>
      </c>
      <c r="G112" s="36" t="s">
        <v>106</v>
      </c>
      <c r="H112" s="37"/>
      <c r="I112" s="40">
        <f>I113+I114</f>
        <v>444</v>
      </c>
    </row>
    <row r="113" spans="1:9" ht="15">
      <c r="A113" s="81"/>
      <c r="B113" s="35" t="s">
        <v>271</v>
      </c>
      <c r="C113" s="36" t="s">
        <v>15</v>
      </c>
      <c r="D113" s="36" t="s">
        <v>14</v>
      </c>
      <c r="E113" s="36" t="s">
        <v>70</v>
      </c>
      <c r="F113" s="37">
        <v>9</v>
      </c>
      <c r="G113" s="36" t="s">
        <v>106</v>
      </c>
      <c r="H113" s="37">
        <v>120</v>
      </c>
      <c r="I113" s="40">
        <f>'Прил 2'!J95</f>
        <v>444</v>
      </c>
    </row>
    <row r="114" spans="1:9" ht="13.5" customHeight="1">
      <c r="A114" s="81"/>
      <c r="B114" s="35" t="s">
        <v>317</v>
      </c>
      <c r="C114" s="36" t="s">
        <v>15</v>
      </c>
      <c r="D114" s="36" t="s">
        <v>14</v>
      </c>
      <c r="E114" s="36" t="s">
        <v>70</v>
      </c>
      <c r="F114" s="37">
        <v>9</v>
      </c>
      <c r="G114" s="36" t="s">
        <v>106</v>
      </c>
      <c r="H114" s="37">
        <v>240</v>
      </c>
      <c r="I114" s="40">
        <f>'Прил 2'!J96</f>
        <v>0</v>
      </c>
    </row>
    <row r="115" spans="1:9" ht="45" customHeight="1">
      <c r="A115" s="81"/>
      <c r="B115" s="55" t="s">
        <v>79</v>
      </c>
      <c r="C115" s="36" t="s">
        <v>15</v>
      </c>
      <c r="D115" s="36" t="s">
        <v>14</v>
      </c>
      <c r="E115" s="36" t="s">
        <v>70</v>
      </c>
      <c r="F115" s="37">
        <v>9</v>
      </c>
      <c r="G115" s="36" t="s">
        <v>84</v>
      </c>
      <c r="H115" s="37"/>
      <c r="I115" s="40">
        <f>I116</f>
        <v>24.8</v>
      </c>
    </row>
    <row r="116" spans="1:9" ht="28.5" customHeight="1">
      <c r="A116" s="81"/>
      <c r="B116" s="55" t="s">
        <v>317</v>
      </c>
      <c r="C116" s="36" t="s">
        <v>15</v>
      </c>
      <c r="D116" s="36" t="s">
        <v>14</v>
      </c>
      <c r="E116" s="36" t="s">
        <v>70</v>
      </c>
      <c r="F116" s="37">
        <v>9</v>
      </c>
      <c r="G116" s="36" t="s">
        <v>84</v>
      </c>
      <c r="H116" s="37">
        <v>240</v>
      </c>
      <c r="I116" s="40">
        <f>'Прил 2'!J98</f>
        <v>24.8</v>
      </c>
    </row>
    <row r="117" spans="1:9" ht="28.5" customHeight="1">
      <c r="A117" s="81"/>
      <c r="B117" s="27" t="s">
        <v>39</v>
      </c>
      <c r="C117" s="28" t="s">
        <v>14</v>
      </c>
      <c r="D117" s="28"/>
      <c r="E117" s="68"/>
      <c r="F117" s="69"/>
      <c r="G117" s="68"/>
      <c r="H117" s="69"/>
      <c r="I117" s="43">
        <f>I118</f>
        <v>342.09999999999997</v>
      </c>
    </row>
    <row r="118" spans="1:9" ht="29.25">
      <c r="A118" s="81"/>
      <c r="B118" s="42" t="s">
        <v>48</v>
      </c>
      <c r="C118" s="28" t="s">
        <v>14</v>
      </c>
      <c r="D118" s="28" t="s">
        <v>36</v>
      </c>
      <c r="E118" s="68"/>
      <c r="F118" s="69"/>
      <c r="G118" s="68"/>
      <c r="H118" s="69"/>
      <c r="I118" s="43">
        <f>I130+I119</f>
        <v>342.09999999999997</v>
      </c>
    </row>
    <row r="119" spans="1:9" ht="45">
      <c r="A119" s="81"/>
      <c r="B119" s="35" t="s">
        <v>255</v>
      </c>
      <c r="C119" s="52" t="s">
        <v>14</v>
      </c>
      <c r="D119" s="52" t="s">
        <v>36</v>
      </c>
      <c r="E119" s="36" t="s">
        <v>15</v>
      </c>
      <c r="F119" s="37"/>
      <c r="G119" s="36"/>
      <c r="H119" s="37"/>
      <c r="I119" s="40">
        <f>I120+I127</f>
        <v>306.2</v>
      </c>
    </row>
    <row r="120" spans="1:9" ht="15" customHeight="1">
      <c r="A120" s="81"/>
      <c r="B120" s="76" t="s">
        <v>110</v>
      </c>
      <c r="C120" s="46" t="s">
        <v>14</v>
      </c>
      <c r="D120" s="46" t="s">
        <v>36</v>
      </c>
      <c r="E120" s="32" t="s">
        <v>15</v>
      </c>
      <c r="F120" s="33">
        <v>1</v>
      </c>
      <c r="G120" s="32"/>
      <c r="H120" s="33"/>
      <c r="I120" s="70">
        <f>I121+I123+I125</f>
        <v>306.2</v>
      </c>
    </row>
    <row r="121" spans="1:9" ht="15" customHeight="1">
      <c r="A121" s="81"/>
      <c r="B121" s="61" t="s">
        <v>111</v>
      </c>
      <c r="C121" s="52" t="s">
        <v>14</v>
      </c>
      <c r="D121" s="52" t="s">
        <v>36</v>
      </c>
      <c r="E121" s="36" t="s">
        <v>15</v>
      </c>
      <c r="F121" s="37">
        <v>1</v>
      </c>
      <c r="G121" s="36" t="s">
        <v>112</v>
      </c>
      <c r="H121" s="37"/>
      <c r="I121" s="40">
        <f>I122</f>
        <v>8.8000000000000007</v>
      </c>
    </row>
    <row r="122" spans="1:9" ht="29.25" customHeight="1">
      <c r="A122" s="81"/>
      <c r="B122" s="61" t="s">
        <v>317</v>
      </c>
      <c r="C122" s="52" t="s">
        <v>14</v>
      </c>
      <c r="D122" s="52" t="s">
        <v>36</v>
      </c>
      <c r="E122" s="36" t="s">
        <v>15</v>
      </c>
      <c r="F122" s="37">
        <v>1</v>
      </c>
      <c r="G122" s="36" t="s">
        <v>112</v>
      </c>
      <c r="H122" s="37">
        <v>240</v>
      </c>
      <c r="I122" s="40">
        <f>'Прил 2'!J104</f>
        <v>8.8000000000000007</v>
      </c>
    </row>
    <row r="123" spans="1:9" ht="15" customHeight="1">
      <c r="A123" s="81"/>
      <c r="B123" s="61" t="s">
        <v>109</v>
      </c>
      <c r="C123" s="52" t="s">
        <v>14</v>
      </c>
      <c r="D123" s="52" t="s">
        <v>36</v>
      </c>
      <c r="E123" s="36" t="s">
        <v>15</v>
      </c>
      <c r="F123" s="37">
        <v>1</v>
      </c>
      <c r="G123" s="36" t="s">
        <v>114</v>
      </c>
      <c r="H123" s="37"/>
      <c r="I123" s="40">
        <f>I124</f>
        <v>117.7</v>
      </c>
    </row>
    <row r="124" spans="1:9" ht="29.25" customHeight="1">
      <c r="A124" s="81"/>
      <c r="B124" s="61" t="s">
        <v>317</v>
      </c>
      <c r="C124" s="52" t="s">
        <v>14</v>
      </c>
      <c r="D124" s="52" t="s">
        <v>36</v>
      </c>
      <c r="E124" s="36" t="s">
        <v>15</v>
      </c>
      <c r="F124" s="37">
        <v>1</v>
      </c>
      <c r="G124" s="36" t="s">
        <v>114</v>
      </c>
      <c r="H124" s="37">
        <v>240</v>
      </c>
      <c r="I124" s="40">
        <f>'Прил 2'!J106</f>
        <v>117.7</v>
      </c>
    </row>
    <row r="125" spans="1:9" ht="15" customHeight="1">
      <c r="A125" s="81"/>
      <c r="B125" s="61" t="s">
        <v>115</v>
      </c>
      <c r="C125" s="52" t="s">
        <v>14</v>
      </c>
      <c r="D125" s="52" t="s">
        <v>36</v>
      </c>
      <c r="E125" s="36" t="s">
        <v>15</v>
      </c>
      <c r="F125" s="37">
        <v>1</v>
      </c>
      <c r="G125" s="52" t="s">
        <v>196</v>
      </c>
      <c r="H125" s="37"/>
      <c r="I125" s="40">
        <f>I126</f>
        <v>179.7</v>
      </c>
    </row>
    <row r="126" spans="1:9" ht="27.75" customHeight="1">
      <c r="A126" s="81"/>
      <c r="B126" s="61" t="s">
        <v>317</v>
      </c>
      <c r="C126" s="52" t="s">
        <v>14</v>
      </c>
      <c r="D126" s="52" t="s">
        <v>36</v>
      </c>
      <c r="E126" s="36" t="s">
        <v>15</v>
      </c>
      <c r="F126" s="37">
        <v>1</v>
      </c>
      <c r="G126" s="52" t="s">
        <v>196</v>
      </c>
      <c r="H126" s="37">
        <v>240</v>
      </c>
      <c r="I126" s="40">
        <f>'Прил 2'!J108</f>
        <v>179.7</v>
      </c>
    </row>
    <row r="127" spans="1:9" ht="42.75" hidden="1">
      <c r="A127" s="81"/>
      <c r="B127" s="76" t="s">
        <v>117</v>
      </c>
      <c r="C127" s="46" t="s">
        <v>14</v>
      </c>
      <c r="D127" s="46" t="s">
        <v>36</v>
      </c>
      <c r="E127" s="32" t="s">
        <v>15</v>
      </c>
      <c r="F127" s="33">
        <v>2</v>
      </c>
      <c r="G127" s="32"/>
      <c r="H127" s="33"/>
      <c r="I127" s="70">
        <f>I128</f>
        <v>0</v>
      </c>
    </row>
    <row r="128" spans="1:9" ht="15" hidden="1" customHeight="1">
      <c r="A128" s="81"/>
      <c r="B128" s="61" t="s">
        <v>118</v>
      </c>
      <c r="C128" s="52" t="s">
        <v>14</v>
      </c>
      <c r="D128" s="52" t="s">
        <v>36</v>
      </c>
      <c r="E128" s="36" t="s">
        <v>15</v>
      </c>
      <c r="F128" s="37">
        <v>2</v>
      </c>
      <c r="G128" s="36" t="s">
        <v>116</v>
      </c>
      <c r="H128" s="37"/>
      <c r="I128" s="40">
        <f>I129</f>
        <v>0</v>
      </c>
    </row>
    <row r="129" spans="1:9" ht="32.25" hidden="1" customHeight="1">
      <c r="A129" s="81"/>
      <c r="B129" s="61" t="s">
        <v>317</v>
      </c>
      <c r="C129" s="52" t="s">
        <v>14</v>
      </c>
      <c r="D129" s="52" t="s">
        <v>36</v>
      </c>
      <c r="E129" s="36" t="s">
        <v>15</v>
      </c>
      <c r="F129" s="37">
        <v>2</v>
      </c>
      <c r="G129" s="36" t="s">
        <v>116</v>
      </c>
      <c r="H129" s="37">
        <v>240</v>
      </c>
      <c r="I129" s="40">
        <f>'Прил 2'!J111</f>
        <v>0</v>
      </c>
    </row>
    <row r="130" spans="1:9" ht="27.75" customHeight="1">
      <c r="A130" s="81"/>
      <c r="B130" s="57" t="s">
        <v>88</v>
      </c>
      <c r="C130" s="46" t="s">
        <v>14</v>
      </c>
      <c r="D130" s="46" t="s">
        <v>36</v>
      </c>
      <c r="E130" s="46">
        <v>97</v>
      </c>
      <c r="F130" s="45"/>
      <c r="G130" s="32"/>
      <c r="H130" s="33"/>
      <c r="I130" s="70">
        <f>I131</f>
        <v>35.9</v>
      </c>
    </row>
    <row r="131" spans="1:9" ht="43.5" customHeight="1">
      <c r="A131" s="81"/>
      <c r="B131" s="55" t="s">
        <v>87</v>
      </c>
      <c r="C131" s="52" t="s">
        <v>14</v>
      </c>
      <c r="D131" s="52" t="s">
        <v>36</v>
      </c>
      <c r="E131" s="52">
        <v>97</v>
      </c>
      <c r="F131" s="51">
        <v>2</v>
      </c>
      <c r="G131" s="36"/>
      <c r="H131" s="37"/>
      <c r="I131" s="40">
        <f>I132</f>
        <v>35.9</v>
      </c>
    </row>
    <row r="132" spans="1:9" ht="46.5" customHeight="1">
      <c r="A132" s="81"/>
      <c r="B132" s="61" t="s">
        <v>309</v>
      </c>
      <c r="C132" s="52" t="s">
        <v>14</v>
      </c>
      <c r="D132" s="52" t="s">
        <v>36</v>
      </c>
      <c r="E132" s="36" t="s">
        <v>108</v>
      </c>
      <c r="F132" s="37">
        <v>2</v>
      </c>
      <c r="G132" s="52" t="s">
        <v>113</v>
      </c>
      <c r="H132" s="37"/>
      <c r="I132" s="40">
        <f>I133</f>
        <v>35.9</v>
      </c>
    </row>
    <row r="133" spans="1:9" s="138" customFormat="1" ht="16.5" customHeight="1">
      <c r="A133" s="81"/>
      <c r="B133" s="74" t="s">
        <v>57</v>
      </c>
      <c r="C133" s="52" t="s">
        <v>14</v>
      </c>
      <c r="D133" s="52" t="s">
        <v>36</v>
      </c>
      <c r="E133" s="36" t="s">
        <v>108</v>
      </c>
      <c r="F133" s="37">
        <v>2</v>
      </c>
      <c r="G133" s="52" t="s">
        <v>113</v>
      </c>
      <c r="H133" s="37">
        <v>500</v>
      </c>
      <c r="I133" s="40">
        <f>'Прил 2'!J115</f>
        <v>35.9</v>
      </c>
    </row>
    <row r="134" spans="1:9" ht="15">
      <c r="A134" s="81"/>
      <c r="B134" s="27" t="s">
        <v>65</v>
      </c>
      <c r="C134" s="28" t="s">
        <v>17</v>
      </c>
      <c r="D134" s="27" t="s">
        <v>10</v>
      </c>
      <c r="E134" s="68"/>
      <c r="F134" s="69"/>
      <c r="G134" s="68"/>
      <c r="H134" s="69"/>
      <c r="I134" s="43">
        <f>I135+I150</f>
        <v>35098.6</v>
      </c>
    </row>
    <row r="135" spans="1:9" ht="15">
      <c r="A135" s="81"/>
      <c r="B135" s="42" t="s">
        <v>66</v>
      </c>
      <c r="C135" s="28" t="s">
        <v>17</v>
      </c>
      <c r="D135" s="28" t="s">
        <v>36</v>
      </c>
      <c r="E135" s="68"/>
      <c r="F135" s="69"/>
      <c r="G135" s="68"/>
      <c r="H135" s="69"/>
      <c r="I135" s="43">
        <f>I136</f>
        <v>35073.599999999999</v>
      </c>
    </row>
    <row r="136" spans="1:9" ht="27" customHeight="1">
      <c r="A136" s="81"/>
      <c r="B136" s="63" t="s">
        <v>131</v>
      </c>
      <c r="C136" s="52" t="s">
        <v>17</v>
      </c>
      <c r="D136" s="52" t="s">
        <v>36</v>
      </c>
      <c r="E136" s="36" t="s">
        <v>14</v>
      </c>
      <c r="F136" s="51"/>
      <c r="G136" s="52"/>
      <c r="H136" s="51"/>
      <c r="I136" s="53">
        <f>I137</f>
        <v>35073.599999999999</v>
      </c>
    </row>
    <row r="137" spans="1:9" ht="39" customHeight="1">
      <c r="A137" s="81"/>
      <c r="B137" s="76" t="s">
        <v>268</v>
      </c>
      <c r="C137" s="46" t="s">
        <v>17</v>
      </c>
      <c r="D137" s="46" t="s">
        <v>36</v>
      </c>
      <c r="E137" s="32" t="s">
        <v>14</v>
      </c>
      <c r="F137" s="33">
        <v>1</v>
      </c>
      <c r="G137" s="32"/>
      <c r="H137" s="33"/>
      <c r="I137" s="70">
        <f>I138+I140+I142+I144+I146+I148</f>
        <v>35073.599999999999</v>
      </c>
    </row>
    <row r="138" spans="1:9" ht="15" customHeight="1">
      <c r="A138" s="81"/>
      <c r="B138" s="61" t="s">
        <v>119</v>
      </c>
      <c r="C138" s="52" t="s">
        <v>17</v>
      </c>
      <c r="D138" s="52" t="s">
        <v>36</v>
      </c>
      <c r="E138" s="36" t="s">
        <v>14</v>
      </c>
      <c r="F138" s="37">
        <v>1</v>
      </c>
      <c r="G138" s="36" t="s">
        <v>120</v>
      </c>
      <c r="H138" s="37"/>
      <c r="I138" s="40">
        <f>I139</f>
        <v>8000</v>
      </c>
    </row>
    <row r="139" spans="1:9" ht="28.5" customHeight="1">
      <c r="A139" s="81"/>
      <c r="B139" s="61" t="s">
        <v>317</v>
      </c>
      <c r="C139" s="52" t="s">
        <v>17</v>
      </c>
      <c r="D139" s="52" t="s">
        <v>36</v>
      </c>
      <c r="E139" s="36" t="s">
        <v>14</v>
      </c>
      <c r="F139" s="37">
        <v>1</v>
      </c>
      <c r="G139" s="36" t="s">
        <v>120</v>
      </c>
      <c r="H139" s="37">
        <v>240</v>
      </c>
      <c r="I139" s="40">
        <f>'Прил 2'!J121</f>
        <v>8000</v>
      </c>
    </row>
    <row r="140" spans="1:9" ht="15" customHeight="1">
      <c r="A140" s="81"/>
      <c r="B140" s="61" t="s">
        <v>121</v>
      </c>
      <c r="C140" s="52" t="s">
        <v>17</v>
      </c>
      <c r="D140" s="52" t="s">
        <v>36</v>
      </c>
      <c r="E140" s="36" t="s">
        <v>14</v>
      </c>
      <c r="F140" s="37">
        <v>1</v>
      </c>
      <c r="G140" s="36" t="s">
        <v>122</v>
      </c>
      <c r="H140" s="37"/>
      <c r="I140" s="40">
        <f>I141</f>
        <v>16262.2</v>
      </c>
    </row>
    <row r="141" spans="1:9" ht="27.75" customHeight="1">
      <c r="A141" s="81"/>
      <c r="B141" s="61" t="s">
        <v>317</v>
      </c>
      <c r="C141" s="52" t="s">
        <v>17</v>
      </c>
      <c r="D141" s="52" t="s">
        <v>36</v>
      </c>
      <c r="E141" s="36" t="s">
        <v>14</v>
      </c>
      <c r="F141" s="37">
        <v>1</v>
      </c>
      <c r="G141" s="36" t="s">
        <v>122</v>
      </c>
      <c r="H141" s="37">
        <v>240</v>
      </c>
      <c r="I141" s="40">
        <f>'Прил 2'!J123</f>
        <v>16262.2</v>
      </c>
    </row>
    <row r="142" spans="1:9" ht="15" customHeight="1">
      <c r="A142" s="81"/>
      <c r="B142" s="61" t="s">
        <v>123</v>
      </c>
      <c r="C142" s="52" t="s">
        <v>17</v>
      </c>
      <c r="D142" s="52" t="s">
        <v>36</v>
      </c>
      <c r="E142" s="36" t="s">
        <v>14</v>
      </c>
      <c r="F142" s="37">
        <v>1</v>
      </c>
      <c r="G142" s="36" t="s">
        <v>124</v>
      </c>
      <c r="H142" s="37"/>
      <c r="I142" s="40">
        <f>I143</f>
        <v>4344.8</v>
      </c>
    </row>
    <row r="143" spans="1:9" ht="31.5" customHeight="1">
      <c r="A143" s="81"/>
      <c r="B143" s="61" t="s">
        <v>317</v>
      </c>
      <c r="C143" s="52" t="s">
        <v>17</v>
      </c>
      <c r="D143" s="52" t="s">
        <v>36</v>
      </c>
      <c r="E143" s="36" t="s">
        <v>14</v>
      </c>
      <c r="F143" s="37">
        <v>1</v>
      </c>
      <c r="G143" s="36" t="s">
        <v>124</v>
      </c>
      <c r="H143" s="37">
        <v>240</v>
      </c>
      <c r="I143" s="40">
        <f>'Прил 2'!J125</f>
        <v>4344.8</v>
      </c>
    </row>
    <row r="144" spans="1:9" ht="30">
      <c r="A144" s="81"/>
      <c r="B144" s="61" t="s">
        <v>235</v>
      </c>
      <c r="C144" s="52" t="s">
        <v>17</v>
      </c>
      <c r="D144" s="52" t="s">
        <v>36</v>
      </c>
      <c r="E144" s="36" t="s">
        <v>14</v>
      </c>
      <c r="F144" s="37">
        <v>1</v>
      </c>
      <c r="G144" s="36" t="s">
        <v>125</v>
      </c>
      <c r="H144" s="37"/>
      <c r="I144" s="40">
        <f>I145</f>
        <v>563.6</v>
      </c>
    </row>
    <row r="145" spans="1:9" ht="29.25" customHeight="1">
      <c r="A145" s="81"/>
      <c r="B145" s="61" t="s">
        <v>317</v>
      </c>
      <c r="C145" s="52" t="s">
        <v>17</v>
      </c>
      <c r="D145" s="52" t="s">
        <v>36</v>
      </c>
      <c r="E145" s="36" t="s">
        <v>14</v>
      </c>
      <c r="F145" s="37">
        <v>1</v>
      </c>
      <c r="G145" s="36" t="s">
        <v>125</v>
      </c>
      <c r="H145" s="37">
        <v>240</v>
      </c>
      <c r="I145" s="40">
        <f>'Прил 2'!J127</f>
        <v>563.6</v>
      </c>
    </row>
    <row r="146" spans="1:9" ht="15" customHeight="1">
      <c r="A146" s="81"/>
      <c r="B146" s="61" t="s">
        <v>313</v>
      </c>
      <c r="C146" s="52" t="s">
        <v>17</v>
      </c>
      <c r="D146" s="52" t="s">
        <v>36</v>
      </c>
      <c r="E146" s="36" t="s">
        <v>14</v>
      </c>
      <c r="F146" s="37">
        <v>1</v>
      </c>
      <c r="G146" s="36" t="s">
        <v>126</v>
      </c>
      <c r="H146" s="37"/>
      <c r="I146" s="40">
        <f>I147</f>
        <v>4000</v>
      </c>
    </row>
    <row r="147" spans="1:9" ht="31.5" customHeight="1">
      <c r="A147" s="81"/>
      <c r="B147" s="61" t="s">
        <v>317</v>
      </c>
      <c r="C147" s="52" t="s">
        <v>17</v>
      </c>
      <c r="D147" s="52" t="s">
        <v>36</v>
      </c>
      <c r="E147" s="36" t="s">
        <v>14</v>
      </c>
      <c r="F147" s="37">
        <v>1</v>
      </c>
      <c r="G147" s="36" t="s">
        <v>126</v>
      </c>
      <c r="H147" s="37">
        <v>240</v>
      </c>
      <c r="I147" s="40">
        <f>'Прил 2'!J129</f>
        <v>4000</v>
      </c>
    </row>
    <row r="148" spans="1:9" ht="15" customHeight="1">
      <c r="A148" s="81"/>
      <c r="B148" s="61" t="s">
        <v>198</v>
      </c>
      <c r="C148" s="52" t="s">
        <v>17</v>
      </c>
      <c r="D148" s="52" t="s">
        <v>36</v>
      </c>
      <c r="E148" s="36" t="s">
        <v>14</v>
      </c>
      <c r="F148" s="37">
        <v>1</v>
      </c>
      <c r="G148" s="52" t="s">
        <v>197</v>
      </c>
      <c r="H148" s="37"/>
      <c r="I148" s="40">
        <f>I149</f>
        <v>1903</v>
      </c>
    </row>
    <row r="149" spans="1:9" ht="33.75" customHeight="1">
      <c r="A149" s="81"/>
      <c r="B149" s="61" t="s">
        <v>317</v>
      </c>
      <c r="C149" s="52" t="s">
        <v>17</v>
      </c>
      <c r="D149" s="52" t="s">
        <v>36</v>
      </c>
      <c r="E149" s="36" t="s">
        <v>14</v>
      </c>
      <c r="F149" s="37">
        <v>1</v>
      </c>
      <c r="G149" s="52" t="s">
        <v>197</v>
      </c>
      <c r="H149" s="37">
        <v>240</v>
      </c>
      <c r="I149" s="40">
        <f>'Прил 2'!J131</f>
        <v>1903</v>
      </c>
    </row>
    <row r="150" spans="1:9" ht="12" customHeight="1">
      <c r="A150" s="81"/>
      <c r="B150" s="42" t="s">
        <v>67</v>
      </c>
      <c r="C150" s="28" t="s">
        <v>17</v>
      </c>
      <c r="D150" s="28" t="s">
        <v>68</v>
      </c>
      <c r="E150" s="28"/>
      <c r="F150" s="28"/>
      <c r="G150" s="28"/>
      <c r="H150" s="27" t="s">
        <v>9</v>
      </c>
      <c r="I150" s="29">
        <f>I154+I151</f>
        <v>25</v>
      </c>
    </row>
    <row r="151" spans="1:9" ht="31.5" customHeight="1">
      <c r="A151" s="81"/>
      <c r="B151" s="76" t="s">
        <v>257</v>
      </c>
      <c r="C151" s="46" t="s">
        <v>17</v>
      </c>
      <c r="D151" s="46" t="s">
        <v>68</v>
      </c>
      <c r="E151" s="32" t="s">
        <v>17</v>
      </c>
      <c r="F151" s="33"/>
      <c r="G151" s="32"/>
      <c r="H151" s="33"/>
      <c r="I151" s="70">
        <f>I152</f>
        <v>25</v>
      </c>
    </row>
    <row r="152" spans="1:9" ht="15" customHeight="1">
      <c r="A152" s="81"/>
      <c r="B152" s="61" t="s">
        <v>269</v>
      </c>
      <c r="C152" s="52" t="s">
        <v>17</v>
      </c>
      <c r="D152" s="52" t="s">
        <v>68</v>
      </c>
      <c r="E152" s="36" t="s">
        <v>17</v>
      </c>
      <c r="F152" s="37">
        <v>0</v>
      </c>
      <c r="G152" s="52" t="s">
        <v>244</v>
      </c>
      <c r="H152" s="37"/>
      <c r="I152" s="40">
        <f>I153</f>
        <v>25</v>
      </c>
    </row>
    <row r="153" spans="1:9" ht="33.75" customHeight="1">
      <c r="A153" s="81"/>
      <c r="B153" s="61" t="s">
        <v>299</v>
      </c>
      <c r="C153" s="52" t="s">
        <v>17</v>
      </c>
      <c r="D153" s="52" t="s">
        <v>68</v>
      </c>
      <c r="E153" s="36" t="s">
        <v>17</v>
      </c>
      <c r="F153" s="37">
        <v>0</v>
      </c>
      <c r="G153" s="52" t="s">
        <v>244</v>
      </c>
      <c r="H153" s="37">
        <v>810</v>
      </c>
      <c r="I153" s="40">
        <f>'Прил 2'!J135</f>
        <v>25</v>
      </c>
    </row>
    <row r="154" spans="1:9" ht="30.75" hidden="1" customHeight="1">
      <c r="A154" s="81"/>
      <c r="B154" s="57" t="s">
        <v>88</v>
      </c>
      <c r="C154" s="46" t="s">
        <v>17</v>
      </c>
      <c r="D154" s="46" t="s">
        <v>68</v>
      </c>
      <c r="E154" s="46">
        <v>97</v>
      </c>
      <c r="F154" s="51"/>
      <c r="G154" s="52"/>
      <c r="H154" s="51"/>
      <c r="I154" s="47">
        <f>I155</f>
        <v>0</v>
      </c>
    </row>
    <row r="155" spans="1:9" ht="28.5" hidden="1" customHeight="1">
      <c r="A155" s="81"/>
      <c r="B155" s="57" t="s">
        <v>87</v>
      </c>
      <c r="C155" s="46" t="s">
        <v>17</v>
      </c>
      <c r="D155" s="46" t="s">
        <v>68</v>
      </c>
      <c r="E155" s="46">
        <v>97</v>
      </c>
      <c r="F155" s="45">
        <v>2</v>
      </c>
      <c r="G155" s="52"/>
      <c r="H155" s="51"/>
      <c r="I155" s="47">
        <f>I156+I158</f>
        <v>0</v>
      </c>
    </row>
    <row r="156" spans="1:9" ht="33" hidden="1" customHeight="1">
      <c r="A156" s="81"/>
      <c r="B156" s="61" t="s">
        <v>129</v>
      </c>
      <c r="C156" s="52" t="s">
        <v>17</v>
      </c>
      <c r="D156" s="52" t="s">
        <v>68</v>
      </c>
      <c r="E156" s="36" t="s">
        <v>108</v>
      </c>
      <c r="F156" s="37">
        <v>2</v>
      </c>
      <c r="G156" s="52" t="s">
        <v>130</v>
      </c>
      <c r="H156" s="51"/>
      <c r="I156" s="53">
        <f>I157</f>
        <v>0</v>
      </c>
    </row>
    <row r="157" spans="1:9" ht="15.75" hidden="1" customHeight="1">
      <c r="A157" s="81"/>
      <c r="B157" s="74" t="s">
        <v>57</v>
      </c>
      <c r="C157" s="52" t="s">
        <v>17</v>
      </c>
      <c r="D157" s="52" t="s">
        <v>68</v>
      </c>
      <c r="E157" s="36" t="s">
        <v>108</v>
      </c>
      <c r="F157" s="37">
        <v>2</v>
      </c>
      <c r="G157" s="52" t="s">
        <v>130</v>
      </c>
      <c r="H157" s="51">
        <v>500</v>
      </c>
      <c r="I157" s="53">
        <f>'Прил 2'!J140</f>
        <v>0</v>
      </c>
    </row>
    <row r="158" spans="1:9" ht="15" hidden="1" customHeight="1">
      <c r="A158" s="81"/>
      <c r="B158" s="61" t="s">
        <v>127</v>
      </c>
      <c r="C158" s="52" t="s">
        <v>17</v>
      </c>
      <c r="D158" s="52" t="s">
        <v>68</v>
      </c>
      <c r="E158" s="36" t="s">
        <v>108</v>
      </c>
      <c r="F158" s="37">
        <v>2</v>
      </c>
      <c r="G158" s="52" t="s">
        <v>128</v>
      </c>
      <c r="H158" s="37"/>
      <c r="I158" s="40">
        <f>I159</f>
        <v>0</v>
      </c>
    </row>
    <row r="159" spans="1:9" ht="12.75" hidden="1" customHeight="1">
      <c r="A159" s="81"/>
      <c r="B159" s="74" t="s">
        <v>57</v>
      </c>
      <c r="C159" s="52" t="s">
        <v>17</v>
      </c>
      <c r="D159" s="52" t="s">
        <v>68</v>
      </c>
      <c r="E159" s="36" t="s">
        <v>108</v>
      </c>
      <c r="F159" s="37">
        <v>2</v>
      </c>
      <c r="G159" s="52" t="s">
        <v>128</v>
      </c>
      <c r="H159" s="37">
        <v>500</v>
      </c>
      <c r="I159" s="40">
        <f>'Прил 2'!J142</f>
        <v>0</v>
      </c>
    </row>
    <row r="160" spans="1:9" ht="18.75" customHeight="1">
      <c r="A160" s="81"/>
      <c r="B160" s="27" t="s">
        <v>20</v>
      </c>
      <c r="C160" s="27" t="s">
        <v>18</v>
      </c>
      <c r="D160" s="27" t="s">
        <v>10</v>
      </c>
      <c r="E160" s="68"/>
      <c r="F160" s="69"/>
      <c r="G160" s="68"/>
      <c r="H160" s="69"/>
      <c r="I160" s="43">
        <f>I161+I183+I188+I224</f>
        <v>43088.3</v>
      </c>
    </row>
    <row r="161" spans="1:9" ht="15" customHeight="1">
      <c r="A161" s="81"/>
      <c r="B161" s="42" t="s">
        <v>21</v>
      </c>
      <c r="C161" s="27" t="s">
        <v>18</v>
      </c>
      <c r="D161" s="27" t="s">
        <v>13</v>
      </c>
      <c r="E161" s="68"/>
      <c r="F161" s="69"/>
      <c r="G161" s="68"/>
      <c r="H161" s="69"/>
      <c r="I161" s="43">
        <f>I162+I179</f>
        <v>1848</v>
      </c>
    </row>
    <row r="162" spans="1:9" ht="30" customHeight="1">
      <c r="A162" s="81"/>
      <c r="B162" s="61" t="s">
        <v>312</v>
      </c>
      <c r="C162" s="52" t="s">
        <v>18</v>
      </c>
      <c r="D162" s="52" t="s">
        <v>13</v>
      </c>
      <c r="E162" s="36" t="s">
        <v>18</v>
      </c>
      <c r="F162" s="37"/>
      <c r="G162" s="36"/>
      <c r="H162" s="37"/>
      <c r="I162" s="40">
        <f>I163+I170+I176</f>
        <v>906.6</v>
      </c>
    </row>
    <row r="163" spans="1:9" ht="15" customHeight="1">
      <c r="A163" s="81"/>
      <c r="B163" s="76" t="s">
        <v>134</v>
      </c>
      <c r="C163" s="46" t="s">
        <v>18</v>
      </c>
      <c r="D163" s="46" t="s">
        <v>13</v>
      </c>
      <c r="E163" s="32" t="s">
        <v>18</v>
      </c>
      <c r="F163" s="33">
        <v>1</v>
      </c>
      <c r="G163" s="32"/>
      <c r="H163" s="33"/>
      <c r="I163" s="70">
        <f>I164+I166+I168</f>
        <v>465.3</v>
      </c>
    </row>
    <row r="164" spans="1:9" ht="15" customHeight="1">
      <c r="A164" s="81"/>
      <c r="B164" s="61" t="s">
        <v>139</v>
      </c>
      <c r="C164" s="52" t="s">
        <v>18</v>
      </c>
      <c r="D164" s="52" t="s">
        <v>13</v>
      </c>
      <c r="E164" s="36" t="s">
        <v>18</v>
      </c>
      <c r="F164" s="37">
        <v>1</v>
      </c>
      <c r="G164" s="52" t="s">
        <v>140</v>
      </c>
      <c r="H164" s="37"/>
      <c r="I164" s="40">
        <f>I165</f>
        <v>265.3</v>
      </c>
    </row>
    <row r="165" spans="1:9" ht="29.25" customHeight="1">
      <c r="A165" s="81"/>
      <c r="B165" s="61" t="s">
        <v>317</v>
      </c>
      <c r="C165" s="52" t="s">
        <v>18</v>
      </c>
      <c r="D165" s="52" t="s">
        <v>13</v>
      </c>
      <c r="E165" s="36" t="s">
        <v>18</v>
      </c>
      <c r="F165" s="37">
        <v>1</v>
      </c>
      <c r="G165" s="52" t="s">
        <v>140</v>
      </c>
      <c r="H165" s="37">
        <v>240</v>
      </c>
      <c r="I165" s="40">
        <f>'Прил 2'!J148</f>
        <v>265.3</v>
      </c>
    </row>
    <row r="166" spans="1:9" ht="15" hidden="1" customHeight="1">
      <c r="A166" s="81"/>
      <c r="B166" s="61" t="s">
        <v>135</v>
      </c>
      <c r="C166" s="52" t="s">
        <v>18</v>
      </c>
      <c r="D166" s="52" t="s">
        <v>13</v>
      </c>
      <c r="E166" s="36" t="s">
        <v>18</v>
      </c>
      <c r="F166" s="37">
        <v>1</v>
      </c>
      <c r="G166" s="36" t="s">
        <v>136</v>
      </c>
      <c r="H166" s="37"/>
      <c r="I166" s="40">
        <f>I167</f>
        <v>0</v>
      </c>
    </row>
    <row r="167" spans="1:9" ht="27.75" hidden="1" customHeight="1">
      <c r="A167" s="81"/>
      <c r="B167" s="61" t="s">
        <v>317</v>
      </c>
      <c r="C167" s="52" t="s">
        <v>18</v>
      </c>
      <c r="D167" s="52" t="s">
        <v>13</v>
      </c>
      <c r="E167" s="36" t="s">
        <v>18</v>
      </c>
      <c r="F167" s="37">
        <v>1</v>
      </c>
      <c r="G167" s="36" t="s">
        <v>136</v>
      </c>
      <c r="H167" s="37">
        <v>240</v>
      </c>
      <c r="I167" s="40">
        <f>'Прил 2'!J150</f>
        <v>0</v>
      </c>
    </row>
    <row r="168" spans="1:9" ht="15" customHeight="1">
      <c r="A168" s="81"/>
      <c r="B168" s="61" t="s">
        <v>320</v>
      </c>
      <c r="C168" s="52" t="s">
        <v>18</v>
      </c>
      <c r="D168" s="52" t="s">
        <v>13</v>
      </c>
      <c r="E168" s="36" t="s">
        <v>18</v>
      </c>
      <c r="F168" s="37">
        <v>1</v>
      </c>
      <c r="G168" s="36" t="s">
        <v>142</v>
      </c>
      <c r="H168" s="37"/>
      <c r="I168" s="40">
        <f>I169</f>
        <v>200</v>
      </c>
    </row>
    <row r="169" spans="1:9" ht="33.75" customHeight="1">
      <c r="A169" s="81"/>
      <c r="B169" s="61" t="s">
        <v>317</v>
      </c>
      <c r="C169" s="52" t="s">
        <v>18</v>
      </c>
      <c r="D169" s="52" t="s">
        <v>13</v>
      </c>
      <c r="E169" s="36" t="s">
        <v>18</v>
      </c>
      <c r="F169" s="37">
        <v>1</v>
      </c>
      <c r="G169" s="36" t="s">
        <v>142</v>
      </c>
      <c r="H169" s="37">
        <v>240</v>
      </c>
      <c r="I169" s="40">
        <f>'Прил 2'!J152</f>
        <v>200</v>
      </c>
    </row>
    <row r="170" spans="1:9" ht="15" customHeight="1">
      <c r="A170" s="81"/>
      <c r="B170" s="76" t="s">
        <v>138</v>
      </c>
      <c r="C170" s="46" t="s">
        <v>18</v>
      </c>
      <c r="D170" s="46" t="s">
        <v>13</v>
      </c>
      <c r="E170" s="32" t="s">
        <v>18</v>
      </c>
      <c r="F170" s="33">
        <v>2</v>
      </c>
      <c r="G170" s="32"/>
      <c r="H170" s="33"/>
      <c r="I170" s="70">
        <f>I171</f>
        <v>276.7</v>
      </c>
    </row>
    <row r="171" spans="1:9" ht="15" customHeight="1">
      <c r="A171" s="81"/>
      <c r="B171" s="61" t="s">
        <v>139</v>
      </c>
      <c r="C171" s="52" t="s">
        <v>18</v>
      </c>
      <c r="D171" s="52" t="s">
        <v>13</v>
      </c>
      <c r="E171" s="36" t="s">
        <v>18</v>
      </c>
      <c r="F171" s="37">
        <v>2</v>
      </c>
      <c r="G171" s="36" t="s">
        <v>140</v>
      </c>
      <c r="H171" s="37"/>
      <c r="I171" s="40">
        <f>I172</f>
        <v>276.7</v>
      </c>
    </row>
    <row r="172" spans="1:9" ht="30.75" customHeight="1">
      <c r="A172" s="81"/>
      <c r="B172" s="61" t="s">
        <v>317</v>
      </c>
      <c r="C172" s="52" t="s">
        <v>18</v>
      </c>
      <c r="D172" s="52" t="s">
        <v>13</v>
      </c>
      <c r="E172" s="36" t="s">
        <v>18</v>
      </c>
      <c r="F172" s="37">
        <v>2</v>
      </c>
      <c r="G172" s="36" t="s">
        <v>140</v>
      </c>
      <c r="H172" s="37">
        <v>240</v>
      </c>
      <c r="I172" s="40">
        <f>'Прил 2'!J155</f>
        <v>276.7</v>
      </c>
    </row>
    <row r="173" spans="1:9" ht="30" hidden="1" customHeight="1">
      <c r="A173" s="81"/>
      <c r="B173" s="61" t="s">
        <v>141</v>
      </c>
      <c r="C173" s="52" t="s">
        <v>18</v>
      </c>
      <c r="D173" s="52" t="s">
        <v>13</v>
      </c>
      <c r="E173" s="36" t="s">
        <v>18</v>
      </c>
      <c r="F173" s="37">
        <v>5</v>
      </c>
      <c r="G173" s="36"/>
      <c r="H173" s="37"/>
      <c r="I173" s="40">
        <f>I174</f>
        <v>0</v>
      </c>
    </row>
    <row r="174" spans="1:9" ht="15" hidden="1" customHeight="1">
      <c r="A174" s="81"/>
      <c r="B174" s="61" t="s">
        <v>152</v>
      </c>
      <c r="C174" s="52" t="s">
        <v>18</v>
      </c>
      <c r="D174" s="52" t="s">
        <v>13</v>
      </c>
      <c r="E174" s="36" t="s">
        <v>18</v>
      </c>
      <c r="F174" s="37">
        <v>5</v>
      </c>
      <c r="G174" s="52" t="s">
        <v>199</v>
      </c>
      <c r="H174" s="37"/>
      <c r="I174" s="40">
        <f>I175</f>
        <v>0</v>
      </c>
    </row>
    <row r="175" spans="1:9" ht="15" hidden="1" customHeight="1">
      <c r="A175" s="81"/>
      <c r="B175" s="61" t="s">
        <v>317</v>
      </c>
      <c r="C175" s="52" t="s">
        <v>18</v>
      </c>
      <c r="D175" s="52" t="s">
        <v>13</v>
      </c>
      <c r="E175" s="36" t="s">
        <v>18</v>
      </c>
      <c r="F175" s="37">
        <v>5</v>
      </c>
      <c r="G175" s="52" t="s">
        <v>199</v>
      </c>
      <c r="H175" s="37">
        <v>240</v>
      </c>
      <c r="I175" s="40"/>
    </row>
    <row r="176" spans="1:9" ht="32.25" customHeight="1">
      <c r="A176" s="81"/>
      <c r="B176" s="76" t="s">
        <v>137</v>
      </c>
      <c r="C176" s="46" t="s">
        <v>18</v>
      </c>
      <c r="D176" s="46" t="s">
        <v>13</v>
      </c>
      <c r="E176" s="32" t="s">
        <v>18</v>
      </c>
      <c r="F176" s="33">
        <v>4</v>
      </c>
      <c r="G176" s="46"/>
      <c r="H176" s="33"/>
      <c r="I176" s="70">
        <f>I177</f>
        <v>164.6</v>
      </c>
    </row>
    <row r="177" spans="1:9" ht="15" customHeight="1">
      <c r="A177" s="81"/>
      <c r="B177" s="61" t="s">
        <v>132</v>
      </c>
      <c r="C177" s="52" t="s">
        <v>18</v>
      </c>
      <c r="D177" s="52" t="s">
        <v>13</v>
      </c>
      <c r="E177" s="36" t="s">
        <v>18</v>
      </c>
      <c r="F177" s="37">
        <v>4</v>
      </c>
      <c r="G177" s="52" t="s">
        <v>133</v>
      </c>
      <c r="H177" s="37"/>
      <c r="I177" s="40">
        <f>I178</f>
        <v>164.6</v>
      </c>
    </row>
    <row r="178" spans="1:9" ht="30" customHeight="1">
      <c r="A178" s="81"/>
      <c r="B178" s="61" t="s">
        <v>317</v>
      </c>
      <c r="C178" s="52" t="s">
        <v>18</v>
      </c>
      <c r="D178" s="52" t="s">
        <v>13</v>
      </c>
      <c r="E178" s="36" t="s">
        <v>18</v>
      </c>
      <c r="F178" s="37">
        <v>4</v>
      </c>
      <c r="G178" s="52" t="s">
        <v>133</v>
      </c>
      <c r="H178" s="37">
        <v>240</v>
      </c>
      <c r="I178" s="40">
        <f>'Прил 2'!J158</f>
        <v>164.6</v>
      </c>
    </row>
    <row r="179" spans="1:9" ht="15" customHeight="1">
      <c r="A179" s="81"/>
      <c r="B179" s="76" t="s">
        <v>104</v>
      </c>
      <c r="C179" s="33" t="s">
        <v>18</v>
      </c>
      <c r="D179" s="33" t="s">
        <v>13</v>
      </c>
      <c r="E179" s="32" t="s">
        <v>70</v>
      </c>
      <c r="F179" s="37"/>
      <c r="G179" s="36"/>
      <c r="H179" s="37"/>
      <c r="I179" s="70">
        <f>I180</f>
        <v>941.4</v>
      </c>
    </row>
    <row r="180" spans="1:9" ht="15" customHeight="1">
      <c r="A180" s="81"/>
      <c r="B180" s="61" t="s">
        <v>105</v>
      </c>
      <c r="C180" s="37" t="s">
        <v>18</v>
      </c>
      <c r="D180" s="37" t="s">
        <v>13</v>
      </c>
      <c r="E180" s="36" t="s">
        <v>70</v>
      </c>
      <c r="F180" s="37">
        <v>9</v>
      </c>
      <c r="G180" s="36"/>
      <c r="H180" s="37"/>
      <c r="I180" s="40">
        <f>I181</f>
        <v>941.4</v>
      </c>
    </row>
    <row r="181" spans="1:9" ht="29.25" customHeight="1">
      <c r="A181" s="81"/>
      <c r="B181" s="61" t="s">
        <v>260</v>
      </c>
      <c r="C181" s="37" t="s">
        <v>18</v>
      </c>
      <c r="D181" s="37" t="s">
        <v>13</v>
      </c>
      <c r="E181" s="36" t="s">
        <v>70</v>
      </c>
      <c r="F181" s="37">
        <v>9</v>
      </c>
      <c r="G181" s="36" t="s">
        <v>251</v>
      </c>
      <c r="H181" s="37"/>
      <c r="I181" s="40">
        <f>I182</f>
        <v>941.4</v>
      </c>
    </row>
    <row r="182" spans="1:9" ht="26.25" customHeight="1">
      <c r="A182" s="81"/>
      <c r="B182" s="61" t="s">
        <v>317</v>
      </c>
      <c r="C182" s="37" t="s">
        <v>18</v>
      </c>
      <c r="D182" s="37" t="s">
        <v>13</v>
      </c>
      <c r="E182" s="36" t="s">
        <v>70</v>
      </c>
      <c r="F182" s="37">
        <v>9</v>
      </c>
      <c r="G182" s="36" t="s">
        <v>251</v>
      </c>
      <c r="H182" s="37">
        <v>240</v>
      </c>
      <c r="I182" s="40">
        <f>'Прил 2'!J162</f>
        <v>941.4</v>
      </c>
    </row>
    <row r="183" spans="1:9" ht="15" customHeight="1">
      <c r="A183" s="81"/>
      <c r="B183" s="42" t="s">
        <v>53</v>
      </c>
      <c r="C183" s="27" t="s">
        <v>18</v>
      </c>
      <c r="D183" s="28" t="s">
        <v>15</v>
      </c>
      <c r="E183" s="68"/>
      <c r="F183" s="69"/>
      <c r="G183" s="77"/>
      <c r="H183" s="77"/>
      <c r="I183" s="43">
        <f>I184</f>
        <v>60</v>
      </c>
    </row>
    <row r="184" spans="1:9" ht="14.25" customHeight="1">
      <c r="A184" s="81"/>
      <c r="B184" s="63" t="s">
        <v>0</v>
      </c>
      <c r="C184" s="36" t="s">
        <v>18</v>
      </c>
      <c r="D184" s="36" t="s">
        <v>15</v>
      </c>
      <c r="E184" s="36" t="s">
        <v>372</v>
      </c>
      <c r="F184" s="37"/>
      <c r="G184" s="36"/>
      <c r="H184" s="111"/>
      <c r="I184" s="53">
        <f>I185</f>
        <v>60</v>
      </c>
    </row>
    <row r="185" spans="1:9" ht="15" customHeight="1">
      <c r="A185" s="81"/>
      <c r="B185" s="35" t="s">
        <v>1</v>
      </c>
      <c r="C185" s="52" t="s">
        <v>18</v>
      </c>
      <c r="D185" s="52" t="s">
        <v>15</v>
      </c>
      <c r="E185" s="52" t="s">
        <v>372</v>
      </c>
      <c r="F185" s="51">
        <v>1</v>
      </c>
      <c r="G185" s="52"/>
      <c r="H185" s="78"/>
      <c r="I185" s="53">
        <f>I186</f>
        <v>60</v>
      </c>
    </row>
    <row r="186" spans="1:9" ht="15" customHeight="1">
      <c r="A186" s="81"/>
      <c r="B186" s="35" t="str">
        <f>B185</f>
        <v>Резервные фонды местных администраций</v>
      </c>
      <c r="C186" s="52" t="s">
        <v>18</v>
      </c>
      <c r="D186" s="52" t="s">
        <v>15</v>
      </c>
      <c r="E186" s="52" t="s">
        <v>372</v>
      </c>
      <c r="F186" s="51">
        <v>1</v>
      </c>
      <c r="G186" s="136">
        <v>2881</v>
      </c>
      <c r="H186" s="78"/>
      <c r="I186" s="53">
        <f>I187</f>
        <v>60</v>
      </c>
    </row>
    <row r="187" spans="1:9" ht="15" customHeight="1">
      <c r="A187" s="81"/>
      <c r="B187" s="61" t="s">
        <v>317</v>
      </c>
      <c r="C187" s="52" t="s">
        <v>18</v>
      </c>
      <c r="D187" s="52" t="s">
        <v>15</v>
      </c>
      <c r="E187" s="52" t="s">
        <v>372</v>
      </c>
      <c r="F187" s="51">
        <v>1</v>
      </c>
      <c r="G187" s="136">
        <v>2881</v>
      </c>
      <c r="H187" s="136">
        <v>240</v>
      </c>
      <c r="I187" s="53">
        <f>'Прил 2'!J167</f>
        <v>60</v>
      </c>
    </row>
    <row r="188" spans="1:9" ht="15" customHeight="1">
      <c r="A188" s="81"/>
      <c r="B188" s="42" t="s">
        <v>3</v>
      </c>
      <c r="C188" s="27" t="s">
        <v>18</v>
      </c>
      <c r="D188" s="27" t="s">
        <v>14</v>
      </c>
      <c r="E188" s="28" t="s">
        <v>11</v>
      </c>
      <c r="F188" s="27"/>
      <c r="G188" s="28"/>
      <c r="H188" s="27" t="s">
        <v>9</v>
      </c>
      <c r="I188" s="29">
        <f>I189+I220</f>
        <v>27653.200000000001</v>
      </c>
    </row>
    <row r="189" spans="1:9" ht="27.75" customHeight="1">
      <c r="A189" s="81"/>
      <c r="B189" s="63" t="s">
        <v>131</v>
      </c>
      <c r="C189" s="52" t="s">
        <v>18</v>
      </c>
      <c r="D189" s="52" t="s">
        <v>14</v>
      </c>
      <c r="E189" s="36" t="s">
        <v>14</v>
      </c>
      <c r="F189" s="37"/>
      <c r="G189" s="36"/>
      <c r="H189" s="37"/>
      <c r="I189" s="40">
        <f>I190+I195</f>
        <v>26153.200000000001</v>
      </c>
    </row>
    <row r="190" spans="1:9" ht="15" customHeight="1">
      <c r="A190" s="81"/>
      <c r="B190" s="76" t="s">
        <v>144</v>
      </c>
      <c r="C190" s="46" t="s">
        <v>18</v>
      </c>
      <c r="D190" s="46" t="s">
        <v>14</v>
      </c>
      <c r="E190" s="32" t="s">
        <v>14</v>
      </c>
      <c r="F190" s="33">
        <v>2</v>
      </c>
      <c r="G190" s="32"/>
      <c r="H190" s="33"/>
      <c r="I190" s="70">
        <f>I191+I193</f>
        <v>8203.7000000000007</v>
      </c>
    </row>
    <row r="191" spans="1:9" ht="15" customHeight="1">
      <c r="A191" s="81"/>
      <c r="B191" s="61" t="s">
        <v>147</v>
      </c>
      <c r="C191" s="52" t="s">
        <v>18</v>
      </c>
      <c r="D191" s="52" t="s">
        <v>14</v>
      </c>
      <c r="E191" s="36" t="s">
        <v>14</v>
      </c>
      <c r="F191" s="37">
        <v>2</v>
      </c>
      <c r="G191" s="36" t="s">
        <v>146</v>
      </c>
      <c r="H191" s="37"/>
      <c r="I191" s="40">
        <f>I192</f>
        <v>4703.7</v>
      </c>
    </row>
    <row r="192" spans="1:9" ht="32.25" customHeight="1">
      <c r="A192" s="81"/>
      <c r="B192" s="61" t="s">
        <v>317</v>
      </c>
      <c r="C192" s="52" t="s">
        <v>18</v>
      </c>
      <c r="D192" s="52" t="s">
        <v>14</v>
      </c>
      <c r="E192" s="36" t="s">
        <v>14</v>
      </c>
      <c r="F192" s="37">
        <v>2</v>
      </c>
      <c r="G192" s="36" t="s">
        <v>146</v>
      </c>
      <c r="H192" s="37">
        <v>240</v>
      </c>
      <c r="I192" s="40">
        <f>'Прил 2'!J172</f>
        <v>4703.7</v>
      </c>
    </row>
    <row r="193" spans="1:9" ht="15" customHeight="1">
      <c r="A193" s="81"/>
      <c r="B193" s="61" t="s">
        <v>151</v>
      </c>
      <c r="C193" s="52" t="s">
        <v>18</v>
      </c>
      <c r="D193" s="52" t="s">
        <v>14</v>
      </c>
      <c r="E193" s="36" t="s">
        <v>14</v>
      </c>
      <c r="F193" s="37">
        <v>2</v>
      </c>
      <c r="G193" s="36" t="s">
        <v>145</v>
      </c>
      <c r="H193" s="37"/>
      <c r="I193" s="40">
        <f>I194</f>
        <v>3500</v>
      </c>
    </row>
    <row r="194" spans="1:9" ht="30" customHeight="1">
      <c r="A194" s="81"/>
      <c r="B194" s="61" t="s">
        <v>317</v>
      </c>
      <c r="C194" s="52" t="s">
        <v>18</v>
      </c>
      <c r="D194" s="52" t="s">
        <v>14</v>
      </c>
      <c r="E194" s="36" t="s">
        <v>14</v>
      </c>
      <c r="F194" s="37">
        <v>2</v>
      </c>
      <c r="G194" s="36" t="s">
        <v>145</v>
      </c>
      <c r="H194" s="37">
        <v>240</v>
      </c>
      <c r="I194" s="40">
        <f>'Прил 2'!J174</f>
        <v>3500</v>
      </c>
    </row>
    <row r="195" spans="1:9" s="14" customFormat="1" ht="30" customHeight="1">
      <c r="A195" s="81"/>
      <c r="B195" s="76" t="s">
        <v>148</v>
      </c>
      <c r="C195" s="46" t="s">
        <v>18</v>
      </c>
      <c r="D195" s="46" t="s">
        <v>14</v>
      </c>
      <c r="E195" s="32" t="s">
        <v>14</v>
      </c>
      <c r="F195" s="33">
        <v>3</v>
      </c>
      <c r="G195" s="32"/>
      <c r="H195" s="33"/>
      <c r="I195" s="70">
        <f>I196+I198+I200+I202+I204+I206+I208+I210+I212+I214+I216+I218</f>
        <v>17949.5</v>
      </c>
    </row>
    <row r="196" spans="1:9" ht="15" customHeight="1">
      <c r="A196" s="81"/>
      <c r="B196" s="61" t="s">
        <v>123</v>
      </c>
      <c r="C196" s="52" t="s">
        <v>18</v>
      </c>
      <c r="D196" s="52" t="s">
        <v>14</v>
      </c>
      <c r="E196" s="36" t="s">
        <v>14</v>
      </c>
      <c r="F196" s="37">
        <v>3</v>
      </c>
      <c r="G196" s="36" t="s">
        <v>124</v>
      </c>
      <c r="H196" s="37"/>
      <c r="I196" s="40">
        <f>I197</f>
        <v>8002</v>
      </c>
    </row>
    <row r="197" spans="1:9" ht="32.25" customHeight="1">
      <c r="A197" s="81"/>
      <c r="B197" s="61" t="s">
        <v>317</v>
      </c>
      <c r="C197" s="52" t="s">
        <v>18</v>
      </c>
      <c r="D197" s="52" t="s">
        <v>14</v>
      </c>
      <c r="E197" s="36" t="s">
        <v>14</v>
      </c>
      <c r="F197" s="37">
        <v>3</v>
      </c>
      <c r="G197" s="36" t="s">
        <v>124</v>
      </c>
      <c r="H197" s="37">
        <v>240</v>
      </c>
      <c r="I197" s="40">
        <f>'Прил 2'!J177</f>
        <v>8002</v>
      </c>
    </row>
    <row r="198" spans="1:9" s="14" customFormat="1" ht="15" customHeight="1">
      <c r="A198" s="81"/>
      <c r="B198" s="61" t="s">
        <v>149</v>
      </c>
      <c r="C198" s="52" t="s">
        <v>18</v>
      </c>
      <c r="D198" s="52" t="s">
        <v>14</v>
      </c>
      <c r="E198" s="36" t="s">
        <v>14</v>
      </c>
      <c r="F198" s="37">
        <v>3</v>
      </c>
      <c r="G198" s="36" t="s">
        <v>150</v>
      </c>
      <c r="H198" s="37"/>
      <c r="I198" s="40">
        <f>I199</f>
        <v>1697.7</v>
      </c>
    </row>
    <row r="199" spans="1:9" s="14" customFormat="1" ht="30.75" customHeight="1">
      <c r="A199" s="81"/>
      <c r="B199" s="61" t="s">
        <v>317</v>
      </c>
      <c r="C199" s="52" t="s">
        <v>18</v>
      </c>
      <c r="D199" s="52" t="s">
        <v>14</v>
      </c>
      <c r="E199" s="36" t="s">
        <v>14</v>
      </c>
      <c r="F199" s="37">
        <v>3</v>
      </c>
      <c r="G199" s="52" t="s">
        <v>150</v>
      </c>
      <c r="H199" s="37">
        <v>240</v>
      </c>
      <c r="I199" s="40">
        <f>'Прил 2'!J179</f>
        <v>1697.7</v>
      </c>
    </row>
    <row r="200" spans="1:9" s="14" customFormat="1" ht="15" customHeight="1">
      <c r="A200" s="81"/>
      <c r="B200" s="61" t="s">
        <v>153</v>
      </c>
      <c r="C200" s="52" t="s">
        <v>18</v>
      </c>
      <c r="D200" s="52" t="s">
        <v>14</v>
      </c>
      <c r="E200" s="36" t="s">
        <v>14</v>
      </c>
      <c r="F200" s="37">
        <v>3</v>
      </c>
      <c r="G200" s="51">
        <v>2922</v>
      </c>
      <c r="H200" s="37"/>
      <c r="I200" s="40">
        <f>I201</f>
        <v>829.1</v>
      </c>
    </row>
    <row r="201" spans="1:9" s="14" customFormat="1" ht="30.75" customHeight="1">
      <c r="A201" s="81"/>
      <c r="B201" s="61" t="s">
        <v>317</v>
      </c>
      <c r="C201" s="52" t="s">
        <v>18</v>
      </c>
      <c r="D201" s="52" t="s">
        <v>14</v>
      </c>
      <c r="E201" s="36" t="s">
        <v>14</v>
      </c>
      <c r="F201" s="37">
        <v>3</v>
      </c>
      <c r="G201" s="37">
        <v>2922</v>
      </c>
      <c r="H201" s="37">
        <v>240</v>
      </c>
      <c r="I201" s="40">
        <f>'Прил 2'!J181</f>
        <v>829.1</v>
      </c>
    </row>
    <row r="202" spans="1:9" ht="15" customHeight="1">
      <c r="A202" s="81"/>
      <c r="B202" s="61" t="s">
        <v>156</v>
      </c>
      <c r="C202" s="52" t="s">
        <v>18</v>
      </c>
      <c r="D202" s="52" t="s">
        <v>14</v>
      </c>
      <c r="E202" s="36" t="s">
        <v>14</v>
      </c>
      <c r="F202" s="37">
        <v>3</v>
      </c>
      <c r="G202" s="36" t="s">
        <v>157</v>
      </c>
      <c r="H202" s="37"/>
      <c r="I202" s="40">
        <f>I203</f>
        <v>586</v>
      </c>
    </row>
    <row r="203" spans="1:9" ht="33.75" customHeight="1">
      <c r="A203" s="81"/>
      <c r="B203" s="61" t="s">
        <v>317</v>
      </c>
      <c r="C203" s="52" t="s">
        <v>18</v>
      </c>
      <c r="D203" s="52" t="s">
        <v>14</v>
      </c>
      <c r="E203" s="36" t="s">
        <v>14</v>
      </c>
      <c r="F203" s="37">
        <v>3</v>
      </c>
      <c r="G203" s="36" t="s">
        <v>157</v>
      </c>
      <c r="H203" s="37">
        <v>240</v>
      </c>
      <c r="I203" s="40">
        <f>'Прил 2'!J183</f>
        <v>586</v>
      </c>
    </row>
    <row r="204" spans="1:9" s="14" customFormat="1" ht="15" hidden="1" customHeight="1">
      <c r="A204" s="81"/>
      <c r="B204" s="61" t="s">
        <v>154</v>
      </c>
      <c r="C204" s="52" t="s">
        <v>18</v>
      </c>
      <c r="D204" s="52" t="s">
        <v>14</v>
      </c>
      <c r="E204" s="36" t="s">
        <v>14</v>
      </c>
      <c r="F204" s="37">
        <v>3</v>
      </c>
      <c r="G204" s="37">
        <v>2947</v>
      </c>
      <c r="H204" s="37"/>
      <c r="I204" s="40">
        <f>I205</f>
        <v>0</v>
      </c>
    </row>
    <row r="205" spans="1:9" s="14" customFormat="1" ht="34.5" hidden="1" customHeight="1">
      <c r="A205" s="81"/>
      <c r="B205" s="61" t="s">
        <v>317</v>
      </c>
      <c r="C205" s="52" t="s">
        <v>18</v>
      </c>
      <c r="D205" s="52" t="s">
        <v>14</v>
      </c>
      <c r="E205" s="36" t="s">
        <v>14</v>
      </c>
      <c r="F205" s="37">
        <v>3</v>
      </c>
      <c r="G205" s="37">
        <v>2947</v>
      </c>
      <c r="H205" s="37">
        <v>240</v>
      </c>
      <c r="I205" s="40">
        <f>'Прил 2'!J185</f>
        <v>0</v>
      </c>
    </row>
    <row r="206" spans="1:9" s="14" customFormat="1" ht="15" customHeight="1">
      <c r="A206" s="81"/>
      <c r="B206" s="61" t="s">
        <v>155</v>
      </c>
      <c r="C206" s="52" t="s">
        <v>18</v>
      </c>
      <c r="D206" s="52" t="s">
        <v>14</v>
      </c>
      <c r="E206" s="36" t="s">
        <v>14</v>
      </c>
      <c r="F206" s="37">
        <v>3</v>
      </c>
      <c r="G206" s="37">
        <v>2949</v>
      </c>
      <c r="H206" s="37"/>
      <c r="I206" s="40">
        <f>I207</f>
        <v>3661.1</v>
      </c>
    </row>
    <row r="207" spans="1:9" ht="32.25" customHeight="1">
      <c r="A207" s="81"/>
      <c r="B207" s="61" t="s">
        <v>317</v>
      </c>
      <c r="C207" s="52" t="s">
        <v>18</v>
      </c>
      <c r="D207" s="52" t="s">
        <v>14</v>
      </c>
      <c r="E207" s="36" t="s">
        <v>14</v>
      </c>
      <c r="F207" s="37">
        <v>3</v>
      </c>
      <c r="G207" s="37">
        <v>2949</v>
      </c>
      <c r="H207" s="37">
        <v>240</v>
      </c>
      <c r="I207" s="40">
        <f>'Прил 2'!J187</f>
        <v>3661.1</v>
      </c>
    </row>
    <row r="208" spans="1:9" s="14" customFormat="1" ht="15" hidden="1" customHeight="1">
      <c r="A208" s="81"/>
      <c r="B208" s="61" t="s">
        <v>201</v>
      </c>
      <c r="C208" s="52" t="s">
        <v>18</v>
      </c>
      <c r="D208" s="52" t="s">
        <v>14</v>
      </c>
      <c r="E208" s="36" t="s">
        <v>14</v>
      </c>
      <c r="F208" s="37">
        <v>3</v>
      </c>
      <c r="G208" s="52" t="s">
        <v>200</v>
      </c>
      <c r="H208" s="37"/>
      <c r="I208" s="40">
        <f>I209</f>
        <v>0</v>
      </c>
    </row>
    <row r="209" spans="1:9" s="14" customFormat="1" ht="28.5" hidden="1" customHeight="1">
      <c r="A209" s="81"/>
      <c r="B209" s="61" t="s">
        <v>317</v>
      </c>
      <c r="C209" s="52" t="s">
        <v>18</v>
      </c>
      <c r="D209" s="52" t="s">
        <v>14</v>
      </c>
      <c r="E209" s="36" t="s">
        <v>14</v>
      </c>
      <c r="F209" s="37">
        <v>3</v>
      </c>
      <c r="G209" s="52" t="s">
        <v>200</v>
      </c>
      <c r="H209" s="37">
        <v>240</v>
      </c>
      <c r="I209" s="40">
        <f>'Прил 2'!J189</f>
        <v>0</v>
      </c>
    </row>
    <row r="210" spans="1:9" ht="15" customHeight="1">
      <c r="A210" s="81"/>
      <c r="B210" s="61" t="s">
        <v>202</v>
      </c>
      <c r="C210" s="52" t="s">
        <v>18</v>
      </c>
      <c r="D210" s="52" t="s">
        <v>14</v>
      </c>
      <c r="E210" s="36" t="s">
        <v>14</v>
      </c>
      <c r="F210" s="37">
        <v>3</v>
      </c>
      <c r="G210" s="52" t="s">
        <v>203</v>
      </c>
      <c r="H210" s="37"/>
      <c r="I210" s="40">
        <f>I211</f>
        <v>2293.6</v>
      </c>
    </row>
    <row r="211" spans="1:9" ht="15" customHeight="1">
      <c r="A211" s="81"/>
      <c r="B211" s="61" t="s">
        <v>317</v>
      </c>
      <c r="C211" s="52" t="s">
        <v>18</v>
      </c>
      <c r="D211" s="52" t="s">
        <v>14</v>
      </c>
      <c r="E211" s="36" t="s">
        <v>14</v>
      </c>
      <c r="F211" s="37">
        <v>3</v>
      </c>
      <c r="G211" s="52" t="s">
        <v>203</v>
      </c>
      <c r="H211" s="37">
        <v>240</v>
      </c>
      <c r="I211" s="40">
        <f>'Прил 2'!J191</f>
        <v>2293.6</v>
      </c>
    </row>
    <row r="212" spans="1:9" ht="15" hidden="1" customHeight="1">
      <c r="A212" s="81"/>
      <c r="B212" s="61" t="s">
        <v>245</v>
      </c>
      <c r="C212" s="52" t="s">
        <v>18</v>
      </c>
      <c r="D212" s="52" t="s">
        <v>14</v>
      </c>
      <c r="E212" s="36" t="s">
        <v>14</v>
      </c>
      <c r="F212" s="37">
        <v>3</v>
      </c>
      <c r="G212" s="36" t="s">
        <v>246</v>
      </c>
      <c r="H212" s="37"/>
      <c r="I212" s="40">
        <f>I213</f>
        <v>0</v>
      </c>
    </row>
    <row r="213" spans="1:9" ht="15" hidden="1" customHeight="1">
      <c r="A213" s="81"/>
      <c r="B213" s="61" t="s">
        <v>317</v>
      </c>
      <c r="C213" s="52" t="s">
        <v>18</v>
      </c>
      <c r="D213" s="52" t="s">
        <v>14</v>
      </c>
      <c r="E213" s="36" t="s">
        <v>14</v>
      </c>
      <c r="F213" s="37">
        <v>3</v>
      </c>
      <c r="G213" s="36" t="s">
        <v>246</v>
      </c>
      <c r="H213" s="37">
        <v>240</v>
      </c>
      <c r="I213" s="40">
        <f>'Прил 2'!J193</f>
        <v>0</v>
      </c>
    </row>
    <row r="214" spans="1:9" ht="15">
      <c r="A214" s="139"/>
      <c r="B214" s="61" t="s">
        <v>286</v>
      </c>
      <c r="C214" s="52" t="s">
        <v>18</v>
      </c>
      <c r="D214" s="52" t="s">
        <v>14</v>
      </c>
      <c r="E214" s="36" t="s">
        <v>14</v>
      </c>
      <c r="F214" s="37">
        <v>3</v>
      </c>
      <c r="G214" s="36" t="s">
        <v>287</v>
      </c>
      <c r="H214" s="37"/>
      <c r="I214" s="40">
        <f>I215</f>
        <v>312</v>
      </c>
    </row>
    <row r="215" spans="1:9" ht="30">
      <c r="A215" s="139"/>
      <c r="B215" s="61" t="s">
        <v>317</v>
      </c>
      <c r="C215" s="52" t="s">
        <v>18</v>
      </c>
      <c r="D215" s="52" t="s">
        <v>14</v>
      </c>
      <c r="E215" s="36" t="s">
        <v>14</v>
      </c>
      <c r="F215" s="37">
        <v>3</v>
      </c>
      <c r="G215" s="36" t="s">
        <v>287</v>
      </c>
      <c r="H215" s="37">
        <v>240</v>
      </c>
      <c r="I215" s="40">
        <f>'Прил 2'!J195</f>
        <v>312</v>
      </c>
    </row>
    <row r="216" spans="1:9" ht="15" customHeight="1">
      <c r="A216" s="81"/>
      <c r="B216" s="61" t="s">
        <v>247</v>
      </c>
      <c r="C216" s="52" t="s">
        <v>18</v>
      </c>
      <c r="D216" s="52" t="s">
        <v>14</v>
      </c>
      <c r="E216" s="36" t="s">
        <v>14</v>
      </c>
      <c r="F216" s="37">
        <v>3</v>
      </c>
      <c r="G216" s="36" t="s">
        <v>248</v>
      </c>
      <c r="H216" s="37"/>
      <c r="I216" s="40">
        <f>I217</f>
        <v>568</v>
      </c>
    </row>
    <row r="217" spans="1:9" ht="32.25" customHeight="1">
      <c r="A217" s="81"/>
      <c r="B217" s="61" t="s">
        <v>317</v>
      </c>
      <c r="C217" s="52" t="s">
        <v>18</v>
      </c>
      <c r="D217" s="52" t="s">
        <v>14</v>
      </c>
      <c r="E217" s="36" t="s">
        <v>14</v>
      </c>
      <c r="F217" s="37">
        <v>3</v>
      </c>
      <c r="G217" s="36" t="s">
        <v>248</v>
      </c>
      <c r="H217" s="37">
        <v>240</v>
      </c>
      <c r="I217" s="40">
        <f>'Прил 2'!J197</f>
        <v>568</v>
      </c>
    </row>
    <row r="218" spans="1:9" ht="15" hidden="1" customHeight="1">
      <c r="A218" s="81"/>
      <c r="B218" s="61" t="s">
        <v>250</v>
      </c>
      <c r="C218" s="52" t="s">
        <v>18</v>
      </c>
      <c r="D218" s="52" t="s">
        <v>14</v>
      </c>
      <c r="E218" s="36" t="s">
        <v>14</v>
      </c>
      <c r="F218" s="37">
        <v>3</v>
      </c>
      <c r="G218" s="36" t="s">
        <v>249</v>
      </c>
      <c r="H218" s="37"/>
      <c r="I218" s="40">
        <f>I219</f>
        <v>0</v>
      </c>
    </row>
    <row r="219" spans="1:9" ht="15" hidden="1" customHeight="1">
      <c r="A219" s="81"/>
      <c r="B219" s="61" t="s">
        <v>317</v>
      </c>
      <c r="C219" s="52" t="s">
        <v>18</v>
      </c>
      <c r="D219" s="52" t="s">
        <v>14</v>
      </c>
      <c r="E219" s="36" t="s">
        <v>14</v>
      </c>
      <c r="F219" s="37">
        <v>3</v>
      </c>
      <c r="G219" s="36" t="s">
        <v>249</v>
      </c>
      <c r="H219" s="37">
        <v>240</v>
      </c>
      <c r="I219" s="40">
        <f>'Прил 2'!J199</f>
        <v>0</v>
      </c>
    </row>
    <row r="220" spans="1:9" ht="15" customHeight="1">
      <c r="A220" s="81"/>
      <c r="B220" s="58" t="s">
        <v>104</v>
      </c>
      <c r="C220" s="28" t="s">
        <v>18</v>
      </c>
      <c r="D220" s="28" t="s">
        <v>14</v>
      </c>
      <c r="E220" s="28" t="s">
        <v>70</v>
      </c>
      <c r="F220" s="27"/>
      <c r="G220" s="28"/>
      <c r="H220" s="27"/>
      <c r="I220" s="43">
        <f>I221</f>
        <v>1500</v>
      </c>
    </row>
    <row r="221" spans="1:9" ht="15" customHeight="1">
      <c r="A221" s="81"/>
      <c r="B221" s="61" t="s">
        <v>105</v>
      </c>
      <c r="C221" s="52" t="s">
        <v>18</v>
      </c>
      <c r="D221" s="52" t="s">
        <v>14</v>
      </c>
      <c r="E221" s="36" t="s">
        <v>70</v>
      </c>
      <c r="F221" s="37">
        <v>9</v>
      </c>
      <c r="G221" s="36"/>
      <c r="H221" s="37"/>
      <c r="I221" s="40">
        <f>I222</f>
        <v>1500</v>
      </c>
    </row>
    <row r="222" spans="1:9" ht="47.25" customHeight="1">
      <c r="A222" s="81"/>
      <c r="B222" s="61" t="s">
        <v>310</v>
      </c>
      <c r="C222" s="52" t="s">
        <v>18</v>
      </c>
      <c r="D222" s="52" t="s">
        <v>14</v>
      </c>
      <c r="E222" s="36" t="s">
        <v>70</v>
      </c>
      <c r="F222" s="37">
        <v>9</v>
      </c>
      <c r="G222" s="36" t="s">
        <v>288</v>
      </c>
      <c r="H222" s="37"/>
      <c r="I222" s="40">
        <f>I223</f>
        <v>1500</v>
      </c>
    </row>
    <row r="223" spans="1:9" ht="34.5" customHeight="1">
      <c r="A223" s="81"/>
      <c r="B223" s="61" t="s">
        <v>317</v>
      </c>
      <c r="C223" s="52" t="s">
        <v>18</v>
      </c>
      <c r="D223" s="52" t="s">
        <v>14</v>
      </c>
      <c r="E223" s="36" t="s">
        <v>70</v>
      </c>
      <c r="F223" s="37">
        <v>9</v>
      </c>
      <c r="G223" s="36" t="s">
        <v>288</v>
      </c>
      <c r="H223" s="37">
        <v>240</v>
      </c>
      <c r="I223" s="40">
        <f>'Прил 2'!J203</f>
        <v>1500</v>
      </c>
    </row>
    <row r="224" spans="1:9" ht="15" customHeight="1">
      <c r="A224" s="81"/>
      <c r="B224" s="58" t="s">
        <v>267</v>
      </c>
      <c r="C224" s="28" t="s">
        <v>18</v>
      </c>
      <c r="D224" s="28" t="s">
        <v>18</v>
      </c>
      <c r="E224" s="28"/>
      <c r="F224" s="27"/>
      <c r="G224" s="28"/>
      <c r="H224" s="27"/>
      <c r="I224" s="43">
        <f>I225+I230</f>
        <v>13527.1</v>
      </c>
    </row>
    <row r="225" spans="1:9" ht="15" customHeight="1">
      <c r="A225" s="81"/>
      <c r="B225" s="76" t="s">
        <v>158</v>
      </c>
      <c r="C225" s="46" t="s">
        <v>18</v>
      </c>
      <c r="D225" s="46" t="s">
        <v>18</v>
      </c>
      <c r="E225" s="32" t="s">
        <v>14</v>
      </c>
      <c r="F225" s="33">
        <v>4</v>
      </c>
      <c r="G225" s="32"/>
      <c r="H225" s="33"/>
      <c r="I225" s="70">
        <f>I226</f>
        <v>13527.1</v>
      </c>
    </row>
    <row r="226" spans="1:9" ht="15" customHeight="1">
      <c r="A226" s="81"/>
      <c r="B226" s="61" t="s">
        <v>159</v>
      </c>
      <c r="C226" s="52" t="s">
        <v>18</v>
      </c>
      <c r="D226" s="52" t="s">
        <v>18</v>
      </c>
      <c r="E226" s="36" t="s">
        <v>14</v>
      </c>
      <c r="F226" s="37">
        <v>4</v>
      </c>
      <c r="G226" s="36" t="s">
        <v>160</v>
      </c>
      <c r="H226" s="37"/>
      <c r="I226" s="40">
        <f>I227+I228+I229</f>
        <v>13527.1</v>
      </c>
    </row>
    <row r="227" spans="1:9" ht="15">
      <c r="A227" s="81"/>
      <c r="B227" s="63" t="s">
        <v>270</v>
      </c>
      <c r="C227" s="52" t="s">
        <v>18</v>
      </c>
      <c r="D227" s="52" t="s">
        <v>18</v>
      </c>
      <c r="E227" s="36" t="s">
        <v>14</v>
      </c>
      <c r="F227" s="37">
        <v>4</v>
      </c>
      <c r="G227" s="36" t="s">
        <v>160</v>
      </c>
      <c r="H227" s="37">
        <v>120</v>
      </c>
      <c r="I227" s="40">
        <f>'Прил 2'!J207</f>
        <v>10882.2</v>
      </c>
    </row>
    <row r="228" spans="1:9" ht="30.75" customHeight="1">
      <c r="A228" s="81"/>
      <c r="B228" s="61" t="s">
        <v>317</v>
      </c>
      <c r="C228" s="52" t="s">
        <v>18</v>
      </c>
      <c r="D228" s="52" t="s">
        <v>18</v>
      </c>
      <c r="E228" s="36" t="s">
        <v>14</v>
      </c>
      <c r="F228" s="37">
        <v>4</v>
      </c>
      <c r="G228" s="36" t="s">
        <v>160</v>
      </c>
      <c r="H228" s="37">
        <v>240</v>
      </c>
      <c r="I228" s="40">
        <f>'Прил 2'!J208</f>
        <v>2611.9</v>
      </c>
    </row>
    <row r="229" spans="1:9" ht="15" customHeight="1">
      <c r="A229" s="81"/>
      <c r="B229" s="35" t="s">
        <v>273</v>
      </c>
      <c r="C229" s="52" t="s">
        <v>18</v>
      </c>
      <c r="D229" s="52" t="s">
        <v>18</v>
      </c>
      <c r="E229" s="36" t="s">
        <v>14</v>
      </c>
      <c r="F229" s="37">
        <v>4</v>
      </c>
      <c r="G229" s="36" t="s">
        <v>160</v>
      </c>
      <c r="H229" s="37">
        <v>850</v>
      </c>
      <c r="I229" s="40">
        <f>'Прил 2'!J209</f>
        <v>33</v>
      </c>
    </row>
    <row r="230" spans="1:9" ht="45" hidden="1" customHeight="1">
      <c r="A230" s="81"/>
      <c r="B230" s="31" t="s">
        <v>305</v>
      </c>
      <c r="C230" s="32" t="s">
        <v>18</v>
      </c>
      <c r="D230" s="32" t="s">
        <v>18</v>
      </c>
      <c r="E230" s="32" t="s">
        <v>22</v>
      </c>
      <c r="F230" s="33"/>
      <c r="G230" s="32"/>
      <c r="H230" s="33"/>
      <c r="I230" s="70">
        <f>I231</f>
        <v>0</v>
      </c>
    </row>
    <row r="231" spans="1:9" ht="15" hidden="1" customHeight="1">
      <c r="A231" s="81"/>
      <c r="B231" s="44" t="s">
        <v>296</v>
      </c>
      <c r="C231" s="32" t="s">
        <v>18</v>
      </c>
      <c r="D231" s="32" t="s">
        <v>18</v>
      </c>
      <c r="E231" s="32" t="s">
        <v>22</v>
      </c>
      <c r="F231" s="33">
        <v>2</v>
      </c>
      <c r="G231" s="32"/>
      <c r="H231" s="33"/>
      <c r="I231" s="70">
        <f>I232</f>
        <v>0</v>
      </c>
    </row>
    <row r="232" spans="1:9" ht="33" hidden="1" customHeight="1">
      <c r="A232" s="81"/>
      <c r="B232" s="55" t="s">
        <v>292</v>
      </c>
      <c r="C232" s="36" t="s">
        <v>18</v>
      </c>
      <c r="D232" s="36" t="s">
        <v>18</v>
      </c>
      <c r="E232" s="36" t="s">
        <v>22</v>
      </c>
      <c r="F232" s="36" t="s">
        <v>258</v>
      </c>
      <c r="G232" s="36" t="s">
        <v>294</v>
      </c>
      <c r="H232" s="36"/>
      <c r="I232" s="40">
        <f>I233</f>
        <v>0</v>
      </c>
    </row>
    <row r="233" spans="1:9" ht="32.25" hidden="1" customHeight="1">
      <c r="A233" s="81"/>
      <c r="B233" s="55" t="s">
        <v>317</v>
      </c>
      <c r="C233" s="36" t="s">
        <v>18</v>
      </c>
      <c r="D233" s="36" t="s">
        <v>18</v>
      </c>
      <c r="E233" s="36" t="s">
        <v>22</v>
      </c>
      <c r="F233" s="36" t="s">
        <v>258</v>
      </c>
      <c r="G233" s="36" t="s">
        <v>294</v>
      </c>
      <c r="H233" s="36" t="s">
        <v>295</v>
      </c>
      <c r="I233" s="40">
        <f>'Прил 2'!J213</f>
        <v>0</v>
      </c>
    </row>
    <row r="234" spans="1:9" ht="15" customHeight="1">
      <c r="A234" s="81"/>
      <c r="B234" s="27" t="s">
        <v>40</v>
      </c>
      <c r="C234" s="28" t="s">
        <v>22</v>
      </c>
      <c r="D234" s="28"/>
      <c r="E234" s="28"/>
      <c r="F234" s="27"/>
      <c r="G234" s="28"/>
      <c r="H234" s="27"/>
      <c r="I234" s="29">
        <f>I235+I240</f>
        <v>272.2</v>
      </c>
    </row>
    <row r="235" spans="1:9" ht="15" customHeight="1">
      <c r="A235" s="81"/>
      <c r="B235" s="75" t="s">
        <v>44</v>
      </c>
      <c r="C235" s="28" t="s">
        <v>22</v>
      </c>
      <c r="D235" s="28" t="s">
        <v>18</v>
      </c>
      <c r="E235" s="68"/>
      <c r="F235" s="69"/>
      <c r="G235" s="68"/>
      <c r="H235" s="69"/>
      <c r="I235" s="43">
        <f>I236</f>
        <v>23.8</v>
      </c>
    </row>
    <row r="236" spans="1:9" ht="15" customHeight="1">
      <c r="A236" s="81"/>
      <c r="B236" s="44" t="s">
        <v>75</v>
      </c>
      <c r="C236" s="46" t="s">
        <v>22</v>
      </c>
      <c r="D236" s="46" t="s">
        <v>18</v>
      </c>
      <c r="E236" s="46">
        <v>92</v>
      </c>
      <c r="F236" s="51"/>
      <c r="G236" s="36"/>
      <c r="H236" s="37"/>
      <c r="I236" s="40">
        <f>I237</f>
        <v>23.8</v>
      </c>
    </row>
    <row r="237" spans="1:9" ht="15" customHeight="1">
      <c r="A237" s="81"/>
      <c r="B237" s="61" t="s">
        <v>243</v>
      </c>
      <c r="C237" s="52" t="s">
        <v>22</v>
      </c>
      <c r="D237" s="52" t="s">
        <v>18</v>
      </c>
      <c r="E237" s="52">
        <v>92</v>
      </c>
      <c r="F237" s="37">
        <v>2</v>
      </c>
      <c r="G237" s="36"/>
      <c r="H237" s="37"/>
      <c r="I237" s="40">
        <f>I238</f>
        <v>23.8</v>
      </c>
    </row>
    <row r="238" spans="1:9" ht="15" customHeight="1">
      <c r="A238" s="81"/>
      <c r="B238" s="61" t="s">
        <v>161</v>
      </c>
      <c r="C238" s="52" t="s">
        <v>22</v>
      </c>
      <c r="D238" s="52" t="s">
        <v>18</v>
      </c>
      <c r="E238" s="52">
        <v>92</v>
      </c>
      <c r="F238" s="37">
        <v>2</v>
      </c>
      <c r="G238" s="36" t="s">
        <v>162</v>
      </c>
      <c r="H238" s="37"/>
      <c r="I238" s="40">
        <f>I239</f>
        <v>23.8</v>
      </c>
    </row>
    <row r="239" spans="1:9" ht="30" customHeight="1">
      <c r="A239" s="81"/>
      <c r="B239" s="61" t="s">
        <v>317</v>
      </c>
      <c r="C239" s="52" t="s">
        <v>22</v>
      </c>
      <c r="D239" s="52" t="s">
        <v>18</v>
      </c>
      <c r="E239" s="52">
        <v>92</v>
      </c>
      <c r="F239" s="37">
        <v>2</v>
      </c>
      <c r="G239" s="36" t="s">
        <v>162</v>
      </c>
      <c r="H239" s="37">
        <v>240</v>
      </c>
      <c r="I239" s="40">
        <f>'Прил 2'!J219</f>
        <v>23.8</v>
      </c>
    </row>
    <row r="240" spans="1:9" ht="15" customHeight="1">
      <c r="A240" s="81"/>
      <c r="B240" s="42" t="s">
        <v>164</v>
      </c>
      <c r="C240" s="28" t="s">
        <v>22</v>
      </c>
      <c r="D240" s="28" t="s">
        <v>22</v>
      </c>
      <c r="E240" s="28"/>
      <c r="F240" s="27"/>
      <c r="G240" s="28"/>
      <c r="H240" s="27"/>
      <c r="I240" s="29">
        <f>I241</f>
        <v>248.4</v>
      </c>
    </row>
    <row r="241" spans="1:9" ht="30">
      <c r="A241" s="81"/>
      <c r="B241" s="61" t="s">
        <v>163</v>
      </c>
      <c r="C241" s="36" t="s">
        <v>22</v>
      </c>
      <c r="D241" s="36" t="s">
        <v>22</v>
      </c>
      <c r="E241" s="36" t="s">
        <v>143</v>
      </c>
      <c r="F241" s="37"/>
      <c r="G241" s="36"/>
      <c r="H241" s="37"/>
      <c r="I241" s="38">
        <f>I242</f>
        <v>248.4</v>
      </c>
    </row>
    <row r="242" spans="1:9" ht="15" customHeight="1">
      <c r="A242" s="81"/>
      <c r="B242" s="35" t="s">
        <v>166</v>
      </c>
      <c r="C242" s="36" t="s">
        <v>22</v>
      </c>
      <c r="D242" s="36" t="s">
        <v>22</v>
      </c>
      <c r="E242" s="36" t="s">
        <v>143</v>
      </c>
      <c r="F242" s="37">
        <v>1</v>
      </c>
      <c r="G242" s="36"/>
      <c r="H242" s="37"/>
      <c r="I242" s="38">
        <f>I245+I243+I247</f>
        <v>248.4</v>
      </c>
    </row>
    <row r="243" spans="1:9" ht="15" customHeight="1">
      <c r="A243" s="81"/>
      <c r="B243" s="35" t="s">
        <v>168</v>
      </c>
      <c r="C243" s="36" t="s">
        <v>22</v>
      </c>
      <c r="D243" s="36" t="s">
        <v>22</v>
      </c>
      <c r="E243" s="36" t="s">
        <v>143</v>
      </c>
      <c r="F243" s="37">
        <v>1</v>
      </c>
      <c r="G243" s="36" t="s">
        <v>169</v>
      </c>
      <c r="H243" s="37"/>
      <c r="I243" s="38">
        <f>I244</f>
        <v>98.7</v>
      </c>
    </row>
    <row r="244" spans="1:9" ht="31.5" customHeight="1">
      <c r="A244" s="81"/>
      <c r="B244" s="61" t="s">
        <v>299</v>
      </c>
      <c r="C244" s="36" t="s">
        <v>22</v>
      </c>
      <c r="D244" s="36" t="s">
        <v>22</v>
      </c>
      <c r="E244" s="36" t="s">
        <v>143</v>
      </c>
      <c r="F244" s="37">
        <v>1</v>
      </c>
      <c r="G244" s="36" t="s">
        <v>169</v>
      </c>
      <c r="H244" s="37">
        <v>810</v>
      </c>
      <c r="I244" s="38">
        <f>'Прил 2'!J224</f>
        <v>98.7</v>
      </c>
    </row>
    <row r="245" spans="1:9" ht="15" customHeight="1">
      <c r="A245" s="81"/>
      <c r="B245" s="35" t="s">
        <v>165</v>
      </c>
      <c r="C245" s="36" t="s">
        <v>22</v>
      </c>
      <c r="D245" s="36" t="s">
        <v>22</v>
      </c>
      <c r="E245" s="36" t="s">
        <v>143</v>
      </c>
      <c r="F245" s="37">
        <v>1</v>
      </c>
      <c r="G245" s="36" t="s">
        <v>167</v>
      </c>
      <c r="H245" s="37"/>
      <c r="I245" s="38">
        <f>I246</f>
        <v>98.7</v>
      </c>
    </row>
    <row r="246" spans="1:9" ht="34.5" customHeight="1">
      <c r="A246" s="81"/>
      <c r="B246" s="61" t="s">
        <v>317</v>
      </c>
      <c r="C246" s="36" t="s">
        <v>22</v>
      </c>
      <c r="D246" s="36" t="s">
        <v>22</v>
      </c>
      <c r="E246" s="36" t="s">
        <v>143</v>
      </c>
      <c r="F246" s="37">
        <v>1</v>
      </c>
      <c r="G246" s="36" t="s">
        <v>167</v>
      </c>
      <c r="H246" s="37">
        <v>240</v>
      </c>
      <c r="I246" s="38">
        <f>'Прил 2'!J226</f>
        <v>98.7</v>
      </c>
    </row>
    <row r="247" spans="1:9" ht="15" customHeight="1">
      <c r="A247" s="81"/>
      <c r="B247" s="35" t="s">
        <v>170</v>
      </c>
      <c r="C247" s="36" t="s">
        <v>22</v>
      </c>
      <c r="D247" s="36" t="s">
        <v>22</v>
      </c>
      <c r="E247" s="36" t="s">
        <v>143</v>
      </c>
      <c r="F247" s="37">
        <v>1</v>
      </c>
      <c r="G247" s="36" t="s">
        <v>206</v>
      </c>
      <c r="H247" s="37"/>
      <c r="I247" s="38">
        <f>I248</f>
        <v>51</v>
      </c>
    </row>
    <row r="248" spans="1:9" ht="30.75" customHeight="1">
      <c r="A248" s="81"/>
      <c r="B248" s="61" t="s">
        <v>317</v>
      </c>
      <c r="C248" s="36" t="s">
        <v>22</v>
      </c>
      <c r="D248" s="36" t="s">
        <v>22</v>
      </c>
      <c r="E248" s="36" t="s">
        <v>143</v>
      </c>
      <c r="F248" s="37">
        <v>1</v>
      </c>
      <c r="G248" s="36" t="s">
        <v>206</v>
      </c>
      <c r="H248" s="37">
        <v>240</v>
      </c>
      <c r="I248" s="38">
        <f>'Прил 2'!J228</f>
        <v>51</v>
      </c>
    </row>
    <row r="249" spans="1:9" ht="15" customHeight="1">
      <c r="A249" s="81"/>
      <c r="B249" s="27" t="s">
        <v>58</v>
      </c>
      <c r="C249" s="27" t="s">
        <v>23</v>
      </c>
      <c r="D249" s="68"/>
      <c r="E249" s="68"/>
      <c r="F249" s="69"/>
      <c r="G249" s="68"/>
      <c r="H249" s="69"/>
      <c r="I249" s="29">
        <f>I250+I267</f>
        <v>4601.1000000000004</v>
      </c>
    </row>
    <row r="250" spans="1:9" ht="15" customHeight="1">
      <c r="A250" s="81"/>
      <c r="B250" s="42" t="s">
        <v>24</v>
      </c>
      <c r="C250" s="27" t="s">
        <v>23</v>
      </c>
      <c r="D250" s="27" t="s">
        <v>13</v>
      </c>
      <c r="E250" s="28" t="s">
        <v>11</v>
      </c>
      <c r="F250" s="27"/>
      <c r="G250" s="28"/>
      <c r="H250" s="27" t="s">
        <v>9</v>
      </c>
      <c r="I250" s="29">
        <f>I251+I257+I263</f>
        <v>2533.4</v>
      </c>
    </row>
    <row r="251" spans="1:9" ht="15" customHeight="1">
      <c r="A251" s="81"/>
      <c r="B251" s="61" t="s">
        <v>104</v>
      </c>
      <c r="C251" s="36" t="s">
        <v>23</v>
      </c>
      <c r="D251" s="36" t="s">
        <v>13</v>
      </c>
      <c r="E251" s="36" t="s">
        <v>70</v>
      </c>
      <c r="F251" s="37"/>
      <c r="G251" s="36"/>
      <c r="H251" s="37"/>
      <c r="I251" s="38">
        <f>I252</f>
        <v>529.29999999999995</v>
      </c>
    </row>
    <row r="252" spans="1:9" ht="15" customHeight="1">
      <c r="A252" s="81"/>
      <c r="B252" s="61" t="s">
        <v>105</v>
      </c>
      <c r="C252" s="36" t="s">
        <v>23</v>
      </c>
      <c r="D252" s="36" t="s">
        <v>13</v>
      </c>
      <c r="E252" s="36" t="s">
        <v>70</v>
      </c>
      <c r="F252" s="37">
        <v>9</v>
      </c>
      <c r="G252" s="36"/>
      <c r="H252" s="37"/>
      <c r="I252" s="38">
        <f>I253+I255</f>
        <v>529.29999999999995</v>
      </c>
    </row>
    <row r="253" spans="1:9" ht="49.5" customHeight="1">
      <c r="A253" s="81"/>
      <c r="B253" s="79" t="s">
        <v>63</v>
      </c>
      <c r="C253" s="36" t="s">
        <v>23</v>
      </c>
      <c r="D253" s="36" t="s">
        <v>13</v>
      </c>
      <c r="E253" s="36" t="s">
        <v>70</v>
      </c>
      <c r="F253" s="37">
        <v>9</v>
      </c>
      <c r="G253" s="36" t="s">
        <v>171</v>
      </c>
      <c r="H253" s="37"/>
      <c r="I253" s="38">
        <f>I254</f>
        <v>500.9</v>
      </c>
    </row>
    <row r="254" spans="1:9" ht="15">
      <c r="A254" s="81"/>
      <c r="B254" s="61" t="s">
        <v>277</v>
      </c>
      <c r="C254" s="36" t="s">
        <v>23</v>
      </c>
      <c r="D254" s="36" t="s">
        <v>13</v>
      </c>
      <c r="E254" s="36" t="s">
        <v>70</v>
      </c>
      <c r="F254" s="37">
        <v>9</v>
      </c>
      <c r="G254" s="36" t="s">
        <v>171</v>
      </c>
      <c r="H254" s="37">
        <v>310</v>
      </c>
      <c r="I254" s="38">
        <f>'Прил 2'!J234</f>
        <v>500.9</v>
      </c>
    </row>
    <row r="255" spans="1:9" ht="15.75" customHeight="1">
      <c r="A255" s="81"/>
      <c r="B255" s="80" t="s">
        <v>62</v>
      </c>
      <c r="C255" s="36" t="s">
        <v>23</v>
      </c>
      <c r="D255" s="36" t="s">
        <v>13</v>
      </c>
      <c r="E255" s="36" t="s">
        <v>70</v>
      </c>
      <c r="F255" s="37">
        <v>9</v>
      </c>
      <c r="G255" s="36" t="s">
        <v>172</v>
      </c>
      <c r="H255" s="37"/>
      <c r="I255" s="38">
        <f>I256</f>
        <v>28.4</v>
      </c>
    </row>
    <row r="256" spans="1:9" ht="15">
      <c r="A256" s="81"/>
      <c r="B256" s="63" t="s">
        <v>270</v>
      </c>
      <c r="C256" s="36" t="s">
        <v>23</v>
      </c>
      <c r="D256" s="36" t="s">
        <v>13</v>
      </c>
      <c r="E256" s="36" t="s">
        <v>70</v>
      </c>
      <c r="F256" s="37">
        <v>9</v>
      </c>
      <c r="G256" s="36" t="s">
        <v>172</v>
      </c>
      <c r="H256" s="37">
        <v>120</v>
      </c>
      <c r="I256" s="38">
        <f>'Прил 2'!J236</f>
        <v>28.4</v>
      </c>
    </row>
    <row r="257" spans="1:9" ht="30">
      <c r="A257" s="81"/>
      <c r="B257" s="61" t="s">
        <v>163</v>
      </c>
      <c r="C257" s="36" t="s">
        <v>23</v>
      </c>
      <c r="D257" s="36" t="s">
        <v>13</v>
      </c>
      <c r="E257" s="36" t="s">
        <v>143</v>
      </c>
      <c r="F257" s="37"/>
      <c r="G257" s="36"/>
      <c r="H257" s="37"/>
      <c r="I257" s="38">
        <f>I258</f>
        <v>1996</v>
      </c>
    </row>
    <row r="258" spans="1:9" ht="15" customHeight="1">
      <c r="A258" s="81"/>
      <c r="B258" s="61" t="s">
        <v>173</v>
      </c>
      <c r="C258" s="36" t="s">
        <v>23</v>
      </c>
      <c r="D258" s="36" t="s">
        <v>13</v>
      </c>
      <c r="E258" s="36" t="s">
        <v>143</v>
      </c>
      <c r="F258" s="37">
        <v>2</v>
      </c>
      <c r="G258" s="36"/>
      <c r="H258" s="37"/>
      <c r="I258" s="38">
        <f>I259</f>
        <v>1996</v>
      </c>
    </row>
    <row r="259" spans="1:9" ht="15" customHeight="1">
      <c r="A259" s="81"/>
      <c r="B259" s="61" t="s">
        <v>159</v>
      </c>
      <c r="C259" s="36" t="s">
        <v>23</v>
      </c>
      <c r="D259" s="36" t="s">
        <v>13</v>
      </c>
      <c r="E259" s="36" t="s">
        <v>143</v>
      </c>
      <c r="F259" s="37">
        <v>2</v>
      </c>
      <c r="G259" s="36" t="s">
        <v>160</v>
      </c>
      <c r="H259" s="37"/>
      <c r="I259" s="38">
        <f>I260+I261+I262</f>
        <v>1996</v>
      </c>
    </row>
    <row r="260" spans="1:9" ht="15" customHeight="1">
      <c r="A260" s="81"/>
      <c r="B260" s="63" t="s">
        <v>270</v>
      </c>
      <c r="C260" s="36" t="s">
        <v>23</v>
      </c>
      <c r="D260" s="36" t="s">
        <v>13</v>
      </c>
      <c r="E260" s="36" t="s">
        <v>143</v>
      </c>
      <c r="F260" s="37">
        <v>2</v>
      </c>
      <c r="G260" s="36" t="s">
        <v>160</v>
      </c>
      <c r="H260" s="37">
        <v>120</v>
      </c>
      <c r="I260" s="38">
        <f>'Прил 2'!J240</f>
        <v>1121.3</v>
      </c>
    </row>
    <row r="261" spans="1:9" ht="30" customHeight="1">
      <c r="A261" s="81"/>
      <c r="B261" s="61" t="s">
        <v>317</v>
      </c>
      <c r="C261" s="36" t="s">
        <v>23</v>
      </c>
      <c r="D261" s="36" t="s">
        <v>13</v>
      </c>
      <c r="E261" s="36" t="s">
        <v>143</v>
      </c>
      <c r="F261" s="37">
        <v>2</v>
      </c>
      <c r="G261" s="36" t="s">
        <v>160</v>
      </c>
      <c r="H261" s="37">
        <v>240</v>
      </c>
      <c r="I261" s="38">
        <f>'Прил 2'!J241</f>
        <v>864.2</v>
      </c>
    </row>
    <row r="262" spans="1:9" ht="15" customHeight="1">
      <c r="A262" s="81"/>
      <c r="B262" s="35" t="s">
        <v>273</v>
      </c>
      <c r="C262" s="36" t="s">
        <v>23</v>
      </c>
      <c r="D262" s="36" t="s">
        <v>13</v>
      </c>
      <c r="E262" s="36" t="s">
        <v>143</v>
      </c>
      <c r="F262" s="37">
        <v>2</v>
      </c>
      <c r="G262" s="36" t="s">
        <v>160</v>
      </c>
      <c r="H262" s="37">
        <v>850</v>
      </c>
      <c r="I262" s="38">
        <f>'Прил 2'!J242</f>
        <v>10.5</v>
      </c>
    </row>
    <row r="263" spans="1:9" ht="43.5" customHeight="1">
      <c r="A263" s="81"/>
      <c r="B263" s="31" t="s">
        <v>305</v>
      </c>
      <c r="C263" s="32" t="s">
        <v>23</v>
      </c>
      <c r="D263" s="32" t="s">
        <v>13</v>
      </c>
      <c r="E263" s="32" t="s">
        <v>22</v>
      </c>
      <c r="F263" s="33"/>
      <c r="G263" s="32"/>
      <c r="H263" s="33"/>
      <c r="I263" s="70">
        <f>I264</f>
        <v>8.1</v>
      </c>
    </row>
    <row r="264" spans="1:9" ht="15" customHeight="1">
      <c r="A264" s="81"/>
      <c r="B264" s="31" t="s">
        <v>302</v>
      </c>
      <c r="C264" s="32" t="s">
        <v>23</v>
      </c>
      <c r="D264" s="32" t="s">
        <v>13</v>
      </c>
      <c r="E264" s="32" t="s">
        <v>22</v>
      </c>
      <c r="F264" s="33">
        <v>3</v>
      </c>
      <c r="G264" s="32"/>
      <c r="H264" s="33"/>
      <c r="I264" s="70">
        <f>I265</f>
        <v>8.1</v>
      </c>
    </row>
    <row r="265" spans="1:9" ht="32.25" customHeight="1">
      <c r="A265" s="81"/>
      <c r="B265" s="61" t="s">
        <v>292</v>
      </c>
      <c r="C265" s="36" t="s">
        <v>23</v>
      </c>
      <c r="D265" s="36" t="s">
        <v>13</v>
      </c>
      <c r="E265" s="36" t="s">
        <v>22</v>
      </c>
      <c r="F265" s="36" t="s">
        <v>301</v>
      </c>
      <c r="G265" s="36" t="s">
        <v>294</v>
      </c>
      <c r="H265" s="36"/>
      <c r="I265" s="40">
        <f>I266</f>
        <v>8.1</v>
      </c>
    </row>
    <row r="266" spans="1:9" ht="30" customHeight="1">
      <c r="A266" s="81"/>
      <c r="B266" s="61" t="s">
        <v>317</v>
      </c>
      <c r="C266" s="36" t="s">
        <v>23</v>
      </c>
      <c r="D266" s="36" t="s">
        <v>13</v>
      </c>
      <c r="E266" s="36" t="s">
        <v>22</v>
      </c>
      <c r="F266" s="36" t="s">
        <v>301</v>
      </c>
      <c r="G266" s="36" t="s">
        <v>294</v>
      </c>
      <c r="H266" s="36" t="s">
        <v>295</v>
      </c>
      <c r="I266" s="40">
        <f>'Прил 2'!J246</f>
        <v>8.1</v>
      </c>
    </row>
    <row r="267" spans="1:9" ht="15" customHeight="1">
      <c r="A267" s="81"/>
      <c r="B267" s="42" t="s">
        <v>51</v>
      </c>
      <c r="C267" s="28" t="s">
        <v>23</v>
      </c>
      <c r="D267" s="28" t="s">
        <v>17</v>
      </c>
      <c r="E267" s="28"/>
      <c r="F267" s="69"/>
      <c r="G267" s="68"/>
      <c r="H267" s="69"/>
      <c r="I267" s="43">
        <f>I268</f>
        <v>2067.7000000000003</v>
      </c>
    </row>
    <row r="268" spans="1:9" ht="30">
      <c r="A268" s="81"/>
      <c r="B268" s="61" t="s">
        <v>163</v>
      </c>
      <c r="C268" s="52" t="s">
        <v>23</v>
      </c>
      <c r="D268" s="52" t="s">
        <v>17</v>
      </c>
      <c r="E268" s="52" t="s">
        <v>143</v>
      </c>
      <c r="F268" s="37"/>
      <c r="G268" s="52"/>
      <c r="H268" s="37"/>
      <c r="I268" s="40">
        <f>I269</f>
        <v>2067.7000000000003</v>
      </c>
    </row>
    <row r="269" spans="1:9" ht="15" customHeight="1">
      <c r="A269" s="81"/>
      <c r="B269" s="61" t="s">
        <v>174</v>
      </c>
      <c r="C269" s="52" t="s">
        <v>23</v>
      </c>
      <c r="D269" s="52" t="s">
        <v>17</v>
      </c>
      <c r="E269" s="52" t="s">
        <v>143</v>
      </c>
      <c r="F269" s="37">
        <v>3</v>
      </c>
      <c r="G269" s="52"/>
      <c r="H269" s="37"/>
      <c r="I269" s="40">
        <f>I274+I270+I272+I276</f>
        <v>2067.7000000000003</v>
      </c>
    </row>
    <row r="270" spans="1:9" ht="15" customHeight="1">
      <c r="A270" s="81"/>
      <c r="B270" s="61" t="s">
        <v>175</v>
      </c>
      <c r="C270" s="52" t="s">
        <v>23</v>
      </c>
      <c r="D270" s="52" t="s">
        <v>17</v>
      </c>
      <c r="E270" s="52" t="s">
        <v>143</v>
      </c>
      <c r="F270" s="37">
        <v>3</v>
      </c>
      <c r="G270" s="52" t="s">
        <v>176</v>
      </c>
      <c r="H270" s="37"/>
      <c r="I270" s="40">
        <f>I271</f>
        <v>120</v>
      </c>
    </row>
    <row r="271" spans="1:9" ht="28.5" customHeight="1">
      <c r="A271" s="81"/>
      <c r="B271" s="61" t="s">
        <v>317</v>
      </c>
      <c r="C271" s="52" t="s">
        <v>23</v>
      </c>
      <c r="D271" s="52" t="s">
        <v>17</v>
      </c>
      <c r="E271" s="52" t="s">
        <v>143</v>
      </c>
      <c r="F271" s="37">
        <v>3</v>
      </c>
      <c r="G271" s="52" t="s">
        <v>176</v>
      </c>
      <c r="H271" s="37">
        <v>240</v>
      </c>
      <c r="I271" s="40">
        <f>'Прил 2'!J251</f>
        <v>120</v>
      </c>
    </row>
    <row r="272" spans="1:9" ht="15" customHeight="1">
      <c r="A272" s="81"/>
      <c r="B272" s="61" t="s">
        <v>177</v>
      </c>
      <c r="C272" s="52" t="s">
        <v>23</v>
      </c>
      <c r="D272" s="52" t="s">
        <v>17</v>
      </c>
      <c r="E272" s="52" t="s">
        <v>143</v>
      </c>
      <c r="F272" s="37">
        <v>3</v>
      </c>
      <c r="G272" s="52" t="s">
        <v>178</v>
      </c>
      <c r="H272" s="37"/>
      <c r="I272" s="40">
        <f>I273</f>
        <v>198.4</v>
      </c>
    </row>
    <row r="273" spans="1:9" ht="27.75" customHeight="1">
      <c r="A273" s="81"/>
      <c r="B273" s="61" t="s">
        <v>317</v>
      </c>
      <c r="C273" s="52" t="s">
        <v>23</v>
      </c>
      <c r="D273" s="52" t="s">
        <v>17</v>
      </c>
      <c r="E273" s="52" t="s">
        <v>143</v>
      </c>
      <c r="F273" s="37">
        <v>3</v>
      </c>
      <c r="G273" s="52" t="s">
        <v>178</v>
      </c>
      <c r="H273" s="37">
        <v>240</v>
      </c>
      <c r="I273" s="40">
        <f>'Прил 2'!J253</f>
        <v>198.4</v>
      </c>
    </row>
    <row r="274" spans="1:9" ht="15" customHeight="1">
      <c r="A274" s="81"/>
      <c r="B274" s="61" t="s">
        <v>165</v>
      </c>
      <c r="C274" s="52" t="s">
        <v>23</v>
      </c>
      <c r="D274" s="52" t="s">
        <v>17</v>
      </c>
      <c r="E274" s="52" t="s">
        <v>143</v>
      </c>
      <c r="F274" s="37">
        <v>3</v>
      </c>
      <c r="G274" s="52" t="s">
        <v>167</v>
      </c>
      <c r="H274" s="37"/>
      <c r="I274" s="40">
        <f>I275</f>
        <v>1514.9</v>
      </c>
    </row>
    <row r="275" spans="1:9" ht="30" customHeight="1">
      <c r="A275" s="81"/>
      <c r="B275" s="61" t="s">
        <v>317</v>
      </c>
      <c r="C275" s="52" t="s">
        <v>23</v>
      </c>
      <c r="D275" s="52" t="s">
        <v>17</v>
      </c>
      <c r="E275" s="52" t="s">
        <v>143</v>
      </c>
      <c r="F275" s="37">
        <v>3</v>
      </c>
      <c r="G275" s="52" t="s">
        <v>167</v>
      </c>
      <c r="H275" s="37">
        <v>240</v>
      </c>
      <c r="I275" s="40">
        <f>'Прил 2'!J255</f>
        <v>1514.9</v>
      </c>
    </row>
    <row r="276" spans="1:9" ht="15" customHeight="1">
      <c r="A276" s="81"/>
      <c r="B276" s="61" t="s">
        <v>156</v>
      </c>
      <c r="C276" s="52" t="s">
        <v>23</v>
      </c>
      <c r="D276" s="52" t="s">
        <v>17</v>
      </c>
      <c r="E276" s="52" t="s">
        <v>143</v>
      </c>
      <c r="F276" s="37">
        <v>3</v>
      </c>
      <c r="G276" s="52" t="s">
        <v>157</v>
      </c>
      <c r="H276" s="37"/>
      <c r="I276" s="40">
        <f>I277</f>
        <v>234.4</v>
      </c>
    </row>
    <row r="277" spans="1:9" ht="30.75" customHeight="1">
      <c r="A277" s="81"/>
      <c r="B277" s="61" t="s">
        <v>317</v>
      </c>
      <c r="C277" s="52" t="s">
        <v>23</v>
      </c>
      <c r="D277" s="52" t="s">
        <v>17</v>
      </c>
      <c r="E277" s="52" t="s">
        <v>143</v>
      </c>
      <c r="F277" s="37">
        <v>3</v>
      </c>
      <c r="G277" s="52" t="s">
        <v>157</v>
      </c>
      <c r="H277" s="37">
        <v>240</v>
      </c>
      <c r="I277" s="40">
        <f>'Прил 2'!J257</f>
        <v>234.4</v>
      </c>
    </row>
    <row r="278" spans="1:9" ht="15" customHeight="1">
      <c r="A278" s="81"/>
      <c r="B278" s="27" t="s">
        <v>59</v>
      </c>
      <c r="C278" s="27">
        <v>10</v>
      </c>
      <c r="D278" s="68"/>
      <c r="E278" s="68"/>
      <c r="F278" s="69"/>
      <c r="G278" s="68"/>
      <c r="H278" s="69"/>
      <c r="I278" s="43">
        <f>I279</f>
        <v>489.9</v>
      </c>
    </row>
    <row r="279" spans="1:9" ht="15" customHeight="1">
      <c r="A279" s="81"/>
      <c r="B279" s="42" t="s">
        <v>60</v>
      </c>
      <c r="C279" s="28" t="s">
        <v>55</v>
      </c>
      <c r="D279" s="28" t="s">
        <v>14</v>
      </c>
      <c r="E279" s="28"/>
      <c r="F279" s="28"/>
      <c r="G279" s="28"/>
      <c r="H279" s="27"/>
      <c r="I279" s="43">
        <f>I280+I284</f>
        <v>489.9</v>
      </c>
    </row>
    <row r="280" spans="1:9" ht="15" customHeight="1">
      <c r="A280" s="81"/>
      <c r="B280" s="61" t="s">
        <v>180</v>
      </c>
      <c r="C280" s="36" t="s">
        <v>55</v>
      </c>
      <c r="D280" s="36" t="s">
        <v>14</v>
      </c>
      <c r="E280" s="36" t="s">
        <v>179</v>
      </c>
      <c r="F280" s="37"/>
      <c r="G280" s="52"/>
      <c r="H280" s="37"/>
      <c r="I280" s="40">
        <f>I281</f>
        <v>444.9</v>
      </c>
    </row>
    <row r="281" spans="1:9" ht="15" customHeight="1">
      <c r="A281" s="81"/>
      <c r="B281" s="61" t="s">
        <v>181</v>
      </c>
      <c r="C281" s="36" t="s">
        <v>55</v>
      </c>
      <c r="D281" s="36" t="s">
        <v>14</v>
      </c>
      <c r="E281" s="36" t="s">
        <v>179</v>
      </c>
      <c r="F281" s="37">
        <v>3</v>
      </c>
      <c r="G281" s="52"/>
      <c r="H281" s="37"/>
      <c r="I281" s="40">
        <f>I282</f>
        <v>444.9</v>
      </c>
    </row>
    <row r="282" spans="1:9" ht="30">
      <c r="A282" s="81"/>
      <c r="B282" s="61" t="s">
        <v>183</v>
      </c>
      <c r="C282" s="36" t="s">
        <v>55</v>
      </c>
      <c r="D282" s="36" t="s">
        <v>14</v>
      </c>
      <c r="E282" s="36" t="s">
        <v>179</v>
      </c>
      <c r="F282" s="37">
        <v>3</v>
      </c>
      <c r="G282" s="52" t="s">
        <v>182</v>
      </c>
      <c r="H282" s="37"/>
      <c r="I282" s="40">
        <f>I283</f>
        <v>444.9</v>
      </c>
    </row>
    <row r="283" spans="1:9" ht="30">
      <c r="A283" s="81"/>
      <c r="B283" s="61" t="s">
        <v>317</v>
      </c>
      <c r="C283" s="36" t="s">
        <v>55</v>
      </c>
      <c r="D283" s="36" t="s">
        <v>14</v>
      </c>
      <c r="E283" s="36" t="s">
        <v>179</v>
      </c>
      <c r="F283" s="37">
        <v>3</v>
      </c>
      <c r="G283" s="52" t="s">
        <v>182</v>
      </c>
      <c r="H283" s="37">
        <v>240</v>
      </c>
      <c r="I283" s="40">
        <f>'Прил 2'!J263</f>
        <v>444.9</v>
      </c>
    </row>
    <row r="284" spans="1:9" ht="15">
      <c r="A284" s="81"/>
      <c r="B284" s="61" t="s">
        <v>104</v>
      </c>
      <c r="C284" s="36" t="s">
        <v>55</v>
      </c>
      <c r="D284" s="36" t="s">
        <v>14</v>
      </c>
      <c r="E284" s="36" t="s">
        <v>70</v>
      </c>
      <c r="F284" s="37"/>
      <c r="G284" s="52"/>
      <c r="H284" s="37"/>
      <c r="I284" s="40">
        <f>I285</f>
        <v>45</v>
      </c>
    </row>
    <row r="285" spans="1:9" ht="15">
      <c r="A285" s="81"/>
      <c r="B285" s="61" t="s">
        <v>105</v>
      </c>
      <c r="C285" s="36" t="s">
        <v>55</v>
      </c>
      <c r="D285" s="36" t="s">
        <v>14</v>
      </c>
      <c r="E285" s="36" t="s">
        <v>70</v>
      </c>
      <c r="F285" s="37">
        <v>9</v>
      </c>
      <c r="G285" s="52"/>
      <c r="H285" s="37"/>
      <c r="I285" s="40">
        <f>I286</f>
        <v>45</v>
      </c>
    </row>
    <row r="286" spans="1:9" ht="15">
      <c r="A286" s="81"/>
      <c r="B286" s="61" t="s">
        <v>204</v>
      </c>
      <c r="C286" s="36" t="s">
        <v>55</v>
      </c>
      <c r="D286" s="36" t="s">
        <v>14</v>
      </c>
      <c r="E286" s="36" t="s">
        <v>70</v>
      </c>
      <c r="F286" s="37">
        <v>9</v>
      </c>
      <c r="G286" s="52" t="s">
        <v>205</v>
      </c>
      <c r="H286" s="37"/>
      <c r="I286" s="40">
        <f>I287</f>
        <v>45</v>
      </c>
    </row>
    <row r="287" spans="1:9" ht="15">
      <c r="A287" s="81"/>
      <c r="B287" s="61" t="s">
        <v>277</v>
      </c>
      <c r="C287" s="36" t="s">
        <v>55</v>
      </c>
      <c r="D287" s="36" t="s">
        <v>14</v>
      </c>
      <c r="E287" s="36" t="s">
        <v>70</v>
      </c>
      <c r="F287" s="37">
        <v>9</v>
      </c>
      <c r="G287" s="52" t="s">
        <v>205</v>
      </c>
      <c r="H287" s="37">
        <v>310</v>
      </c>
      <c r="I287" s="40">
        <f>'Прил 2'!J267</f>
        <v>45</v>
      </c>
    </row>
    <row r="288" spans="1:9" ht="15">
      <c r="A288" s="81"/>
      <c r="B288" s="27" t="s">
        <v>61</v>
      </c>
      <c r="C288" s="28">
        <v>11</v>
      </c>
      <c r="D288" s="28"/>
      <c r="E288" s="28"/>
      <c r="F288" s="27"/>
      <c r="G288" s="28"/>
      <c r="H288" s="27"/>
      <c r="I288" s="43">
        <f>I289</f>
        <v>3071.9</v>
      </c>
    </row>
    <row r="289" spans="1:12" ht="15">
      <c r="A289" s="81"/>
      <c r="B289" s="42" t="s">
        <v>52</v>
      </c>
      <c r="C289" s="27">
        <v>11</v>
      </c>
      <c r="D289" s="28" t="s">
        <v>18</v>
      </c>
      <c r="E289" s="28"/>
      <c r="F289" s="27"/>
      <c r="G289" s="28"/>
      <c r="H289" s="27"/>
      <c r="I289" s="43">
        <f>I290</f>
        <v>3071.9</v>
      </c>
    </row>
    <row r="290" spans="1:12" ht="30">
      <c r="A290" s="81"/>
      <c r="B290" s="61" t="s">
        <v>163</v>
      </c>
      <c r="C290" s="52" t="s">
        <v>56</v>
      </c>
      <c r="D290" s="52" t="s">
        <v>18</v>
      </c>
      <c r="E290" s="52" t="s">
        <v>143</v>
      </c>
      <c r="F290" s="37"/>
      <c r="G290" s="52"/>
      <c r="H290" s="37"/>
      <c r="I290" s="40">
        <f>I291</f>
        <v>3071.9</v>
      </c>
    </row>
    <row r="291" spans="1:12" ht="15" customHeight="1">
      <c r="A291" s="81"/>
      <c r="B291" s="61" t="s">
        <v>184</v>
      </c>
      <c r="C291" s="52" t="s">
        <v>56</v>
      </c>
      <c r="D291" s="52" t="s">
        <v>18</v>
      </c>
      <c r="E291" s="52" t="s">
        <v>143</v>
      </c>
      <c r="F291" s="37">
        <v>4</v>
      </c>
      <c r="G291" s="52"/>
      <c r="H291" s="37"/>
      <c r="I291" s="40">
        <f>I292+I294+I296</f>
        <v>3071.9</v>
      </c>
    </row>
    <row r="292" spans="1:12" ht="15" customHeight="1">
      <c r="A292" s="81"/>
      <c r="B292" s="61" t="s">
        <v>186</v>
      </c>
      <c r="C292" s="52" t="s">
        <v>56</v>
      </c>
      <c r="D292" s="52" t="s">
        <v>18</v>
      </c>
      <c r="E292" s="52" t="s">
        <v>143</v>
      </c>
      <c r="F292" s="37">
        <v>4</v>
      </c>
      <c r="G292" s="52" t="s">
        <v>185</v>
      </c>
      <c r="H292" s="37"/>
      <c r="I292" s="40">
        <f>I293</f>
        <v>271.89999999999998</v>
      </c>
    </row>
    <row r="293" spans="1:12" ht="25.5" customHeight="1">
      <c r="A293" s="81"/>
      <c r="B293" s="61" t="s">
        <v>317</v>
      </c>
      <c r="C293" s="52" t="s">
        <v>56</v>
      </c>
      <c r="D293" s="52" t="s">
        <v>18</v>
      </c>
      <c r="E293" s="52" t="s">
        <v>143</v>
      </c>
      <c r="F293" s="37">
        <v>4</v>
      </c>
      <c r="G293" s="52" t="s">
        <v>185</v>
      </c>
      <c r="H293" s="37">
        <v>240</v>
      </c>
      <c r="I293" s="40">
        <f>'Прил 2'!J273</f>
        <v>271.89999999999998</v>
      </c>
    </row>
    <row r="294" spans="1:12" ht="15" customHeight="1">
      <c r="A294" s="81"/>
      <c r="B294" s="61" t="s">
        <v>156</v>
      </c>
      <c r="C294" s="52" t="s">
        <v>56</v>
      </c>
      <c r="D294" s="52" t="s">
        <v>18</v>
      </c>
      <c r="E294" s="52" t="s">
        <v>143</v>
      </c>
      <c r="F294" s="37">
        <v>4</v>
      </c>
      <c r="G294" s="52" t="s">
        <v>157</v>
      </c>
      <c r="H294" s="37"/>
      <c r="I294" s="40">
        <f>I295</f>
        <v>1300</v>
      </c>
    </row>
    <row r="295" spans="1:12" ht="27.75" customHeight="1">
      <c r="A295" s="81"/>
      <c r="B295" s="61" t="s">
        <v>317</v>
      </c>
      <c r="C295" s="52" t="s">
        <v>56</v>
      </c>
      <c r="D295" s="52" t="s">
        <v>18</v>
      </c>
      <c r="E295" s="52" t="s">
        <v>143</v>
      </c>
      <c r="F295" s="37">
        <v>4</v>
      </c>
      <c r="G295" s="52" t="s">
        <v>157</v>
      </c>
      <c r="H295" s="37">
        <v>240</v>
      </c>
      <c r="I295" s="40">
        <f>'Прил 2'!J275</f>
        <v>1300</v>
      </c>
    </row>
    <row r="296" spans="1:12" ht="15" customHeight="1">
      <c r="A296" s="81"/>
      <c r="B296" s="61" t="s">
        <v>187</v>
      </c>
      <c r="C296" s="52" t="s">
        <v>56</v>
      </c>
      <c r="D296" s="52" t="s">
        <v>18</v>
      </c>
      <c r="E296" s="52" t="s">
        <v>143</v>
      </c>
      <c r="F296" s="37">
        <v>4</v>
      </c>
      <c r="G296" s="52" t="s">
        <v>188</v>
      </c>
      <c r="H296" s="37"/>
      <c r="I296" s="40">
        <f>I297</f>
        <v>1500</v>
      </c>
    </row>
    <row r="297" spans="1:12" ht="32.25" customHeight="1" thickBot="1">
      <c r="A297" s="82"/>
      <c r="B297" s="154" t="s">
        <v>317</v>
      </c>
      <c r="C297" s="84" t="s">
        <v>56</v>
      </c>
      <c r="D297" s="84" t="s">
        <v>18</v>
      </c>
      <c r="E297" s="84" t="s">
        <v>143</v>
      </c>
      <c r="F297" s="85">
        <v>4</v>
      </c>
      <c r="G297" s="84" t="s">
        <v>188</v>
      </c>
      <c r="H297" s="85">
        <v>240</v>
      </c>
      <c r="I297" s="86">
        <f>'Прил 2'!J277</f>
        <v>1500</v>
      </c>
    </row>
    <row r="298" spans="1:12" ht="15.75" thickBot="1">
      <c r="A298" s="87"/>
      <c r="B298" s="88"/>
      <c r="C298" s="89"/>
      <c r="D298" s="89"/>
      <c r="E298" s="90"/>
      <c r="F298" s="89"/>
      <c r="G298" s="214" t="s">
        <v>194</v>
      </c>
      <c r="H298" s="215"/>
      <c r="I298" s="91">
        <f>I19+I108+I117+I134+I160+I234+I249+I278+I288</f>
        <v>124580</v>
      </c>
    </row>
    <row r="299" spans="1:12">
      <c r="A299" s="8"/>
      <c r="B299" s="15"/>
      <c r="E299" s="16"/>
      <c r="F299" s="10"/>
      <c r="G299" s="16"/>
      <c r="H299" s="22" t="s">
        <v>31</v>
      </c>
      <c r="I299" s="17">
        <f>I19</f>
        <v>37147.1</v>
      </c>
    </row>
    <row r="300" spans="1:12">
      <c r="A300" s="8"/>
      <c r="B300" s="15"/>
      <c r="E300" s="16"/>
      <c r="F300" s="10"/>
      <c r="G300" s="16"/>
      <c r="H300" s="18" t="s">
        <v>32</v>
      </c>
      <c r="I300" s="13">
        <f>I108</f>
        <v>468.8</v>
      </c>
    </row>
    <row r="301" spans="1:12">
      <c r="A301" s="8"/>
      <c r="B301" s="15"/>
      <c r="E301" s="16"/>
      <c r="F301" s="10"/>
      <c r="G301" s="16"/>
      <c r="H301" s="18" t="s">
        <v>41</v>
      </c>
      <c r="I301" s="13">
        <f>I117</f>
        <v>342.09999999999997</v>
      </c>
    </row>
    <row r="302" spans="1:12">
      <c r="A302" s="8"/>
      <c r="B302" s="15"/>
      <c r="E302" s="16"/>
      <c r="F302" s="10"/>
      <c r="G302" s="16"/>
      <c r="H302" s="18" t="s">
        <v>49</v>
      </c>
      <c r="I302" s="13">
        <f>I134</f>
        <v>35098.6</v>
      </c>
    </row>
    <row r="303" spans="1:12">
      <c r="A303" s="8"/>
      <c r="B303" s="15"/>
      <c r="E303" s="16"/>
      <c r="F303" s="10"/>
      <c r="G303" s="16"/>
      <c r="H303" s="18" t="s">
        <v>33</v>
      </c>
      <c r="I303" s="13">
        <f>I160</f>
        <v>43088.3</v>
      </c>
    </row>
    <row r="304" spans="1:12">
      <c r="A304" s="8"/>
      <c r="B304" s="15"/>
      <c r="E304" s="16"/>
      <c r="F304" s="10"/>
      <c r="G304" s="16"/>
      <c r="H304" s="18" t="s">
        <v>35</v>
      </c>
      <c r="I304" s="13">
        <f>I234</f>
        <v>272.2</v>
      </c>
      <c r="K304" s="12"/>
      <c r="L304" s="12"/>
    </row>
    <row r="305" spans="1:12">
      <c r="A305" s="8"/>
      <c r="B305" s="15"/>
      <c r="E305" s="16"/>
      <c r="F305" s="10"/>
      <c r="G305" s="16"/>
      <c r="H305" s="18" t="s">
        <v>34</v>
      </c>
      <c r="I305" s="13">
        <f>I249</f>
        <v>4601.1000000000004</v>
      </c>
      <c r="K305" s="12"/>
      <c r="L305" s="12"/>
    </row>
    <row r="306" spans="1:12">
      <c r="A306" s="8"/>
      <c r="B306" s="15"/>
      <c r="E306" s="16"/>
      <c r="F306" s="10"/>
      <c r="G306" s="16"/>
      <c r="H306" s="18">
        <v>10</v>
      </c>
      <c r="I306" s="13">
        <f>I278</f>
        <v>489.9</v>
      </c>
    </row>
    <row r="307" spans="1:12" ht="13.5" thickBot="1">
      <c r="A307" s="8"/>
      <c r="B307" s="15"/>
      <c r="E307" s="16"/>
      <c r="F307" s="10"/>
      <c r="G307" s="16"/>
      <c r="H307" s="19">
        <v>11</v>
      </c>
      <c r="I307" s="20">
        <f>I288</f>
        <v>3071.9</v>
      </c>
    </row>
    <row r="308" spans="1:12" ht="13.5" thickBot="1">
      <c r="A308" s="8"/>
      <c r="B308" s="15"/>
      <c r="E308" s="16"/>
      <c r="F308" s="10"/>
      <c r="G308" s="10"/>
      <c r="H308" s="10"/>
      <c r="I308" s="21">
        <f>SUM(I299:I307)</f>
        <v>124580</v>
      </c>
    </row>
    <row r="309" spans="1:12">
      <c r="B309" s="15"/>
      <c r="H309" s="7" t="s">
        <v>262</v>
      </c>
      <c r="I309" s="7">
        <f>'Прил 2'!J310</f>
        <v>92127</v>
      </c>
    </row>
    <row r="310" spans="1:12">
      <c r="B310" s="15"/>
      <c r="I310" s="95">
        <f>I309-I308</f>
        <v>-32453</v>
      </c>
    </row>
    <row r="311" spans="1:12">
      <c r="B311" s="15"/>
      <c r="I311" s="7">
        <v>32453</v>
      </c>
    </row>
    <row r="312" spans="1:12">
      <c r="B312" s="15"/>
    </row>
    <row r="313" spans="1:12">
      <c r="B313" s="15"/>
    </row>
    <row r="314" spans="1:12">
      <c r="B314" s="15"/>
    </row>
    <row r="315" spans="1:12">
      <c r="B315" s="15"/>
    </row>
    <row r="316" spans="1:12">
      <c r="B316" s="15"/>
    </row>
    <row r="317" spans="1:12">
      <c r="B317" s="15"/>
    </row>
    <row r="318" spans="1:12">
      <c r="B318" s="15"/>
    </row>
    <row r="319" spans="1:12">
      <c r="B319" s="15"/>
    </row>
    <row r="320" spans="1:12">
      <c r="B320" s="15"/>
    </row>
    <row r="321" spans="2:6">
      <c r="B321" s="15"/>
      <c r="C321" s="7"/>
      <c r="D321" s="7"/>
      <c r="E321" s="7"/>
      <c r="F321" s="7"/>
    </row>
    <row r="322" spans="2:6">
      <c r="B322" s="15"/>
      <c r="C322" s="7"/>
      <c r="D322" s="7"/>
      <c r="E322" s="7"/>
      <c r="F322" s="7"/>
    </row>
    <row r="323" spans="2:6">
      <c r="B323" s="15"/>
      <c r="C323" s="7"/>
      <c r="D323" s="7"/>
      <c r="E323" s="7"/>
      <c r="F323" s="7"/>
    </row>
    <row r="324" spans="2:6">
      <c r="B324" s="15"/>
      <c r="C324" s="7"/>
      <c r="D324" s="7"/>
      <c r="E324" s="7"/>
      <c r="F324" s="7"/>
    </row>
    <row r="325" spans="2:6">
      <c r="B325" s="15"/>
      <c r="C325" s="7"/>
      <c r="D325" s="7"/>
      <c r="E325" s="7"/>
      <c r="F325" s="7"/>
    </row>
    <row r="326" spans="2:6">
      <c r="B326" s="15"/>
      <c r="C326" s="7"/>
      <c r="D326" s="7"/>
      <c r="E326" s="7"/>
      <c r="F326" s="7"/>
    </row>
    <row r="327" spans="2:6">
      <c r="B327" s="15"/>
      <c r="C327" s="7"/>
      <c r="D327" s="7"/>
      <c r="E327" s="7"/>
      <c r="F327" s="7"/>
    </row>
    <row r="328" spans="2:6">
      <c r="B328" s="15"/>
      <c r="C328" s="7"/>
      <c r="D328" s="7"/>
      <c r="E328" s="7"/>
      <c r="F328" s="7"/>
    </row>
    <row r="329" spans="2:6">
      <c r="B329" s="15"/>
      <c r="C329" s="7"/>
      <c r="D329" s="7"/>
      <c r="E329" s="7"/>
      <c r="F329" s="7"/>
    </row>
    <row r="330" spans="2:6">
      <c r="B330" s="15"/>
      <c r="C330" s="7"/>
      <c r="D330" s="7"/>
      <c r="E330" s="7"/>
      <c r="F330" s="7"/>
    </row>
    <row r="331" spans="2:6">
      <c r="B331" s="15"/>
      <c r="C331" s="7"/>
      <c r="D331" s="7"/>
      <c r="E331" s="7"/>
      <c r="F331" s="7"/>
    </row>
    <row r="332" spans="2:6">
      <c r="B332" s="15"/>
      <c r="C332" s="7"/>
      <c r="D332" s="7"/>
      <c r="E332" s="7"/>
      <c r="F332" s="7"/>
    </row>
    <row r="333" spans="2:6">
      <c r="B333" s="15"/>
      <c r="C333" s="7"/>
      <c r="D333" s="7"/>
      <c r="E333" s="7"/>
      <c r="F333" s="7"/>
    </row>
    <row r="334" spans="2:6">
      <c r="B334" s="15"/>
      <c r="C334" s="7"/>
      <c r="D334" s="7"/>
      <c r="E334" s="7"/>
      <c r="F334" s="7"/>
    </row>
    <row r="335" spans="2:6">
      <c r="B335" s="15"/>
      <c r="C335" s="7"/>
      <c r="D335" s="7"/>
      <c r="E335" s="7"/>
      <c r="F335" s="7"/>
    </row>
    <row r="336" spans="2:6">
      <c r="B336" s="15"/>
      <c r="C336" s="7"/>
      <c r="D336" s="7"/>
      <c r="E336" s="7"/>
      <c r="F336" s="7"/>
    </row>
    <row r="337" spans="2:6">
      <c r="B337" s="15"/>
      <c r="C337" s="7"/>
      <c r="D337" s="7"/>
      <c r="E337" s="7"/>
      <c r="F337" s="7"/>
    </row>
    <row r="338" spans="2:6">
      <c r="B338" s="15"/>
      <c r="C338" s="7"/>
      <c r="D338" s="7"/>
      <c r="E338" s="7"/>
      <c r="F338" s="7"/>
    </row>
    <row r="339" spans="2:6">
      <c r="B339" s="15"/>
      <c r="C339" s="7"/>
      <c r="D339" s="7"/>
      <c r="E339" s="7"/>
      <c r="F339" s="7"/>
    </row>
    <row r="340" spans="2:6">
      <c r="B340" s="15"/>
      <c r="C340" s="7"/>
      <c r="D340" s="7"/>
      <c r="E340" s="7"/>
      <c r="F340" s="7"/>
    </row>
    <row r="341" spans="2:6">
      <c r="B341" s="15"/>
      <c r="C341" s="7"/>
      <c r="D341" s="7"/>
      <c r="E341" s="7"/>
      <c r="F341" s="7"/>
    </row>
    <row r="342" spans="2:6">
      <c r="B342" s="15"/>
      <c r="C342" s="7"/>
      <c r="D342" s="7"/>
      <c r="E342" s="7"/>
      <c r="F342" s="7"/>
    </row>
    <row r="343" spans="2:6">
      <c r="B343" s="15"/>
      <c r="C343" s="7"/>
      <c r="D343" s="7"/>
      <c r="E343" s="7"/>
      <c r="F343" s="7"/>
    </row>
    <row r="344" spans="2:6">
      <c r="B344" s="15"/>
      <c r="C344" s="7"/>
      <c r="D344" s="7"/>
      <c r="E344" s="7"/>
      <c r="F344" s="7"/>
    </row>
    <row r="345" spans="2:6">
      <c r="B345" s="15"/>
      <c r="C345" s="7"/>
      <c r="D345" s="7"/>
      <c r="E345" s="7"/>
      <c r="F345" s="7"/>
    </row>
  </sheetData>
  <mergeCells count="5">
    <mergeCell ref="A16:I16"/>
    <mergeCell ref="B17:I17"/>
    <mergeCell ref="A15:I15"/>
    <mergeCell ref="E18:G18"/>
    <mergeCell ref="G298:H298"/>
  </mergeCells>
  <phoneticPr fontId="2" type="noConversion"/>
  <pageMargins left="0.62992125984251968" right="0.31496062992125984" top="0.31496062992125984" bottom="0.35433070866141736" header="0.27559055118110237" footer="0.31496062992125984"/>
  <pageSetup paperSize="9" scale="76" orientation="portrait" verticalDpi="300" r:id="rId1"/>
  <headerFooter alignWithMargins="0"/>
  <rowBreaks count="5" manualBreakCount="5">
    <brk id="42" max="8" man="1"/>
    <brk id="88" max="8" man="1"/>
    <brk id="136" max="8" man="1"/>
    <brk id="194" max="8" man="1"/>
    <brk id="2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theme="8" tint="0.59999389629810485"/>
  </sheetPr>
  <dimension ref="A1:AD368"/>
  <sheetViews>
    <sheetView view="pageBreakPreview" zoomScaleNormal="100" zoomScaleSheetLayoutView="100" workbookViewId="0">
      <selection activeCell="B204" sqref="B204"/>
    </sheetView>
  </sheetViews>
  <sheetFormatPr defaultRowHeight="15"/>
  <cols>
    <col min="1" max="1" width="4.85546875" style="98" customWidth="1"/>
    <col min="2" max="2" width="73.5703125" style="99" customWidth="1"/>
    <col min="3" max="3" width="4.7109375" style="100" customWidth="1"/>
    <col min="4" max="4" width="4.5703125" style="100" customWidth="1"/>
    <col min="5" max="5" width="3.7109375" style="100" customWidth="1"/>
    <col min="6" max="6" width="3.7109375" style="101" customWidth="1"/>
    <col min="7" max="7" width="3.85546875" style="100" customWidth="1"/>
    <col min="8" max="8" width="6.42578125" style="101" customWidth="1"/>
    <col min="9" max="9" width="5.28515625" style="100" customWidth="1"/>
    <col min="10" max="10" width="10.28515625" style="149" customWidth="1"/>
    <col min="11" max="16384" width="9.140625" style="99"/>
  </cols>
  <sheetData>
    <row r="1" spans="1:10">
      <c r="J1" s="143" t="s">
        <v>282</v>
      </c>
    </row>
    <row r="2" spans="1:10">
      <c r="J2" s="143" t="s">
        <v>46</v>
      </c>
    </row>
    <row r="3" spans="1:10">
      <c r="J3" s="143" t="s">
        <v>280</v>
      </c>
    </row>
    <row r="4" spans="1:10">
      <c r="C4" s="210"/>
      <c r="J4" s="143" t="s">
        <v>281</v>
      </c>
    </row>
    <row r="5" spans="1:10">
      <c r="J5" s="143" t="s">
        <v>236</v>
      </c>
    </row>
    <row r="6" spans="1:10" ht="12.75" customHeight="1">
      <c r="J6" s="143" t="str">
        <f>'Прил 1'!I6</f>
        <v>от  "31" декабря 2015 года  №21-96</v>
      </c>
    </row>
    <row r="7" spans="1:10" ht="12.75" customHeight="1">
      <c r="J7" s="143"/>
    </row>
    <row r="8" spans="1:10" ht="12.75" customHeight="1">
      <c r="J8" s="143" t="s">
        <v>311</v>
      </c>
    </row>
    <row r="9" spans="1:10" ht="12.75" customHeight="1">
      <c r="J9" s="143" t="s">
        <v>46</v>
      </c>
    </row>
    <row r="10" spans="1:10" ht="12.75" customHeight="1">
      <c r="J10" s="143" t="s">
        <v>54</v>
      </c>
    </row>
    <row r="11" spans="1:10" ht="12.75" customHeight="1">
      <c r="J11" s="143" t="s">
        <v>236</v>
      </c>
    </row>
    <row r="12" spans="1:10" ht="12.75" customHeight="1">
      <c r="J12" s="143" t="s">
        <v>278</v>
      </c>
    </row>
    <row r="13" spans="1:10" ht="12.75" customHeight="1">
      <c r="J13" s="144"/>
    </row>
    <row r="14" spans="1:10" ht="14.25" customHeight="1">
      <c r="A14" s="216" t="s">
        <v>195</v>
      </c>
      <c r="B14" s="216"/>
      <c r="C14" s="216"/>
      <c r="D14" s="216"/>
      <c r="E14" s="216"/>
      <c r="F14" s="216"/>
      <c r="G14" s="216"/>
      <c r="H14" s="216"/>
      <c r="I14" s="216"/>
      <c r="J14" s="217"/>
    </row>
    <row r="15" spans="1:10">
      <c r="A15" s="218" t="s">
        <v>237</v>
      </c>
      <c r="B15" s="218"/>
      <c r="C15" s="218"/>
      <c r="D15" s="218"/>
      <c r="E15" s="218"/>
      <c r="F15" s="218"/>
      <c r="G15" s="218"/>
      <c r="H15" s="218"/>
      <c r="I15" s="218"/>
      <c r="J15" s="219"/>
    </row>
    <row r="16" spans="1:10">
      <c r="J16" s="145" t="s">
        <v>45</v>
      </c>
    </row>
    <row r="17" spans="1:30" ht="74.25" customHeight="1">
      <c r="A17" s="102" t="s">
        <v>4</v>
      </c>
      <c r="B17" s="103" t="s">
        <v>5</v>
      </c>
      <c r="C17" s="23" t="s">
        <v>26</v>
      </c>
      <c r="D17" s="23" t="s">
        <v>6</v>
      </c>
      <c r="E17" s="23" t="s">
        <v>27</v>
      </c>
      <c r="F17" s="220" t="s">
        <v>7</v>
      </c>
      <c r="G17" s="220"/>
      <c r="H17" s="220"/>
      <c r="I17" s="23" t="s">
        <v>8</v>
      </c>
      <c r="J17" s="25" t="s">
        <v>71</v>
      </c>
    </row>
    <row r="18" spans="1:30">
      <c r="A18" s="104">
        <v>1</v>
      </c>
      <c r="B18" s="105" t="s">
        <v>47</v>
      </c>
      <c r="C18" s="27">
        <v>871</v>
      </c>
      <c r="D18" s="69" t="s">
        <v>10</v>
      </c>
      <c r="E18" s="69" t="s">
        <v>10</v>
      </c>
      <c r="F18" s="68" t="s">
        <v>11</v>
      </c>
      <c r="G18" s="69"/>
      <c r="H18" s="68"/>
      <c r="I18" s="69" t="s">
        <v>9</v>
      </c>
      <c r="J18" s="29">
        <f>J19+J90+J99+J116+J143+J214+J229+J258+J268</f>
        <v>122568.29999999999</v>
      </c>
    </row>
    <row r="19" spans="1:30">
      <c r="A19" s="96"/>
      <c r="B19" s="26" t="s">
        <v>12</v>
      </c>
      <c r="C19" s="27">
        <v>871</v>
      </c>
      <c r="D19" s="27" t="s">
        <v>13</v>
      </c>
      <c r="E19" s="27" t="s">
        <v>10</v>
      </c>
      <c r="F19" s="28" t="s">
        <v>11</v>
      </c>
      <c r="G19" s="27"/>
      <c r="H19" s="28"/>
      <c r="I19" s="27" t="s">
        <v>9</v>
      </c>
      <c r="J19" s="29">
        <f>J20++J49+J54</f>
        <v>35135.399999999994</v>
      </c>
    </row>
    <row r="20" spans="1:30" ht="43.5">
      <c r="A20" s="96"/>
      <c r="B20" s="42" t="s">
        <v>16</v>
      </c>
      <c r="C20" s="27">
        <v>871</v>
      </c>
      <c r="D20" s="27" t="s">
        <v>13</v>
      </c>
      <c r="E20" s="27" t="s">
        <v>17</v>
      </c>
      <c r="F20" s="28" t="s">
        <v>11</v>
      </c>
      <c r="G20" s="27"/>
      <c r="H20" s="28"/>
      <c r="I20" s="27" t="s">
        <v>9</v>
      </c>
      <c r="J20" s="43">
        <f>J21+J35</f>
        <v>6952.8999999999987</v>
      </c>
    </row>
    <row r="21" spans="1:30">
      <c r="A21" s="96"/>
      <c r="B21" s="42" t="s">
        <v>252</v>
      </c>
      <c r="C21" s="27">
        <v>871</v>
      </c>
      <c r="D21" s="27" t="s">
        <v>13</v>
      </c>
      <c r="E21" s="27" t="s">
        <v>17</v>
      </c>
      <c r="F21" s="28">
        <v>92</v>
      </c>
      <c r="G21" s="27"/>
      <c r="H21" s="28"/>
      <c r="I21" s="27"/>
      <c r="J21" s="43">
        <f>J22+J27</f>
        <v>6477.1999999999989</v>
      </c>
    </row>
    <row r="22" spans="1:30" ht="15" customHeight="1">
      <c r="A22" s="81"/>
      <c r="B22" s="48" t="s">
        <v>38</v>
      </c>
      <c r="C22" s="45">
        <v>871</v>
      </c>
      <c r="D22" s="45" t="s">
        <v>13</v>
      </c>
      <c r="E22" s="45" t="s">
        <v>17</v>
      </c>
      <c r="F22" s="46">
        <v>92</v>
      </c>
      <c r="G22" s="45">
        <v>1</v>
      </c>
      <c r="H22" s="49" t="s">
        <v>82</v>
      </c>
      <c r="I22" s="45"/>
      <c r="J22" s="47">
        <f>J23+J25</f>
        <v>781.9</v>
      </c>
    </row>
    <row r="23" spans="1:30" ht="44.25" customHeight="1">
      <c r="A23" s="81"/>
      <c r="B23" s="50" t="s">
        <v>78</v>
      </c>
      <c r="C23" s="51">
        <v>871</v>
      </c>
      <c r="D23" s="51" t="s">
        <v>13</v>
      </c>
      <c r="E23" s="51" t="s">
        <v>17</v>
      </c>
      <c r="F23" s="52">
        <v>92</v>
      </c>
      <c r="G23" s="51">
        <v>1</v>
      </c>
      <c r="H23" s="52" t="s">
        <v>83</v>
      </c>
      <c r="I23" s="51"/>
      <c r="J23" s="53">
        <f>J24</f>
        <v>766.3</v>
      </c>
    </row>
    <row r="24" spans="1:30" s="137" customFormat="1">
      <c r="A24" s="81"/>
      <c r="B24" s="63" t="s">
        <v>271</v>
      </c>
      <c r="C24" s="51">
        <v>871</v>
      </c>
      <c r="D24" s="51" t="s">
        <v>13</v>
      </c>
      <c r="E24" s="51" t="s">
        <v>17</v>
      </c>
      <c r="F24" s="52">
        <v>92</v>
      </c>
      <c r="G24" s="51">
        <v>1</v>
      </c>
      <c r="H24" s="52" t="s">
        <v>83</v>
      </c>
      <c r="I24" s="51">
        <v>120</v>
      </c>
      <c r="J24" s="53">
        <v>766.3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45">
      <c r="A25" s="81"/>
      <c r="B25" s="55" t="s">
        <v>79</v>
      </c>
      <c r="C25" s="51">
        <v>871</v>
      </c>
      <c r="D25" s="51" t="s">
        <v>13</v>
      </c>
      <c r="E25" s="51" t="s">
        <v>17</v>
      </c>
      <c r="F25" s="52">
        <v>92</v>
      </c>
      <c r="G25" s="51">
        <v>1</v>
      </c>
      <c r="H25" s="52" t="s">
        <v>84</v>
      </c>
      <c r="I25" s="51"/>
      <c r="J25" s="53">
        <f>J26</f>
        <v>15.6</v>
      </c>
    </row>
    <row r="26" spans="1:30" s="137" customFormat="1" ht="30">
      <c r="A26" s="81"/>
      <c r="B26" s="55" t="s">
        <v>317</v>
      </c>
      <c r="C26" s="51">
        <v>871</v>
      </c>
      <c r="D26" s="51" t="s">
        <v>13</v>
      </c>
      <c r="E26" s="51" t="s">
        <v>17</v>
      </c>
      <c r="F26" s="52">
        <v>92</v>
      </c>
      <c r="G26" s="51">
        <v>1</v>
      </c>
      <c r="H26" s="52" t="s">
        <v>84</v>
      </c>
      <c r="I26" s="51">
        <v>240</v>
      </c>
      <c r="J26" s="40">
        <v>15.6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</row>
    <row r="27" spans="1:30" s="106" customFormat="1" ht="15.75" customHeight="1">
      <c r="A27" s="81"/>
      <c r="B27" s="57" t="s">
        <v>243</v>
      </c>
      <c r="C27" s="45">
        <v>871</v>
      </c>
      <c r="D27" s="45" t="s">
        <v>13</v>
      </c>
      <c r="E27" s="45" t="s">
        <v>17</v>
      </c>
      <c r="F27" s="46">
        <v>92</v>
      </c>
      <c r="G27" s="45">
        <v>2</v>
      </c>
      <c r="H27" s="49" t="s">
        <v>82</v>
      </c>
      <c r="I27" s="45"/>
      <c r="J27" s="47">
        <f>J28+J30</f>
        <v>5695.2999999999993</v>
      </c>
    </row>
    <row r="28" spans="1:30" s="106" customFormat="1" ht="45.75" customHeight="1">
      <c r="A28" s="81"/>
      <c r="B28" s="55" t="s">
        <v>78</v>
      </c>
      <c r="C28" s="51">
        <v>871</v>
      </c>
      <c r="D28" s="51" t="s">
        <v>13</v>
      </c>
      <c r="E28" s="51" t="s">
        <v>17</v>
      </c>
      <c r="F28" s="52">
        <v>92</v>
      </c>
      <c r="G28" s="51">
        <v>2</v>
      </c>
      <c r="H28" s="52" t="s">
        <v>83</v>
      </c>
      <c r="I28" s="51"/>
      <c r="J28" s="53">
        <f>J29</f>
        <v>4474.8999999999996</v>
      </c>
    </row>
    <row r="29" spans="1:30" s="137" customFormat="1" ht="16.5" customHeight="1">
      <c r="A29" s="81"/>
      <c r="B29" s="63" t="s">
        <v>271</v>
      </c>
      <c r="C29" s="51">
        <v>871</v>
      </c>
      <c r="D29" s="51" t="s">
        <v>13</v>
      </c>
      <c r="E29" s="51" t="s">
        <v>17</v>
      </c>
      <c r="F29" s="52">
        <v>92</v>
      </c>
      <c r="G29" s="51">
        <v>2</v>
      </c>
      <c r="H29" s="52" t="s">
        <v>83</v>
      </c>
      <c r="I29" s="51">
        <v>120</v>
      </c>
      <c r="J29" s="53">
        <v>4474.8999999999996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ht="43.5" customHeight="1">
      <c r="A30" s="81"/>
      <c r="B30" s="55" t="s">
        <v>79</v>
      </c>
      <c r="C30" s="51">
        <v>871</v>
      </c>
      <c r="D30" s="51" t="s">
        <v>13</v>
      </c>
      <c r="E30" s="51" t="s">
        <v>17</v>
      </c>
      <c r="F30" s="52">
        <v>92</v>
      </c>
      <c r="G30" s="51">
        <v>2</v>
      </c>
      <c r="H30" s="52" t="s">
        <v>84</v>
      </c>
      <c r="I30" s="51"/>
      <c r="J30" s="53">
        <f>SUM(J31:J34)</f>
        <v>1220.4000000000001</v>
      </c>
    </row>
    <row r="31" spans="1:30" ht="19.5" customHeight="1">
      <c r="A31" s="81"/>
      <c r="B31" s="63" t="s">
        <v>271</v>
      </c>
      <c r="C31" s="51">
        <v>871</v>
      </c>
      <c r="D31" s="51" t="s">
        <v>13</v>
      </c>
      <c r="E31" s="51" t="s">
        <v>17</v>
      </c>
      <c r="F31" s="52">
        <v>92</v>
      </c>
      <c r="G31" s="51">
        <v>2</v>
      </c>
      <c r="H31" s="52" t="s">
        <v>84</v>
      </c>
      <c r="I31" s="51">
        <v>120</v>
      </c>
      <c r="J31" s="53">
        <v>12.4</v>
      </c>
    </row>
    <row r="32" spans="1:30" s="137" customFormat="1" ht="30">
      <c r="A32" s="81"/>
      <c r="B32" s="55" t="s">
        <v>317</v>
      </c>
      <c r="C32" s="51">
        <v>871</v>
      </c>
      <c r="D32" s="51" t="s">
        <v>13</v>
      </c>
      <c r="E32" s="51" t="s">
        <v>17</v>
      </c>
      <c r="F32" s="52">
        <v>92</v>
      </c>
      <c r="G32" s="51">
        <v>2</v>
      </c>
      <c r="H32" s="52" t="s">
        <v>84</v>
      </c>
      <c r="I32" s="51">
        <v>240</v>
      </c>
      <c r="J32" s="40">
        <v>1141.7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s="137" customFormat="1">
      <c r="A33" s="81"/>
      <c r="B33" s="55" t="s">
        <v>327</v>
      </c>
      <c r="C33" s="51">
        <v>871</v>
      </c>
      <c r="D33" s="51" t="s">
        <v>13</v>
      </c>
      <c r="E33" s="51" t="s">
        <v>17</v>
      </c>
      <c r="F33" s="52">
        <v>92</v>
      </c>
      <c r="G33" s="51">
        <v>2</v>
      </c>
      <c r="H33" s="52" t="s">
        <v>84</v>
      </c>
      <c r="I33" s="51">
        <v>830</v>
      </c>
      <c r="J33" s="40">
        <v>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s="137" customFormat="1" ht="12.75" customHeight="1">
      <c r="A34" s="81"/>
      <c r="B34" s="55" t="s">
        <v>273</v>
      </c>
      <c r="C34" s="51">
        <v>871</v>
      </c>
      <c r="D34" s="51" t="s">
        <v>13</v>
      </c>
      <c r="E34" s="51" t="s">
        <v>17</v>
      </c>
      <c r="F34" s="52">
        <v>92</v>
      </c>
      <c r="G34" s="51">
        <v>2</v>
      </c>
      <c r="H34" s="52" t="s">
        <v>84</v>
      </c>
      <c r="I34" s="51">
        <v>850</v>
      </c>
      <c r="J34" s="53">
        <v>63.3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>
      <c r="A35" s="81"/>
      <c r="B35" s="58" t="s">
        <v>191</v>
      </c>
      <c r="C35" s="27">
        <v>871</v>
      </c>
      <c r="D35" s="27" t="s">
        <v>13</v>
      </c>
      <c r="E35" s="27" t="s">
        <v>17</v>
      </c>
      <c r="F35" s="28">
        <v>97</v>
      </c>
      <c r="G35" s="69"/>
      <c r="H35" s="68"/>
      <c r="I35" s="69"/>
      <c r="J35" s="43">
        <f>J36</f>
        <v>475.7</v>
      </c>
    </row>
    <row r="36" spans="1:30" ht="57.75">
      <c r="A36" s="96"/>
      <c r="B36" s="76" t="s">
        <v>87</v>
      </c>
      <c r="C36" s="33">
        <v>871</v>
      </c>
      <c r="D36" s="33" t="s">
        <v>13</v>
      </c>
      <c r="E36" s="33" t="s">
        <v>17</v>
      </c>
      <c r="F36" s="32">
        <v>97</v>
      </c>
      <c r="G36" s="33">
        <v>2</v>
      </c>
      <c r="H36" s="32"/>
      <c r="I36" s="33"/>
      <c r="J36" s="70">
        <f>J37+J39+J41+J43+J45+J47</f>
        <v>475.7</v>
      </c>
    </row>
    <row r="37" spans="1:30" ht="30">
      <c r="A37" s="96"/>
      <c r="B37" s="61" t="s">
        <v>129</v>
      </c>
      <c r="C37" s="52" t="s">
        <v>28</v>
      </c>
      <c r="D37" s="52" t="s">
        <v>13</v>
      </c>
      <c r="E37" s="52" t="s">
        <v>17</v>
      </c>
      <c r="F37" s="36" t="s">
        <v>108</v>
      </c>
      <c r="G37" s="37">
        <v>2</v>
      </c>
      <c r="H37" s="52" t="s">
        <v>130</v>
      </c>
      <c r="I37" s="51"/>
      <c r="J37" s="40">
        <f>J38</f>
        <v>45.1</v>
      </c>
    </row>
    <row r="38" spans="1:30">
      <c r="A38" s="96"/>
      <c r="B38" s="74" t="s">
        <v>57</v>
      </c>
      <c r="C38" s="52" t="s">
        <v>28</v>
      </c>
      <c r="D38" s="52" t="s">
        <v>13</v>
      </c>
      <c r="E38" s="52" t="s">
        <v>17</v>
      </c>
      <c r="F38" s="36" t="s">
        <v>108</v>
      </c>
      <c r="G38" s="37">
        <v>2</v>
      </c>
      <c r="H38" s="52" t="s">
        <v>130</v>
      </c>
      <c r="I38" s="51">
        <v>500</v>
      </c>
      <c r="J38" s="40">
        <v>45.1</v>
      </c>
    </row>
    <row r="39" spans="1:30" ht="45">
      <c r="A39" s="81"/>
      <c r="B39" s="55" t="s">
        <v>283</v>
      </c>
      <c r="C39" s="51">
        <v>871</v>
      </c>
      <c r="D39" s="51" t="s">
        <v>13</v>
      </c>
      <c r="E39" s="51" t="s">
        <v>17</v>
      </c>
      <c r="F39" s="52">
        <v>97</v>
      </c>
      <c r="G39" s="51">
        <v>2</v>
      </c>
      <c r="H39" s="52" t="s">
        <v>89</v>
      </c>
      <c r="I39" s="51"/>
      <c r="J39" s="53">
        <f>J40</f>
        <v>45.1</v>
      </c>
    </row>
    <row r="40" spans="1:30" s="137" customFormat="1" ht="12.75" customHeight="1">
      <c r="A40" s="81"/>
      <c r="B40" s="74" t="s">
        <v>57</v>
      </c>
      <c r="C40" s="51">
        <v>871</v>
      </c>
      <c r="D40" s="51" t="s">
        <v>13</v>
      </c>
      <c r="E40" s="51" t="s">
        <v>17</v>
      </c>
      <c r="F40" s="52">
        <v>97</v>
      </c>
      <c r="G40" s="51">
        <v>2</v>
      </c>
      <c r="H40" s="52" t="s">
        <v>89</v>
      </c>
      <c r="I40" s="51">
        <v>500</v>
      </c>
      <c r="J40" s="53">
        <v>45.1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</row>
    <row r="41" spans="1:30" ht="45">
      <c r="A41" s="81"/>
      <c r="B41" s="55" t="s">
        <v>90</v>
      </c>
      <c r="C41" s="51">
        <v>871</v>
      </c>
      <c r="D41" s="51" t="s">
        <v>13</v>
      </c>
      <c r="E41" s="51" t="s">
        <v>17</v>
      </c>
      <c r="F41" s="52">
        <v>97</v>
      </c>
      <c r="G41" s="51">
        <v>2</v>
      </c>
      <c r="H41" s="52" t="s">
        <v>91</v>
      </c>
      <c r="I41" s="51"/>
      <c r="J41" s="53">
        <f>J42</f>
        <v>45.1</v>
      </c>
    </row>
    <row r="42" spans="1:30" s="137" customFormat="1" ht="12.75" customHeight="1">
      <c r="A42" s="81"/>
      <c r="B42" s="74" t="s">
        <v>57</v>
      </c>
      <c r="C42" s="51">
        <v>871</v>
      </c>
      <c r="D42" s="51" t="s">
        <v>13</v>
      </c>
      <c r="E42" s="51" t="s">
        <v>17</v>
      </c>
      <c r="F42" s="52">
        <v>97</v>
      </c>
      <c r="G42" s="51">
        <v>2</v>
      </c>
      <c r="H42" s="52" t="s">
        <v>91</v>
      </c>
      <c r="I42" s="51">
        <v>500</v>
      </c>
      <c r="J42" s="53">
        <v>45.1</v>
      </c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ht="30">
      <c r="A43" s="81"/>
      <c r="B43" s="55" t="s">
        <v>92</v>
      </c>
      <c r="C43" s="51">
        <v>871</v>
      </c>
      <c r="D43" s="51" t="s">
        <v>13</v>
      </c>
      <c r="E43" s="51" t="s">
        <v>17</v>
      </c>
      <c r="F43" s="52">
        <v>97</v>
      </c>
      <c r="G43" s="51">
        <v>2</v>
      </c>
      <c r="H43" s="52" t="s">
        <v>93</v>
      </c>
      <c r="I43" s="51"/>
      <c r="J43" s="53">
        <f>J44</f>
        <v>92.8</v>
      </c>
    </row>
    <row r="44" spans="1:30" s="137" customFormat="1" ht="12.75" customHeight="1">
      <c r="A44" s="81"/>
      <c r="B44" s="74" t="s">
        <v>57</v>
      </c>
      <c r="C44" s="51">
        <v>871</v>
      </c>
      <c r="D44" s="51" t="s">
        <v>13</v>
      </c>
      <c r="E44" s="51" t="s">
        <v>17</v>
      </c>
      <c r="F44" s="52">
        <v>97</v>
      </c>
      <c r="G44" s="51">
        <v>2</v>
      </c>
      <c r="H44" s="52" t="s">
        <v>93</v>
      </c>
      <c r="I44" s="51">
        <v>500</v>
      </c>
      <c r="J44" s="53">
        <v>92.8</v>
      </c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0" ht="30" customHeight="1">
      <c r="A45" s="81"/>
      <c r="B45" s="55" t="s">
        <v>94</v>
      </c>
      <c r="C45" s="51">
        <v>871</v>
      </c>
      <c r="D45" s="51" t="s">
        <v>13</v>
      </c>
      <c r="E45" s="51" t="s">
        <v>17</v>
      </c>
      <c r="F45" s="52">
        <v>97</v>
      </c>
      <c r="G45" s="51">
        <v>2</v>
      </c>
      <c r="H45" s="52" t="s">
        <v>95</v>
      </c>
      <c r="I45" s="51"/>
      <c r="J45" s="53">
        <f>J46</f>
        <v>139.9</v>
      </c>
    </row>
    <row r="46" spans="1:30" s="137" customFormat="1" ht="12.75" customHeight="1">
      <c r="A46" s="81"/>
      <c r="B46" s="74" t="s">
        <v>57</v>
      </c>
      <c r="C46" s="51">
        <v>871</v>
      </c>
      <c r="D46" s="51" t="s">
        <v>13</v>
      </c>
      <c r="E46" s="51" t="s">
        <v>17</v>
      </c>
      <c r="F46" s="52">
        <v>97</v>
      </c>
      <c r="G46" s="51">
        <v>2</v>
      </c>
      <c r="H46" s="52" t="s">
        <v>95</v>
      </c>
      <c r="I46" s="51">
        <v>500</v>
      </c>
      <c r="J46" s="53">
        <v>139.9</v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0" ht="42.75" customHeight="1">
      <c r="A47" s="81"/>
      <c r="B47" s="55" t="s">
        <v>284</v>
      </c>
      <c r="C47" s="51">
        <v>871</v>
      </c>
      <c r="D47" s="51" t="s">
        <v>13</v>
      </c>
      <c r="E47" s="51" t="s">
        <v>17</v>
      </c>
      <c r="F47" s="52">
        <v>97</v>
      </c>
      <c r="G47" s="51">
        <v>2</v>
      </c>
      <c r="H47" s="52" t="s">
        <v>285</v>
      </c>
      <c r="I47" s="51"/>
      <c r="J47" s="53">
        <f>J48</f>
        <v>107.7</v>
      </c>
    </row>
    <row r="48" spans="1:30" s="137" customFormat="1" ht="18.75" customHeight="1">
      <c r="A48" s="81"/>
      <c r="B48" s="74" t="s">
        <v>57</v>
      </c>
      <c r="C48" s="51">
        <v>871</v>
      </c>
      <c r="D48" s="51" t="s">
        <v>13</v>
      </c>
      <c r="E48" s="51" t="s">
        <v>17</v>
      </c>
      <c r="F48" s="52">
        <v>97</v>
      </c>
      <c r="G48" s="51">
        <v>2</v>
      </c>
      <c r="H48" s="52" t="s">
        <v>285</v>
      </c>
      <c r="I48" s="51">
        <v>500</v>
      </c>
      <c r="J48" s="53">
        <v>107.7</v>
      </c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:30" ht="12.75" customHeight="1">
      <c r="A49" s="96"/>
      <c r="B49" s="42" t="s">
        <v>0</v>
      </c>
      <c r="C49" s="27">
        <v>871</v>
      </c>
      <c r="D49" s="27" t="s">
        <v>13</v>
      </c>
      <c r="E49" s="27">
        <v>11</v>
      </c>
      <c r="F49" s="28"/>
      <c r="G49" s="27"/>
      <c r="H49" s="28"/>
      <c r="I49" s="27" t="s">
        <v>9</v>
      </c>
      <c r="J49" s="29">
        <f>J50</f>
        <v>3790</v>
      </c>
    </row>
    <row r="50" spans="1:30" ht="12.75" customHeight="1">
      <c r="A50" s="81"/>
      <c r="B50" s="63" t="s">
        <v>0</v>
      </c>
      <c r="C50" s="51">
        <v>871</v>
      </c>
      <c r="D50" s="51" t="s">
        <v>13</v>
      </c>
      <c r="E50" s="51">
        <v>11</v>
      </c>
      <c r="F50" s="52">
        <v>94</v>
      </c>
      <c r="G50" s="64">
        <v>0</v>
      </c>
      <c r="H50" s="65" t="s">
        <v>82</v>
      </c>
      <c r="I50" s="51"/>
      <c r="J50" s="66">
        <f>J51</f>
        <v>3790</v>
      </c>
    </row>
    <row r="51" spans="1:30" ht="12.75" customHeight="1">
      <c r="A51" s="81"/>
      <c r="B51" s="35" t="s">
        <v>1</v>
      </c>
      <c r="C51" s="37">
        <v>871</v>
      </c>
      <c r="D51" s="37" t="s">
        <v>13</v>
      </c>
      <c r="E51" s="37">
        <v>11</v>
      </c>
      <c r="F51" s="52">
        <v>94</v>
      </c>
      <c r="G51" s="51">
        <v>1</v>
      </c>
      <c r="H51" s="65" t="s">
        <v>82</v>
      </c>
      <c r="I51" s="37" t="s">
        <v>9</v>
      </c>
      <c r="J51" s="67">
        <f>J52</f>
        <v>3790</v>
      </c>
    </row>
    <row r="52" spans="1:30" ht="12.75" customHeight="1">
      <c r="A52" s="81"/>
      <c r="B52" s="35" t="str">
        <f>B51</f>
        <v>Резервные фонды местных администраций</v>
      </c>
      <c r="C52" s="37">
        <v>871</v>
      </c>
      <c r="D52" s="37" t="s">
        <v>13</v>
      </c>
      <c r="E52" s="37">
        <v>11</v>
      </c>
      <c r="F52" s="52">
        <v>94</v>
      </c>
      <c r="G52" s="51">
        <v>1</v>
      </c>
      <c r="H52" s="52" t="s">
        <v>86</v>
      </c>
      <c r="I52" s="37"/>
      <c r="J52" s="67">
        <f>J53</f>
        <v>3790</v>
      </c>
    </row>
    <row r="53" spans="1:30" s="137" customFormat="1" ht="12.75" customHeight="1">
      <c r="A53" s="81"/>
      <c r="B53" s="35" t="s">
        <v>275</v>
      </c>
      <c r="C53" s="37">
        <v>871</v>
      </c>
      <c r="D53" s="37" t="s">
        <v>13</v>
      </c>
      <c r="E53" s="37">
        <v>11</v>
      </c>
      <c r="F53" s="52">
        <v>94</v>
      </c>
      <c r="G53" s="51">
        <v>1</v>
      </c>
      <c r="H53" s="52" t="s">
        <v>86</v>
      </c>
      <c r="I53" s="36" t="s">
        <v>274</v>
      </c>
      <c r="J53" s="67">
        <v>3790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ht="12.75" customHeight="1">
      <c r="A54" s="81"/>
      <c r="B54" s="42" t="s">
        <v>25</v>
      </c>
      <c r="C54" s="27">
        <v>871</v>
      </c>
      <c r="D54" s="27" t="s">
        <v>13</v>
      </c>
      <c r="E54" s="27">
        <v>13</v>
      </c>
      <c r="F54" s="68"/>
      <c r="G54" s="69"/>
      <c r="H54" s="68"/>
      <c r="I54" s="69"/>
      <c r="J54" s="43">
        <f>J55+J66+J70+J74+J81+J85</f>
        <v>24392.5</v>
      </c>
    </row>
    <row r="55" spans="1:30" s="98" customFormat="1" ht="43.5">
      <c r="A55" s="81"/>
      <c r="B55" s="31" t="s">
        <v>98</v>
      </c>
      <c r="C55" s="33">
        <v>871</v>
      </c>
      <c r="D55" s="33" t="s">
        <v>13</v>
      </c>
      <c r="E55" s="33">
        <v>13</v>
      </c>
      <c r="F55" s="32" t="s">
        <v>13</v>
      </c>
      <c r="G55" s="33"/>
      <c r="H55" s="32"/>
      <c r="I55" s="33"/>
      <c r="J55" s="70">
        <f>J56+J63</f>
        <v>1098.7</v>
      </c>
    </row>
    <row r="56" spans="1:30">
      <c r="A56" s="81"/>
      <c r="B56" s="44" t="s">
        <v>207</v>
      </c>
      <c r="C56" s="45">
        <v>871</v>
      </c>
      <c r="D56" s="45" t="s">
        <v>13</v>
      </c>
      <c r="E56" s="45">
        <v>13</v>
      </c>
      <c r="F56" s="46" t="s">
        <v>13</v>
      </c>
      <c r="G56" s="45">
        <v>1</v>
      </c>
      <c r="H56" s="46"/>
      <c r="I56" s="45"/>
      <c r="J56" s="47">
        <f>J57+J59+J61</f>
        <v>638.5</v>
      </c>
    </row>
    <row r="57" spans="1:30" ht="12.75" customHeight="1">
      <c r="A57" s="81"/>
      <c r="B57" s="61" t="s">
        <v>96</v>
      </c>
      <c r="C57" s="37">
        <v>871</v>
      </c>
      <c r="D57" s="37" t="s">
        <v>13</v>
      </c>
      <c r="E57" s="37">
        <v>13</v>
      </c>
      <c r="F57" s="36" t="s">
        <v>13</v>
      </c>
      <c r="G57" s="37">
        <v>1</v>
      </c>
      <c r="H57" s="36" t="s">
        <v>97</v>
      </c>
      <c r="I57" s="37"/>
      <c r="J57" s="40">
        <f>J58</f>
        <v>387.4</v>
      </c>
    </row>
    <row r="58" spans="1:30" s="137" customFormat="1" ht="28.5" customHeight="1">
      <c r="A58" s="81"/>
      <c r="B58" s="55" t="s">
        <v>317</v>
      </c>
      <c r="C58" s="37">
        <v>871</v>
      </c>
      <c r="D58" s="37" t="s">
        <v>13</v>
      </c>
      <c r="E58" s="37">
        <v>13</v>
      </c>
      <c r="F58" s="36" t="s">
        <v>13</v>
      </c>
      <c r="G58" s="37">
        <v>1</v>
      </c>
      <c r="H58" s="36" t="s">
        <v>97</v>
      </c>
      <c r="I58" s="37">
        <v>240</v>
      </c>
      <c r="J58" s="40">
        <v>387.4</v>
      </c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ht="12.75" customHeight="1">
      <c r="A59" s="81"/>
      <c r="B59" s="61" t="s">
        <v>102</v>
      </c>
      <c r="C59" s="37">
        <v>871</v>
      </c>
      <c r="D59" s="37" t="s">
        <v>13</v>
      </c>
      <c r="E59" s="37">
        <v>13</v>
      </c>
      <c r="F59" s="36" t="s">
        <v>13</v>
      </c>
      <c r="G59" s="37">
        <v>1</v>
      </c>
      <c r="H59" s="36" t="s">
        <v>101</v>
      </c>
      <c r="I59" s="37"/>
      <c r="J59" s="40">
        <f>J60</f>
        <v>235</v>
      </c>
    </row>
    <row r="60" spans="1:30" s="137" customFormat="1" ht="33.75" customHeight="1">
      <c r="A60" s="81"/>
      <c r="B60" s="55" t="s">
        <v>317</v>
      </c>
      <c r="C60" s="37">
        <v>871</v>
      </c>
      <c r="D60" s="37" t="s">
        <v>13</v>
      </c>
      <c r="E60" s="37">
        <v>13</v>
      </c>
      <c r="F60" s="36" t="s">
        <v>13</v>
      </c>
      <c r="G60" s="37">
        <v>1</v>
      </c>
      <c r="H60" s="36" t="s">
        <v>101</v>
      </c>
      <c r="I60" s="37">
        <v>240</v>
      </c>
      <c r="J60" s="40">
        <v>235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>
      <c r="A61" s="81"/>
      <c r="B61" s="61" t="s">
        <v>99</v>
      </c>
      <c r="C61" s="37">
        <v>871</v>
      </c>
      <c r="D61" s="37" t="s">
        <v>13</v>
      </c>
      <c r="E61" s="37">
        <v>13</v>
      </c>
      <c r="F61" s="36" t="s">
        <v>13</v>
      </c>
      <c r="G61" s="37">
        <v>1</v>
      </c>
      <c r="H61" s="36" t="s">
        <v>100</v>
      </c>
      <c r="I61" s="37"/>
      <c r="J61" s="40">
        <f>J62</f>
        <v>16.100000000000001</v>
      </c>
    </row>
    <row r="62" spans="1:30" s="137" customFormat="1" ht="31.5" customHeight="1">
      <c r="A62" s="81"/>
      <c r="B62" s="55" t="s">
        <v>317</v>
      </c>
      <c r="C62" s="37">
        <v>871</v>
      </c>
      <c r="D62" s="37" t="s">
        <v>13</v>
      </c>
      <c r="E62" s="37">
        <v>13</v>
      </c>
      <c r="F62" s="36" t="s">
        <v>13</v>
      </c>
      <c r="G62" s="37">
        <v>1</v>
      </c>
      <c r="H62" s="36" t="s">
        <v>100</v>
      </c>
      <c r="I62" s="37">
        <v>240</v>
      </c>
      <c r="J62" s="40">
        <v>16.100000000000001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</row>
    <row r="63" spans="1:30" ht="29.25">
      <c r="A63" s="81"/>
      <c r="B63" s="57" t="s">
        <v>253</v>
      </c>
      <c r="C63" s="45">
        <v>871</v>
      </c>
      <c r="D63" s="45" t="s">
        <v>13</v>
      </c>
      <c r="E63" s="45">
        <v>13</v>
      </c>
      <c r="F63" s="46" t="s">
        <v>13</v>
      </c>
      <c r="G63" s="45">
        <v>2</v>
      </c>
      <c r="H63" s="32"/>
      <c r="I63" s="33"/>
      <c r="J63" s="70">
        <f>J64</f>
        <v>460.2</v>
      </c>
    </row>
    <row r="64" spans="1:30" ht="12.75" customHeight="1">
      <c r="A64" s="81"/>
      <c r="B64" s="61" t="s">
        <v>254</v>
      </c>
      <c r="C64" s="37">
        <v>871</v>
      </c>
      <c r="D64" s="37" t="s">
        <v>13</v>
      </c>
      <c r="E64" s="37">
        <v>13</v>
      </c>
      <c r="F64" s="36" t="s">
        <v>13</v>
      </c>
      <c r="G64" s="37">
        <v>2</v>
      </c>
      <c r="H64" s="36" t="s">
        <v>103</v>
      </c>
      <c r="I64" s="37"/>
      <c r="J64" s="40">
        <f>J65</f>
        <v>460.2</v>
      </c>
    </row>
    <row r="65" spans="1:30" s="137" customFormat="1" ht="29.25" customHeight="1">
      <c r="A65" s="81"/>
      <c r="B65" s="55" t="s">
        <v>317</v>
      </c>
      <c r="C65" s="37">
        <v>871</v>
      </c>
      <c r="D65" s="37" t="s">
        <v>13</v>
      </c>
      <c r="E65" s="37">
        <v>13</v>
      </c>
      <c r="F65" s="36" t="s">
        <v>13</v>
      </c>
      <c r="G65" s="37">
        <v>2</v>
      </c>
      <c r="H65" s="36" t="s">
        <v>103</v>
      </c>
      <c r="I65" s="37">
        <v>240</v>
      </c>
      <c r="J65" s="40">
        <v>460.2</v>
      </c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</row>
    <row r="66" spans="1:30" s="98" customFormat="1" ht="43.5">
      <c r="A66" s="81"/>
      <c r="B66" s="31" t="s">
        <v>305</v>
      </c>
      <c r="C66" s="33">
        <v>871</v>
      </c>
      <c r="D66" s="33" t="s">
        <v>13</v>
      </c>
      <c r="E66" s="33">
        <v>13</v>
      </c>
      <c r="F66" s="32" t="s">
        <v>22</v>
      </c>
      <c r="G66" s="33"/>
      <c r="H66" s="32"/>
      <c r="I66" s="33"/>
      <c r="J66" s="70">
        <f>J67+J77</f>
        <v>1076.7</v>
      </c>
    </row>
    <row r="67" spans="1:30" ht="29.25">
      <c r="A67" s="81"/>
      <c r="B67" s="44" t="s">
        <v>291</v>
      </c>
      <c r="C67" s="45">
        <v>871</v>
      </c>
      <c r="D67" s="45" t="s">
        <v>13</v>
      </c>
      <c r="E67" s="45">
        <v>13</v>
      </c>
      <c r="F67" s="46" t="s">
        <v>22</v>
      </c>
      <c r="G67" s="45">
        <v>1</v>
      </c>
      <c r="H67" s="46"/>
      <c r="I67" s="45"/>
      <c r="J67" s="47">
        <f>J68</f>
        <v>1076.7</v>
      </c>
    </row>
    <row r="68" spans="1:30" s="137" customFormat="1" ht="29.25" customHeight="1">
      <c r="A68" s="81"/>
      <c r="B68" s="55" t="s">
        <v>292</v>
      </c>
      <c r="C68" s="37">
        <v>871</v>
      </c>
      <c r="D68" s="36" t="s">
        <v>13</v>
      </c>
      <c r="E68" s="36" t="s">
        <v>290</v>
      </c>
      <c r="F68" s="36" t="s">
        <v>22</v>
      </c>
      <c r="G68" s="36" t="s">
        <v>293</v>
      </c>
      <c r="H68" s="36" t="s">
        <v>294</v>
      </c>
      <c r="I68" s="36"/>
      <c r="J68" s="40">
        <f>J69</f>
        <v>1076.7</v>
      </c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:30" s="137" customFormat="1" ht="30" customHeight="1">
      <c r="A69" s="81"/>
      <c r="B69" s="55" t="s">
        <v>317</v>
      </c>
      <c r="C69" s="37">
        <v>871</v>
      </c>
      <c r="D69" s="36" t="s">
        <v>13</v>
      </c>
      <c r="E69" s="36" t="s">
        <v>290</v>
      </c>
      <c r="F69" s="36" t="s">
        <v>22</v>
      </c>
      <c r="G69" s="36" t="s">
        <v>293</v>
      </c>
      <c r="H69" s="36" t="s">
        <v>294</v>
      </c>
      <c r="I69" s="36" t="s">
        <v>295</v>
      </c>
      <c r="J69" s="40">
        <v>1076.7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:30" s="98" customFormat="1" ht="43.5">
      <c r="A70" s="81"/>
      <c r="B70" s="31" t="s">
        <v>306</v>
      </c>
      <c r="C70" s="33">
        <v>871</v>
      </c>
      <c r="D70" s="33" t="s">
        <v>13</v>
      </c>
      <c r="E70" s="33">
        <v>13</v>
      </c>
      <c r="F70" s="32" t="s">
        <v>23</v>
      </c>
      <c r="G70" s="33"/>
      <c r="H70" s="32"/>
      <c r="I70" s="33"/>
      <c r="J70" s="70">
        <f>J71</f>
        <v>18</v>
      </c>
    </row>
    <row r="71" spans="1:30" ht="29.25">
      <c r="A71" s="81"/>
      <c r="B71" s="44" t="s">
        <v>307</v>
      </c>
      <c r="C71" s="45">
        <v>871</v>
      </c>
      <c r="D71" s="45" t="s">
        <v>13</v>
      </c>
      <c r="E71" s="45">
        <v>13</v>
      </c>
      <c r="F71" s="46" t="s">
        <v>23</v>
      </c>
      <c r="G71" s="45">
        <v>0</v>
      </c>
      <c r="H71" s="46"/>
      <c r="I71" s="45"/>
      <c r="J71" s="47">
        <f>J72</f>
        <v>18</v>
      </c>
    </row>
    <row r="72" spans="1:30" s="137" customFormat="1" ht="29.25" customHeight="1">
      <c r="A72" s="81"/>
      <c r="B72" s="55" t="s">
        <v>298</v>
      </c>
      <c r="C72" s="37">
        <v>871</v>
      </c>
      <c r="D72" s="36" t="s">
        <v>13</v>
      </c>
      <c r="E72" s="36" t="s">
        <v>290</v>
      </c>
      <c r="F72" s="36" t="s">
        <v>23</v>
      </c>
      <c r="G72" s="36" t="s">
        <v>297</v>
      </c>
      <c r="H72" s="36" t="s">
        <v>300</v>
      </c>
      <c r="I72" s="36"/>
      <c r="J72" s="40">
        <f>J73</f>
        <v>18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0" s="137" customFormat="1" ht="30" customHeight="1">
      <c r="A73" s="81"/>
      <c r="B73" s="55" t="s">
        <v>317</v>
      </c>
      <c r="C73" s="37">
        <v>871</v>
      </c>
      <c r="D73" s="36" t="s">
        <v>13</v>
      </c>
      <c r="E73" s="36" t="s">
        <v>290</v>
      </c>
      <c r="F73" s="36" t="s">
        <v>23</v>
      </c>
      <c r="G73" s="36" t="s">
        <v>297</v>
      </c>
      <c r="H73" s="36" t="s">
        <v>300</v>
      </c>
      <c r="I73" s="36" t="s">
        <v>295</v>
      </c>
      <c r="J73" s="40">
        <v>18</v>
      </c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</row>
    <row r="74" spans="1:30" s="98" customFormat="1" ht="43.5">
      <c r="A74" s="81"/>
      <c r="B74" s="31" t="s">
        <v>303</v>
      </c>
      <c r="C74" s="33">
        <v>871</v>
      </c>
      <c r="D74" s="33" t="s">
        <v>13</v>
      </c>
      <c r="E74" s="33">
        <v>13</v>
      </c>
      <c r="F74" s="32" t="s">
        <v>36</v>
      </c>
      <c r="G74" s="33"/>
      <c r="H74" s="32"/>
      <c r="I74" s="33"/>
      <c r="J74" s="70">
        <f>J75</f>
        <v>21684</v>
      </c>
    </row>
    <row r="75" spans="1:30" s="137" customFormat="1" ht="19.5" customHeight="1">
      <c r="A75" s="81"/>
      <c r="B75" s="55" t="s">
        <v>308</v>
      </c>
      <c r="C75" s="37">
        <v>871</v>
      </c>
      <c r="D75" s="36" t="s">
        <v>13</v>
      </c>
      <c r="E75" s="36" t="s">
        <v>290</v>
      </c>
      <c r="F75" s="36" t="s">
        <v>36</v>
      </c>
      <c r="G75" s="36" t="s">
        <v>297</v>
      </c>
      <c r="H75" s="36" t="s">
        <v>304</v>
      </c>
      <c r="I75" s="36"/>
      <c r="J75" s="40">
        <f>J76</f>
        <v>21684</v>
      </c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</row>
    <row r="76" spans="1:30" s="137" customFormat="1" ht="32.25" customHeight="1">
      <c r="A76" s="81"/>
      <c r="B76" s="55" t="s">
        <v>317</v>
      </c>
      <c r="C76" s="37">
        <v>871</v>
      </c>
      <c r="D76" s="36" t="s">
        <v>13</v>
      </c>
      <c r="E76" s="36" t="s">
        <v>290</v>
      </c>
      <c r="F76" s="36" t="s">
        <v>36</v>
      </c>
      <c r="G76" s="36" t="s">
        <v>297</v>
      </c>
      <c r="H76" s="36" t="s">
        <v>304</v>
      </c>
      <c r="I76" s="36" t="s">
        <v>295</v>
      </c>
      <c r="J76" s="40">
        <v>21684</v>
      </c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</row>
    <row r="77" spans="1:30" s="98" customFormat="1" ht="30" hidden="1" customHeight="1">
      <c r="A77" s="81"/>
      <c r="B77" s="58" t="s">
        <v>75</v>
      </c>
      <c r="C77" s="27">
        <v>871</v>
      </c>
      <c r="D77" s="36" t="s">
        <v>13</v>
      </c>
      <c r="E77" s="36" t="s">
        <v>290</v>
      </c>
      <c r="F77" s="28" t="s">
        <v>242</v>
      </c>
      <c r="G77" s="59"/>
      <c r="H77" s="60"/>
      <c r="I77" s="27"/>
      <c r="J77" s="43">
        <f>J78</f>
        <v>0</v>
      </c>
    </row>
    <row r="78" spans="1:30" ht="27.75" hidden="1" customHeight="1">
      <c r="A78" s="81"/>
      <c r="B78" s="57" t="s">
        <v>243</v>
      </c>
      <c r="C78" s="45">
        <v>871</v>
      </c>
      <c r="D78" s="36" t="s">
        <v>13</v>
      </c>
      <c r="E78" s="36" t="s">
        <v>290</v>
      </c>
      <c r="F78" s="45">
        <v>92</v>
      </c>
      <c r="G78" s="45">
        <v>2</v>
      </c>
      <c r="H78" s="46"/>
      <c r="I78" s="45"/>
      <c r="J78" s="47">
        <f>J79</f>
        <v>0</v>
      </c>
    </row>
    <row r="79" spans="1:30" ht="21.75" hidden="1" customHeight="1">
      <c r="A79" s="81"/>
      <c r="B79" s="61" t="s">
        <v>240</v>
      </c>
      <c r="C79" s="37">
        <v>871</v>
      </c>
      <c r="D79" s="36" t="s">
        <v>13</v>
      </c>
      <c r="E79" s="36" t="s">
        <v>290</v>
      </c>
      <c r="F79" s="36" t="s">
        <v>242</v>
      </c>
      <c r="G79" s="37">
        <v>2</v>
      </c>
      <c r="H79" s="36" t="s">
        <v>241</v>
      </c>
      <c r="I79" s="37"/>
      <c r="J79" s="40">
        <f>J80</f>
        <v>0</v>
      </c>
    </row>
    <row r="80" spans="1:30" ht="17.25" hidden="1" customHeight="1">
      <c r="A80" s="81"/>
      <c r="B80" s="55" t="s">
        <v>317</v>
      </c>
      <c r="C80" s="37">
        <v>871</v>
      </c>
      <c r="D80" s="36" t="s">
        <v>13</v>
      </c>
      <c r="E80" s="36" t="s">
        <v>290</v>
      </c>
      <c r="F80" s="36" t="s">
        <v>242</v>
      </c>
      <c r="G80" s="37">
        <v>2</v>
      </c>
      <c r="H80" s="36" t="s">
        <v>241</v>
      </c>
      <c r="I80" s="37">
        <v>240</v>
      </c>
      <c r="J80" s="40"/>
    </row>
    <row r="81" spans="1:30" ht="17.25" customHeight="1">
      <c r="A81" s="81"/>
      <c r="B81" s="57" t="s">
        <v>252</v>
      </c>
      <c r="C81" s="33">
        <v>871</v>
      </c>
      <c r="D81" s="32" t="s">
        <v>13</v>
      </c>
      <c r="E81" s="32" t="s">
        <v>290</v>
      </c>
      <c r="F81" s="32" t="s">
        <v>242</v>
      </c>
      <c r="G81" s="33"/>
      <c r="H81" s="32"/>
      <c r="I81" s="33"/>
      <c r="J81" s="70">
        <f>J82</f>
        <v>450</v>
      </c>
    </row>
    <row r="82" spans="1:30" ht="17.25" customHeight="1">
      <c r="A82" s="81"/>
      <c r="B82" s="55" t="s">
        <v>326</v>
      </c>
      <c r="C82" s="37">
        <v>871</v>
      </c>
      <c r="D82" s="36" t="s">
        <v>13</v>
      </c>
      <c r="E82" s="36" t="s">
        <v>290</v>
      </c>
      <c r="F82" s="36" t="s">
        <v>242</v>
      </c>
      <c r="G82" s="37">
        <v>2</v>
      </c>
      <c r="H82" s="36"/>
      <c r="I82" s="37"/>
      <c r="J82" s="40">
        <f>J83</f>
        <v>450</v>
      </c>
    </row>
    <row r="83" spans="1:30" ht="17.25" customHeight="1">
      <c r="A83" s="81"/>
      <c r="B83" s="55" t="s">
        <v>325</v>
      </c>
      <c r="C83" s="37">
        <v>871</v>
      </c>
      <c r="D83" s="36" t="s">
        <v>13</v>
      </c>
      <c r="E83" s="36" t="s">
        <v>290</v>
      </c>
      <c r="F83" s="36" t="s">
        <v>242</v>
      </c>
      <c r="G83" s="37">
        <v>2</v>
      </c>
      <c r="H83" s="36" t="s">
        <v>324</v>
      </c>
      <c r="I83" s="37"/>
      <c r="J83" s="40">
        <f>J84</f>
        <v>450</v>
      </c>
    </row>
    <row r="84" spans="1:30" ht="26.25" customHeight="1">
      <c r="A84" s="81"/>
      <c r="B84" s="55" t="s">
        <v>317</v>
      </c>
      <c r="C84" s="37">
        <v>871</v>
      </c>
      <c r="D84" s="36" t="s">
        <v>13</v>
      </c>
      <c r="E84" s="36" t="s">
        <v>290</v>
      </c>
      <c r="F84" s="36" t="s">
        <v>242</v>
      </c>
      <c r="G84" s="37">
        <v>2</v>
      </c>
      <c r="H84" s="36" t="s">
        <v>324</v>
      </c>
      <c r="I84" s="37">
        <v>240</v>
      </c>
      <c r="J84" s="40">
        <v>450</v>
      </c>
    </row>
    <row r="85" spans="1:30" s="98" customFormat="1" ht="12.75" customHeight="1">
      <c r="A85" s="81"/>
      <c r="B85" s="58" t="s">
        <v>191</v>
      </c>
      <c r="C85" s="27">
        <v>871</v>
      </c>
      <c r="D85" s="27" t="s">
        <v>13</v>
      </c>
      <c r="E85" s="27">
        <v>13</v>
      </c>
      <c r="F85" s="28" t="s">
        <v>108</v>
      </c>
      <c r="G85" s="69"/>
      <c r="H85" s="68"/>
      <c r="I85" s="69"/>
      <c r="J85" s="43">
        <f>J86</f>
        <v>65.099999999999994</v>
      </c>
    </row>
    <row r="86" spans="1:30" ht="29.25">
      <c r="A86" s="81"/>
      <c r="B86" s="57" t="s">
        <v>192</v>
      </c>
      <c r="C86" s="45">
        <v>871</v>
      </c>
      <c r="D86" s="45" t="s">
        <v>13</v>
      </c>
      <c r="E86" s="45">
        <v>13</v>
      </c>
      <c r="F86" s="45">
        <v>97</v>
      </c>
      <c r="G86" s="45">
        <v>3</v>
      </c>
      <c r="H86" s="46"/>
      <c r="I86" s="45"/>
      <c r="J86" s="47">
        <f>J87</f>
        <v>65.099999999999994</v>
      </c>
    </row>
    <row r="87" spans="1:30" ht="30">
      <c r="A87" s="81"/>
      <c r="B87" s="63" t="s">
        <v>190</v>
      </c>
      <c r="C87" s="51">
        <v>871</v>
      </c>
      <c r="D87" s="51" t="s">
        <v>13</v>
      </c>
      <c r="E87" s="51">
        <v>13</v>
      </c>
      <c r="F87" s="51">
        <v>97</v>
      </c>
      <c r="G87" s="51">
        <v>3</v>
      </c>
      <c r="H87" s="52"/>
      <c r="I87" s="51"/>
      <c r="J87" s="53">
        <f>J88</f>
        <v>65.099999999999994</v>
      </c>
    </row>
    <row r="88" spans="1:30" ht="30">
      <c r="A88" s="81"/>
      <c r="B88" s="63" t="s">
        <v>328</v>
      </c>
      <c r="C88" s="51">
        <v>871</v>
      </c>
      <c r="D88" s="51" t="s">
        <v>13</v>
      </c>
      <c r="E88" s="51">
        <v>13</v>
      </c>
      <c r="F88" s="51">
        <v>97</v>
      </c>
      <c r="G88" s="51">
        <v>3</v>
      </c>
      <c r="H88" s="52" t="s">
        <v>193</v>
      </c>
      <c r="I88" s="51"/>
      <c r="J88" s="53">
        <f>J89</f>
        <v>65.099999999999994</v>
      </c>
    </row>
    <row r="89" spans="1:30" s="137" customFormat="1" ht="12.75" customHeight="1">
      <c r="A89" s="81"/>
      <c r="B89" s="74" t="s">
        <v>276</v>
      </c>
      <c r="C89" s="51">
        <v>871</v>
      </c>
      <c r="D89" s="51" t="s">
        <v>13</v>
      </c>
      <c r="E89" s="51">
        <v>13</v>
      </c>
      <c r="F89" s="51">
        <v>97</v>
      </c>
      <c r="G89" s="51">
        <v>3</v>
      </c>
      <c r="H89" s="52" t="s">
        <v>193</v>
      </c>
      <c r="I89" s="51">
        <v>520</v>
      </c>
      <c r="J89" s="53">
        <v>65.099999999999994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</row>
    <row r="90" spans="1:30" ht="16.5" customHeight="1">
      <c r="A90" s="96"/>
      <c r="B90" s="27" t="s">
        <v>19</v>
      </c>
      <c r="C90" s="27">
        <v>871</v>
      </c>
      <c r="D90" s="27" t="s">
        <v>15</v>
      </c>
      <c r="E90" s="27" t="s">
        <v>10</v>
      </c>
      <c r="F90" s="28" t="s">
        <v>11</v>
      </c>
      <c r="G90" s="27"/>
      <c r="H90" s="28"/>
      <c r="I90" s="27" t="s">
        <v>9</v>
      </c>
      <c r="J90" s="29">
        <f>J91</f>
        <v>468.8</v>
      </c>
    </row>
    <row r="91" spans="1:30" ht="12.75" customHeight="1">
      <c r="A91" s="81"/>
      <c r="B91" s="75" t="s">
        <v>2</v>
      </c>
      <c r="C91" s="27">
        <v>871</v>
      </c>
      <c r="D91" s="27" t="s">
        <v>15</v>
      </c>
      <c r="E91" s="28" t="s">
        <v>14</v>
      </c>
      <c r="F91" s="28" t="s">
        <v>11</v>
      </c>
      <c r="G91" s="27"/>
      <c r="H91" s="28"/>
      <c r="I91" s="27" t="s">
        <v>9</v>
      </c>
      <c r="J91" s="107">
        <f>J92</f>
        <v>468.8</v>
      </c>
    </row>
    <row r="92" spans="1:30" ht="12.75" customHeight="1">
      <c r="A92" s="81"/>
      <c r="B92" s="61" t="s">
        <v>104</v>
      </c>
      <c r="C92" s="37">
        <v>871</v>
      </c>
      <c r="D92" s="36" t="s">
        <v>15</v>
      </c>
      <c r="E92" s="36" t="s">
        <v>14</v>
      </c>
      <c r="F92" s="36" t="s">
        <v>70</v>
      </c>
      <c r="G92" s="37"/>
      <c r="H92" s="36"/>
      <c r="I92" s="37"/>
      <c r="J92" s="40">
        <f>J93</f>
        <v>468.8</v>
      </c>
    </row>
    <row r="93" spans="1:30" ht="12.75" customHeight="1">
      <c r="A93" s="81"/>
      <c r="B93" s="61" t="s">
        <v>105</v>
      </c>
      <c r="C93" s="37">
        <v>871</v>
      </c>
      <c r="D93" s="36" t="s">
        <v>15</v>
      </c>
      <c r="E93" s="36" t="s">
        <v>14</v>
      </c>
      <c r="F93" s="36" t="s">
        <v>70</v>
      </c>
      <c r="G93" s="37">
        <v>9</v>
      </c>
      <c r="H93" s="36"/>
      <c r="I93" s="37"/>
      <c r="J93" s="40">
        <f>J94+J97</f>
        <v>468.8</v>
      </c>
    </row>
    <row r="94" spans="1:30" ht="45">
      <c r="A94" s="81"/>
      <c r="B94" s="35" t="s">
        <v>107</v>
      </c>
      <c r="C94" s="37">
        <v>871</v>
      </c>
      <c r="D94" s="36" t="s">
        <v>15</v>
      </c>
      <c r="E94" s="36" t="s">
        <v>14</v>
      </c>
      <c r="F94" s="36" t="s">
        <v>70</v>
      </c>
      <c r="G94" s="37">
        <v>9</v>
      </c>
      <c r="H94" s="36" t="s">
        <v>106</v>
      </c>
      <c r="I94" s="37"/>
      <c r="J94" s="40">
        <f>J95+J96</f>
        <v>444</v>
      </c>
    </row>
    <row r="95" spans="1:30" s="137" customFormat="1">
      <c r="A95" s="81"/>
      <c r="B95" s="35" t="s">
        <v>271</v>
      </c>
      <c r="C95" s="37">
        <v>871</v>
      </c>
      <c r="D95" s="36" t="s">
        <v>15</v>
      </c>
      <c r="E95" s="36" t="s">
        <v>14</v>
      </c>
      <c r="F95" s="36" t="s">
        <v>70</v>
      </c>
      <c r="G95" s="37">
        <v>9</v>
      </c>
      <c r="H95" s="36" t="s">
        <v>106</v>
      </c>
      <c r="I95" s="37">
        <v>120</v>
      </c>
      <c r="J95" s="40">
        <v>444</v>
      </c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</row>
    <row r="96" spans="1:30" s="137" customFormat="1" ht="22.5" hidden="1" customHeight="1">
      <c r="A96" s="81"/>
      <c r="B96" s="55" t="s">
        <v>317</v>
      </c>
      <c r="C96" s="37">
        <v>871</v>
      </c>
      <c r="D96" s="36" t="s">
        <v>15</v>
      </c>
      <c r="E96" s="36" t="s">
        <v>14</v>
      </c>
      <c r="F96" s="36" t="s">
        <v>70</v>
      </c>
      <c r="G96" s="37">
        <v>9</v>
      </c>
      <c r="H96" s="36" t="s">
        <v>106</v>
      </c>
      <c r="I96" s="37">
        <v>240</v>
      </c>
      <c r="J96" s="40">
        <f>59.4-59.4</f>
        <v>0</v>
      </c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</row>
    <row r="97" spans="1:30" s="137" customFormat="1" ht="45">
      <c r="A97" s="81"/>
      <c r="B97" s="55" t="s">
        <v>79</v>
      </c>
      <c r="C97" s="37">
        <v>871</v>
      </c>
      <c r="D97" s="36" t="s">
        <v>15</v>
      </c>
      <c r="E97" s="36" t="s">
        <v>14</v>
      </c>
      <c r="F97" s="36" t="s">
        <v>70</v>
      </c>
      <c r="G97" s="37">
        <v>9</v>
      </c>
      <c r="H97" s="36" t="s">
        <v>84</v>
      </c>
      <c r="I97" s="37"/>
      <c r="J97" s="40">
        <f>J98</f>
        <v>24.8</v>
      </c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</row>
    <row r="98" spans="1:30" s="137" customFormat="1" ht="30">
      <c r="A98" s="81"/>
      <c r="B98" s="55" t="s">
        <v>317</v>
      </c>
      <c r="C98" s="37">
        <v>871</v>
      </c>
      <c r="D98" s="36" t="s">
        <v>15</v>
      </c>
      <c r="E98" s="36" t="s">
        <v>14</v>
      </c>
      <c r="F98" s="36" t="s">
        <v>70</v>
      </c>
      <c r="G98" s="37">
        <v>9</v>
      </c>
      <c r="H98" s="36" t="s">
        <v>84</v>
      </c>
      <c r="I98" s="37">
        <v>240</v>
      </c>
      <c r="J98" s="40">
        <v>24.8</v>
      </c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</row>
    <row r="99" spans="1:30" ht="29.25">
      <c r="A99" s="81"/>
      <c r="B99" s="27" t="s">
        <v>39</v>
      </c>
      <c r="C99" s="28" t="s">
        <v>28</v>
      </c>
      <c r="D99" s="28" t="s">
        <v>14</v>
      </c>
      <c r="E99" s="28"/>
      <c r="F99" s="28"/>
      <c r="G99" s="27"/>
      <c r="H99" s="68"/>
      <c r="I99" s="27"/>
      <c r="J99" s="43">
        <f>J100</f>
        <v>342.09999999999997</v>
      </c>
    </row>
    <row r="100" spans="1:30" ht="32.25" customHeight="1">
      <c r="A100" s="81"/>
      <c r="B100" s="42" t="s">
        <v>48</v>
      </c>
      <c r="C100" s="28" t="s">
        <v>28</v>
      </c>
      <c r="D100" s="28" t="s">
        <v>14</v>
      </c>
      <c r="E100" s="28" t="s">
        <v>36</v>
      </c>
      <c r="F100" s="28"/>
      <c r="G100" s="27"/>
      <c r="H100" s="68"/>
      <c r="I100" s="27"/>
      <c r="J100" s="43">
        <f>J101+J112</f>
        <v>342.09999999999997</v>
      </c>
    </row>
    <row r="101" spans="1:30" s="98" customFormat="1" ht="57.75">
      <c r="A101" s="81"/>
      <c r="B101" s="31" t="s">
        <v>255</v>
      </c>
      <c r="C101" s="33">
        <v>871</v>
      </c>
      <c r="D101" s="32" t="s">
        <v>14</v>
      </c>
      <c r="E101" s="32" t="s">
        <v>36</v>
      </c>
      <c r="F101" s="32" t="s">
        <v>15</v>
      </c>
      <c r="G101" s="33"/>
      <c r="H101" s="36"/>
      <c r="I101" s="33"/>
      <c r="J101" s="70">
        <f>J102+J109</f>
        <v>306.2</v>
      </c>
    </row>
    <row r="102" spans="1:30" ht="12.75" customHeight="1">
      <c r="A102" s="81"/>
      <c r="B102" s="76" t="s">
        <v>110</v>
      </c>
      <c r="C102" s="33">
        <v>871</v>
      </c>
      <c r="D102" s="46" t="s">
        <v>14</v>
      </c>
      <c r="E102" s="46" t="s">
        <v>36</v>
      </c>
      <c r="F102" s="32" t="s">
        <v>15</v>
      </c>
      <c r="G102" s="33">
        <v>1</v>
      </c>
      <c r="H102" s="36"/>
      <c r="I102" s="33"/>
      <c r="J102" s="70">
        <f>J103+J105+J107</f>
        <v>306.2</v>
      </c>
    </row>
    <row r="103" spans="1:30" ht="12.75" customHeight="1">
      <c r="A103" s="81"/>
      <c r="B103" s="61" t="s">
        <v>111</v>
      </c>
      <c r="C103" s="37">
        <v>871</v>
      </c>
      <c r="D103" s="52" t="s">
        <v>14</v>
      </c>
      <c r="E103" s="52" t="s">
        <v>36</v>
      </c>
      <c r="F103" s="36" t="s">
        <v>15</v>
      </c>
      <c r="G103" s="37">
        <v>1</v>
      </c>
      <c r="H103" s="36" t="s">
        <v>112</v>
      </c>
      <c r="I103" s="37"/>
      <c r="J103" s="40">
        <f>J104</f>
        <v>8.8000000000000007</v>
      </c>
    </row>
    <row r="104" spans="1:30" s="137" customFormat="1" ht="28.5" customHeight="1">
      <c r="A104" s="81"/>
      <c r="B104" s="153" t="s">
        <v>317</v>
      </c>
      <c r="C104" s="37">
        <v>871</v>
      </c>
      <c r="D104" s="52" t="s">
        <v>14</v>
      </c>
      <c r="E104" s="52" t="s">
        <v>36</v>
      </c>
      <c r="F104" s="36" t="s">
        <v>15</v>
      </c>
      <c r="G104" s="37">
        <v>1</v>
      </c>
      <c r="H104" s="36" t="s">
        <v>112</v>
      </c>
      <c r="I104" s="37">
        <v>240</v>
      </c>
      <c r="J104" s="40">
        <v>8.8000000000000007</v>
      </c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</row>
    <row r="105" spans="1:30" ht="12.75" customHeight="1">
      <c r="A105" s="81"/>
      <c r="B105" s="61" t="s">
        <v>109</v>
      </c>
      <c r="C105" s="37">
        <v>871</v>
      </c>
      <c r="D105" s="52" t="s">
        <v>14</v>
      </c>
      <c r="E105" s="52" t="s">
        <v>36</v>
      </c>
      <c r="F105" s="36" t="s">
        <v>15</v>
      </c>
      <c r="G105" s="37">
        <v>1</v>
      </c>
      <c r="H105" s="36" t="s">
        <v>114</v>
      </c>
      <c r="I105" s="37"/>
      <c r="J105" s="40">
        <f>J106</f>
        <v>117.7</v>
      </c>
    </row>
    <row r="106" spans="1:30" s="137" customFormat="1" ht="29.25" customHeight="1">
      <c r="A106" s="81"/>
      <c r="B106" s="61" t="s">
        <v>317</v>
      </c>
      <c r="C106" s="37">
        <v>871</v>
      </c>
      <c r="D106" s="52" t="s">
        <v>14</v>
      </c>
      <c r="E106" s="52" t="s">
        <v>36</v>
      </c>
      <c r="F106" s="36" t="s">
        <v>15</v>
      </c>
      <c r="G106" s="37">
        <v>1</v>
      </c>
      <c r="H106" s="36" t="s">
        <v>114</v>
      </c>
      <c r="I106" s="37">
        <v>240</v>
      </c>
      <c r="J106" s="40">
        <v>117.7</v>
      </c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</row>
    <row r="107" spans="1:30" ht="12.75" customHeight="1">
      <c r="A107" s="81"/>
      <c r="B107" s="61" t="s">
        <v>115</v>
      </c>
      <c r="C107" s="37">
        <v>871</v>
      </c>
      <c r="D107" s="52" t="s">
        <v>14</v>
      </c>
      <c r="E107" s="52" t="s">
        <v>36</v>
      </c>
      <c r="F107" s="36" t="s">
        <v>15</v>
      </c>
      <c r="G107" s="37">
        <v>1</v>
      </c>
      <c r="H107" s="52" t="s">
        <v>196</v>
      </c>
      <c r="I107" s="37"/>
      <c r="J107" s="40">
        <f>J108</f>
        <v>179.7</v>
      </c>
    </row>
    <row r="108" spans="1:30" s="137" customFormat="1" ht="30.75" customHeight="1">
      <c r="A108" s="81"/>
      <c r="B108" s="61" t="s">
        <v>317</v>
      </c>
      <c r="C108" s="37">
        <v>871</v>
      </c>
      <c r="D108" s="52" t="s">
        <v>14</v>
      </c>
      <c r="E108" s="52" t="s">
        <v>36</v>
      </c>
      <c r="F108" s="36" t="s">
        <v>15</v>
      </c>
      <c r="G108" s="37">
        <v>1</v>
      </c>
      <c r="H108" s="52" t="s">
        <v>196</v>
      </c>
      <c r="I108" s="37">
        <v>240</v>
      </c>
      <c r="J108" s="40">
        <f>250-70.3</f>
        <v>179.7</v>
      </c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</row>
    <row r="109" spans="1:30" ht="43.5" hidden="1">
      <c r="A109" s="81"/>
      <c r="B109" s="76" t="s">
        <v>117</v>
      </c>
      <c r="C109" s="33">
        <v>871</v>
      </c>
      <c r="D109" s="46" t="s">
        <v>14</v>
      </c>
      <c r="E109" s="46" t="s">
        <v>36</v>
      </c>
      <c r="F109" s="32" t="s">
        <v>15</v>
      </c>
      <c r="G109" s="33">
        <v>2</v>
      </c>
      <c r="H109" s="36"/>
      <c r="I109" s="33"/>
      <c r="J109" s="70">
        <f>J110</f>
        <v>0</v>
      </c>
    </row>
    <row r="110" spans="1:30" hidden="1">
      <c r="A110" s="81"/>
      <c r="B110" s="61" t="s">
        <v>118</v>
      </c>
      <c r="C110" s="37">
        <v>871</v>
      </c>
      <c r="D110" s="52" t="s">
        <v>14</v>
      </c>
      <c r="E110" s="52" t="s">
        <v>36</v>
      </c>
      <c r="F110" s="36" t="s">
        <v>15</v>
      </c>
      <c r="G110" s="37">
        <v>2</v>
      </c>
      <c r="H110" s="36" t="s">
        <v>116</v>
      </c>
      <c r="I110" s="37"/>
      <c r="J110" s="40">
        <f>J111</f>
        <v>0</v>
      </c>
    </row>
    <row r="111" spans="1:30" s="137" customFormat="1" ht="32.25" hidden="1" customHeight="1">
      <c r="A111" s="81"/>
      <c r="B111" s="61" t="s">
        <v>317</v>
      </c>
      <c r="C111" s="37">
        <v>871</v>
      </c>
      <c r="D111" s="52" t="s">
        <v>14</v>
      </c>
      <c r="E111" s="52" t="s">
        <v>36</v>
      </c>
      <c r="F111" s="36" t="s">
        <v>15</v>
      </c>
      <c r="G111" s="37">
        <v>2</v>
      </c>
      <c r="H111" s="36" t="s">
        <v>116</v>
      </c>
      <c r="I111" s="37">
        <v>240</v>
      </c>
      <c r="J111" s="40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</row>
    <row r="112" spans="1:30" ht="28.5" customHeight="1">
      <c r="A112" s="81"/>
      <c r="B112" s="58" t="s">
        <v>88</v>
      </c>
      <c r="C112" s="27">
        <v>871</v>
      </c>
      <c r="D112" s="28" t="s">
        <v>14</v>
      </c>
      <c r="E112" s="28" t="s">
        <v>36</v>
      </c>
      <c r="F112" s="28">
        <v>97</v>
      </c>
      <c r="G112" s="69"/>
      <c r="H112" s="68"/>
      <c r="I112" s="69"/>
      <c r="J112" s="43">
        <f>J113</f>
        <v>35.9</v>
      </c>
    </row>
    <row r="113" spans="1:30" ht="48" customHeight="1">
      <c r="A113" s="81"/>
      <c r="B113" s="55" t="s">
        <v>87</v>
      </c>
      <c r="C113" s="37">
        <v>871</v>
      </c>
      <c r="D113" s="52" t="s">
        <v>14</v>
      </c>
      <c r="E113" s="52" t="s">
        <v>36</v>
      </c>
      <c r="F113" s="52">
        <v>97</v>
      </c>
      <c r="G113" s="51">
        <v>2</v>
      </c>
      <c r="H113" s="36"/>
      <c r="I113" s="37"/>
      <c r="J113" s="40">
        <f>J114</f>
        <v>35.9</v>
      </c>
    </row>
    <row r="114" spans="1:30" ht="45" customHeight="1">
      <c r="A114" s="81"/>
      <c r="B114" s="61" t="s">
        <v>309</v>
      </c>
      <c r="C114" s="37">
        <v>871</v>
      </c>
      <c r="D114" s="52" t="s">
        <v>14</v>
      </c>
      <c r="E114" s="52" t="s">
        <v>36</v>
      </c>
      <c r="F114" s="36" t="s">
        <v>108</v>
      </c>
      <c r="G114" s="37">
        <v>2</v>
      </c>
      <c r="H114" s="52" t="s">
        <v>113</v>
      </c>
      <c r="I114" s="37"/>
      <c r="J114" s="40">
        <f>J115</f>
        <v>35.9</v>
      </c>
    </row>
    <row r="115" spans="1:30" s="137" customFormat="1" ht="12.75" customHeight="1">
      <c r="A115" s="81"/>
      <c r="B115" s="74" t="s">
        <v>57</v>
      </c>
      <c r="C115" s="37">
        <v>871</v>
      </c>
      <c r="D115" s="52" t="s">
        <v>14</v>
      </c>
      <c r="E115" s="52" t="s">
        <v>36</v>
      </c>
      <c r="F115" s="36" t="s">
        <v>108</v>
      </c>
      <c r="G115" s="37">
        <v>2</v>
      </c>
      <c r="H115" s="52" t="s">
        <v>113</v>
      </c>
      <c r="I115" s="37">
        <v>500</v>
      </c>
      <c r="J115" s="40">
        <v>35.9</v>
      </c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</row>
    <row r="116" spans="1:30">
      <c r="A116" s="81"/>
      <c r="B116" s="27" t="s">
        <v>65</v>
      </c>
      <c r="C116" s="27">
        <v>871</v>
      </c>
      <c r="D116" s="28" t="s">
        <v>17</v>
      </c>
      <c r="E116" s="27" t="s">
        <v>10</v>
      </c>
      <c r="F116" s="68"/>
      <c r="G116" s="69"/>
      <c r="H116" s="68"/>
      <c r="I116" s="69"/>
      <c r="J116" s="43">
        <f>J117+J132</f>
        <v>35098.6</v>
      </c>
    </row>
    <row r="117" spans="1:30">
      <c r="A117" s="81"/>
      <c r="B117" s="42" t="s">
        <v>66</v>
      </c>
      <c r="C117" s="27">
        <v>871</v>
      </c>
      <c r="D117" s="28" t="s">
        <v>17</v>
      </c>
      <c r="E117" s="28" t="s">
        <v>36</v>
      </c>
      <c r="F117" s="68"/>
      <c r="G117" s="69"/>
      <c r="H117" s="68"/>
      <c r="I117" s="69"/>
      <c r="J117" s="43">
        <f>J118</f>
        <v>35073.599999999999</v>
      </c>
    </row>
    <row r="118" spans="1:30" s="98" customFormat="1" ht="29.25">
      <c r="A118" s="81"/>
      <c r="B118" s="31" t="s">
        <v>131</v>
      </c>
      <c r="C118" s="33">
        <v>871</v>
      </c>
      <c r="D118" s="32" t="s">
        <v>17</v>
      </c>
      <c r="E118" s="32" t="s">
        <v>36</v>
      </c>
      <c r="F118" s="32" t="s">
        <v>14</v>
      </c>
      <c r="G118" s="33"/>
      <c r="H118" s="36"/>
      <c r="I118" s="33"/>
      <c r="J118" s="70">
        <f>J119</f>
        <v>35073.599999999999</v>
      </c>
    </row>
    <row r="119" spans="1:30" ht="43.5">
      <c r="A119" s="81"/>
      <c r="B119" s="76" t="s">
        <v>256</v>
      </c>
      <c r="C119" s="33">
        <v>871</v>
      </c>
      <c r="D119" s="46" t="s">
        <v>17</v>
      </c>
      <c r="E119" s="46" t="s">
        <v>36</v>
      </c>
      <c r="F119" s="32" t="s">
        <v>14</v>
      </c>
      <c r="G119" s="33">
        <v>1</v>
      </c>
      <c r="H119" s="36"/>
      <c r="I119" s="33"/>
      <c r="J119" s="70">
        <f>J120+J122+J124+J126+J130+J128</f>
        <v>35073.599999999999</v>
      </c>
    </row>
    <row r="120" spans="1:30" ht="12.75" customHeight="1">
      <c r="A120" s="81"/>
      <c r="B120" s="61" t="s">
        <v>119</v>
      </c>
      <c r="C120" s="37">
        <v>871</v>
      </c>
      <c r="D120" s="52" t="s">
        <v>17</v>
      </c>
      <c r="E120" s="52" t="s">
        <v>36</v>
      </c>
      <c r="F120" s="36" t="s">
        <v>14</v>
      </c>
      <c r="G120" s="37">
        <v>1</v>
      </c>
      <c r="H120" s="36" t="s">
        <v>120</v>
      </c>
      <c r="I120" s="37"/>
      <c r="J120" s="40">
        <f>J121</f>
        <v>8000</v>
      </c>
    </row>
    <row r="121" spans="1:30" s="137" customFormat="1" ht="29.25" customHeight="1">
      <c r="A121" s="81"/>
      <c r="B121" s="61" t="s">
        <v>317</v>
      </c>
      <c r="C121" s="37">
        <v>871</v>
      </c>
      <c r="D121" s="52" t="s">
        <v>17</v>
      </c>
      <c r="E121" s="52" t="s">
        <v>36</v>
      </c>
      <c r="F121" s="36" t="s">
        <v>14</v>
      </c>
      <c r="G121" s="37">
        <v>1</v>
      </c>
      <c r="H121" s="36" t="s">
        <v>120</v>
      </c>
      <c r="I121" s="37">
        <v>240</v>
      </c>
      <c r="J121" s="40">
        <v>8000</v>
      </c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</row>
    <row r="122" spans="1:30" ht="12.75" customHeight="1">
      <c r="A122" s="81"/>
      <c r="B122" s="61" t="s">
        <v>121</v>
      </c>
      <c r="C122" s="37">
        <v>871</v>
      </c>
      <c r="D122" s="52" t="s">
        <v>17</v>
      </c>
      <c r="E122" s="52" t="s">
        <v>36</v>
      </c>
      <c r="F122" s="36" t="s">
        <v>14</v>
      </c>
      <c r="G122" s="37">
        <v>1</v>
      </c>
      <c r="H122" s="36" t="s">
        <v>122</v>
      </c>
      <c r="I122" s="37"/>
      <c r="J122" s="40">
        <f>J123</f>
        <v>16262.2</v>
      </c>
    </row>
    <row r="123" spans="1:30" s="137" customFormat="1" ht="28.5" customHeight="1">
      <c r="A123" s="81"/>
      <c r="B123" s="61" t="s">
        <v>317</v>
      </c>
      <c r="C123" s="37">
        <v>871</v>
      </c>
      <c r="D123" s="52" t="s">
        <v>17</v>
      </c>
      <c r="E123" s="52" t="s">
        <v>36</v>
      </c>
      <c r="F123" s="36" t="s">
        <v>14</v>
      </c>
      <c r="G123" s="37">
        <v>1</v>
      </c>
      <c r="H123" s="36" t="s">
        <v>122</v>
      </c>
      <c r="I123" s="37">
        <v>240</v>
      </c>
      <c r="J123" s="40">
        <v>16262.2</v>
      </c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</row>
    <row r="124" spans="1:30" ht="12.75" customHeight="1">
      <c r="A124" s="81"/>
      <c r="B124" s="61" t="s">
        <v>123</v>
      </c>
      <c r="C124" s="37">
        <v>871</v>
      </c>
      <c r="D124" s="52" t="s">
        <v>17</v>
      </c>
      <c r="E124" s="52" t="s">
        <v>36</v>
      </c>
      <c r="F124" s="36" t="s">
        <v>14</v>
      </c>
      <c r="G124" s="37">
        <v>1</v>
      </c>
      <c r="H124" s="36" t="s">
        <v>124</v>
      </c>
      <c r="I124" s="37"/>
      <c r="J124" s="40">
        <f>J125</f>
        <v>4344.8</v>
      </c>
    </row>
    <row r="125" spans="1:30" s="137" customFormat="1" ht="29.25" customHeight="1">
      <c r="A125" s="81"/>
      <c r="B125" s="61" t="s">
        <v>317</v>
      </c>
      <c r="C125" s="37">
        <v>871</v>
      </c>
      <c r="D125" s="52" t="s">
        <v>17</v>
      </c>
      <c r="E125" s="52" t="s">
        <v>36</v>
      </c>
      <c r="F125" s="36" t="s">
        <v>14</v>
      </c>
      <c r="G125" s="37">
        <v>1</v>
      </c>
      <c r="H125" s="36" t="s">
        <v>124</v>
      </c>
      <c r="I125" s="37">
        <v>240</v>
      </c>
      <c r="J125" s="40">
        <v>4344.8</v>
      </c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</row>
    <row r="126" spans="1:30" ht="30">
      <c r="A126" s="81"/>
      <c r="B126" s="61" t="s">
        <v>235</v>
      </c>
      <c r="C126" s="37">
        <v>871</v>
      </c>
      <c r="D126" s="52" t="s">
        <v>17</v>
      </c>
      <c r="E126" s="52" t="s">
        <v>36</v>
      </c>
      <c r="F126" s="36" t="s">
        <v>14</v>
      </c>
      <c r="G126" s="37">
        <v>1</v>
      </c>
      <c r="H126" s="36" t="s">
        <v>125</v>
      </c>
      <c r="I126" s="37"/>
      <c r="J126" s="40">
        <f>J127</f>
        <v>563.6</v>
      </c>
    </row>
    <row r="127" spans="1:30" s="137" customFormat="1" ht="30" customHeight="1">
      <c r="A127" s="81"/>
      <c r="B127" s="61" t="s">
        <v>317</v>
      </c>
      <c r="C127" s="37">
        <v>871</v>
      </c>
      <c r="D127" s="52" t="s">
        <v>17</v>
      </c>
      <c r="E127" s="52" t="s">
        <v>36</v>
      </c>
      <c r="F127" s="36" t="s">
        <v>14</v>
      </c>
      <c r="G127" s="37">
        <v>1</v>
      </c>
      <c r="H127" s="36" t="s">
        <v>125</v>
      </c>
      <c r="I127" s="37">
        <v>240</v>
      </c>
      <c r="J127" s="40">
        <v>563.6</v>
      </c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</row>
    <row r="128" spans="1:30" ht="12.75" customHeight="1">
      <c r="A128" s="81"/>
      <c r="B128" s="61" t="s">
        <v>313</v>
      </c>
      <c r="C128" s="37">
        <v>871</v>
      </c>
      <c r="D128" s="52" t="s">
        <v>17</v>
      </c>
      <c r="E128" s="52" t="s">
        <v>36</v>
      </c>
      <c r="F128" s="36" t="s">
        <v>14</v>
      </c>
      <c r="G128" s="37">
        <v>1</v>
      </c>
      <c r="H128" s="36" t="s">
        <v>126</v>
      </c>
      <c r="I128" s="37"/>
      <c r="J128" s="40">
        <f>J129</f>
        <v>4000</v>
      </c>
    </row>
    <row r="129" spans="1:30" s="137" customFormat="1" ht="27.75" customHeight="1">
      <c r="A129" s="81"/>
      <c r="B129" s="61" t="s">
        <v>317</v>
      </c>
      <c r="C129" s="37">
        <v>871</v>
      </c>
      <c r="D129" s="52" t="s">
        <v>17</v>
      </c>
      <c r="E129" s="52" t="s">
        <v>36</v>
      </c>
      <c r="F129" s="36" t="s">
        <v>14</v>
      </c>
      <c r="G129" s="37">
        <v>1</v>
      </c>
      <c r="H129" s="36" t="s">
        <v>126</v>
      </c>
      <c r="I129" s="37">
        <v>240</v>
      </c>
      <c r="J129" s="40">
        <v>4000</v>
      </c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</row>
    <row r="130" spans="1:30" ht="12.75" customHeight="1">
      <c r="A130" s="81"/>
      <c r="B130" s="61" t="s">
        <v>198</v>
      </c>
      <c r="C130" s="37">
        <v>871</v>
      </c>
      <c r="D130" s="52" t="s">
        <v>17</v>
      </c>
      <c r="E130" s="52" t="s">
        <v>36</v>
      </c>
      <c r="F130" s="36" t="s">
        <v>14</v>
      </c>
      <c r="G130" s="37">
        <v>1</v>
      </c>
      <c r="H130" s="52" t="s">
        <v>197</v>
      </c>
      <c r="I130" s="37"/>
      <c r="J130" s="40">
        <f>J131</f>
        <v>1903</v>
      </c>
    </row>
    <row r="131" spans="1:30" s="137" customFormat="1" ht="27.75" customHeight="1">
      <c r="A131" s="81"/>
      <c r="B131" s="61" t="s">
        <v>317</v>
      </c>
      <c r="C131" s="37">
        <v>871</v>
      </c>
      <c r="D131" s="52" t="s">
        <v>17</v>
      </c>
      <c r="E131" s="52" t="s">
        <v>36</v>
      </c>
      <c r="F131" s="36" t="s">
        <v>14</v>
      </c>
      <c r="G131" s="37">
        <v>1</v>
      </c>
      <c r="H131" s="52" t="s">
        <v>197</v>
      </c>
      <c r="I131" s="37">
        <v>240</v>
      </c>
      <c r="J131" s="40">
        <f>1903</f>
        <v>1903</v>
      </c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</row>
    <row r="132" spans="1:30" ht="12.75" customHeight="1">
      <c r="A132" s="81"/>
      <c r="B132" s="42" t="s">
        <v>67</v>
      </c>
      <c r="C132" s="27">
        <v>871</v>
      </c>
      <c r="D132" s="28" t="s">
        <v>17</v>
      </c>
      <c r="E132" s="28" t="s">
        <v>68</v>
      </c>
      <c r="F132" s="28"/>
      <c r="G132" s="28"/>
      <c r="H132" s="68"/>
      <c r="I132" s="27" t="s">
        <v>9</v>
      </c>
      <c r="J132" s="29">
        <f>J133+J136</f>
        <v>25</v>
      </c>
    </row>
    <row r="133" spans="1:30" s="98" customFormat="1" ht="29.25">
      <c r="A133" s="81"/>
      <c r="B133" s="76" t="s">
        <v>257</v>
      </c>
      <c r="C133" s="32" t="s">
        <v>28</v>
      </c>
      <c r="D133" s="32" t="s">
        <v>17</v>
      </c>
      <c r="E133" s="32" t="s">
        <v>68</v>
      </c>
      <c r="F133" s="32" t="s">
        <v>17</v>
      </c>
      <c r="G133" s="33"/>
      <c r="H133" s="36"/>
      <c r="I133" s="33"/>
      <c r="J133" s="70">
        <f>J134</f>
        <v>25</v>
      </c>
    </row>
    <row r="134" spans="1:30">
      <c r="A134" s="81"/>
      <c r="B134" s="61" t="s">
        <v>269</v>
      </c>
      <c r="C134" s="52" t="s">
        <v>28</v>
      </c>
      <c r="D134" s="52" t="s">
        <v>17</v>
      </c>
      <c r="E134" s="52" t="s">
        <v>68</v>
      </c>
      <c r="F134" s="36" t="s">
        <v>17</v>
      </c>
      <c r="G134" s="37">
        <v>0</v>
      </c>
      <c r="H134" s="52" t="s">
        <v>244</v>
      </c>
      <c r="I134" s="37"/>
      <c r="J134" s="40">
        <f>J135</f>
        <v>25</v>
      </c>
    </row>
    <row r="135" spans="1:30" ht="30">
      <c r="A135" s="81"/>
      <c r="B135" s="61" t="s">
        <v>299</v>
      </c>
      <c r="C135" s="52" t="s">
        <v>28</v>
      </c>
      <c r="D135" s="52" t="s">
        <v>17</v>
      </c>
      <c r="E135" s="52" t="s">
        <v>68</v>
      </c>
      <c r="F135" s="36" t="s">
        <v>17</v>
      </c>
      <c r="G135" s="37">
        <v>0</v>
      </c>
      <c r="H135" s="52" t="s">
        <v>244</v>
      </c>
      <c r="I135" s="37">
        <v>810</v>
      </c>
      <c r="J135" s="40">
        <v>25</v>
      </c>
    </row>
    <row r="136" spans="1:30" ht="18" hidden="1" customHeight="1">
      <c r="A136" s="81"/>
      <c r="B136" s="58" t="s">
        <v>191</v>
      </c>
      <c r="C136" s="27">
        <v>871</v>
      </c>
      <c r="D136" s="28" t="s">
        <v>17</v>
      </c>
      <c r="E136" s="28" t="s">
        <v>68</v>
      </c>
      <c r="F136" s="28">
        <v>97</v>
      </c>
      <c r="G136" s="27"/>
      <c r="H136" s="28"/>
      <c r="I136" s="27"/>
      <c r="J136" s="43">
        <f>J137</f>
        <v>0</v>
      </c>
    </row>
    <row r="137" spans="1:30" ht="29.25" hidden="1">
      <c r="A137" s="81"/>
      <c r="B137" s="57" t="s">
        <v>88</v>
      </c>
      <c r="C137" s="46" t="s">
        <v>28</v>
      </c>
      <c r="D137" s="46" t="s">
        <v>17</v>
      </c>
      <c r="E137" s="46" t="s">
        <v>68</v>
      </c>
      <c r="F137" s="46">
        <v>97</v>
      </c>
      <c r="G137" s="45"/>
      <c r="H137" s="46"/>
      <c r="I137" s="45"/>
      <c r="J137" s="70">
        <f>J138+J141</f>
        <v>0</v>
      </c>
    </row>
    <row r="138" spans="1:30" ht="45" hidden="1">
      <c r="A138" s="81"/>
      <c r="B138" s="55" t="s">
        <v>87</v>
      </c>
      <c r="C138" s="52" t="s">
        <v>28</v>
      </c>
      <c r="D138" s="52" t="s">
        <v>17</v>
      </c>
      <c r="E138" s="52" t="s">
        <v>68</v>
      </c>
      <c r="F138" s="52">
        <v>97</v>
      </c>
      <c r="G138" s="51">
        <v>2</v>
      </c>
      <c r="H138" s="52"/>
      <c r="I138" s="51"/>
      <c r="J138" s="40">
        <f>J139+J141</f>
        <v>0</v>
      </c>
    </row>
    <row r="139" spans="1:30" ht="30" hidden="1">
      <c r="A139" s="81"/>
      <c r="B139" s="61" t="s">
        <v>129</v>
      </c>
      <c r="C139" s="52" t="s">
        <v>28</v>
      </c>
      <c r="D139" s="52" t="s">
        <v>17</v>
      </c>
      <c r="E139" s="52" t="s">
        <v>68</v>
      </c>
      <c r="F139" s="36" t="s">
        <v>108</v>
      </c>
      <c r="G139" s="37">
        <v>2</v>
      </c>
      <c r="H139" s="52" t="s">
        <v>130</v>
      </c>
      <c r="I139" s="51"/>
      <c r="J139" s="40">
        <f>J140</f>
        <v>0</v>
      </c>
    </row>
    <row r="140" spans="1:30" hidden="1">
      <c r="A140" s="81"/>
      <c r="B140" s="74" t="s">
        <v>57</v>
      </c>
      <c r="C140" s="52" t="s">
        <v>28</v>
      </c>
      <c r="D140" s="52" t="s">
        <v>17</v>
      </c>
      <c r="E140" s="52" t="s">
        <v>68</v>
      </c>
      <c r="F140" s="36" t="s">
        <v>108</v>
      </c>
      <c r="G140" s="37">
        <v>2</v>
      </c>
      <c r="H140" s="52" t="s">
        <v>130</v>
      </c>
      <c r="I140" s="51">
        <v>500</v>
      </c>
      <c r="J140" s="40"/>
    </row>
    <row r="141" spans="1:30" ht="30" hidden="1">
      <c r="A141" s="81"/>
      <c r="B141" s="61" t="s">
        <v>127</v>
      </c>
      <c r="C141" s="52" t="s">
        <v>28</v>
      </c>
      <c r="D141" s="52" t="s">
        <v>17</v>
      </c>
      <c r="E141" s="52" t="s">
        <v>68</v>
      </c>
      <c r="F141" s="36" t="s">
        <v>108</v>
      </c>
      <c r="G141" s="37">
        <v>2</v>
      </c>
      <c r="H141" s="52" t="s">
        <v>128</v>
      </c>
      <c r="I141" s="37"/>
      <c r="J141" s="40">
        <f>J142</f>
        <v>0</v>
      </c>
    </row>
    <row r="142" spans="1:30" hidden="1">
      <c r="A142" s="81"/>
      <c r="B142" s="74" t="s">
        <v>57</v>
      </c>
      <c r="C142" s="52" t="s">
        <v>28</v>
      </c>
      <c r="D142" s="52" t="s">
        <v>17</v>
      </c>
      <c r="E142" s="52" t="s">
        <v>68</v>
      </c>
      <c r="F142" s="36" t="s">
        <v>108</v>
      </c>
      <c r="G142" s="37">
        <v>2</v>
      </c>
      <c r="H142" s="52" t="s">
        <v>128</v>
      </c>
      <c r="I142" s="37">
        <v>500</v>
      </c>
      <c r="J142" s="40"/>
    </row>
    <row r="143" spans="1:30">
      <c r="A143" s="81"/>
      <c r="B143" s="27" t="s">
        <v>20</v>
      </c>
      <c r="C143" s="27">
        <v>871</v>
      </c>
      <c r="D143" s="27" t="s">
        <v>18</v>
      </c>
      <c r="E143" s="27" t="s">
        <v>10</v>
      </c>
      <c r="F143" s="68"/>
      <c r="G143" s="69"/>
      <c r="H143" s="68"/>
      <c r="I143" s="69"/>
      <c r="J143" s="43">
        <f>J144+J163+J168+J204</f>
        <v>43088.3</v>
      </c>
    </row>
    <row r="144" spans="1:30">
      <c r="A144" s="81"/>
      <c r="B144" s="42" t="s">
        <v>21</v>
      </c>
      <c r="C144" s="27">
        <v>871</v>
      </c>
      <c r="D144" s="27" t="s">
        <v>18</v>
      </c>
      <c r="E144" s="27" t="s">
        <v>13</v>
      </c>
      <c r="F144" s="68"/>
      <c r="G144" s="69"/>
      <c r="H144" s="68"/>
      <c r="I144" s="69"/>
      <c r="J144" s="43">
        <f>J145+J159</f>
        <v>1848</v>
      </c>
    </row>
    <row r="145" spans="1:10" s="98" customFormat="1" ht="29.25">
      <c r="A145" s="81"/>
      <c r="B145" s="76" t="s">
        <v>312</v>
      </c>
      <c r="C145" s="32" t="s">
        <v>28</v>
      </c>
      <c r="D145" s="32" t="s">
        <v>18</v>
      </c>
      <c r="E145" s="32" t="s">
        <v>13</v>
      </c>
      <c r="F145" s="32" t="s">
        <v>18</v>
      </c>
      <c r="G145" s="33"/>
      <c r="H145" s="36"/>
      <c r="I145" s="33"/>
      <c r="J145" s="70">
        <f>J146+J153+J156</f>
        <v>906.6</v>
      </c>
    </row>
    <row r="146" spans="1:10">
      <c r="A146" s="81"/>
      <c r="B146" s="76" t="s">
        <v>134</v>
      </c>
      <c r="C146" s="46" t="s">
        <v>28</v>
      </c>
      <c r="D146" s="46" t="s">
        <v>18</v>
      </c>
      <c r="E146" s="46" t="s">
        <v>13</v>
      </c>
      <c r="F146" s="32" t="s">
        <v>18</v>
      </c>
      <c r="G146" s="33">
        <v>1</v>
      </c>
      <c r="H146" s="36"/>
      <c r="I146" s="33"/>
      <c r="J146" s="70">
        <f>J147+J149+J151</f>
        <v>465.3</v>
      </c>
    </row>
    <row r="147" spans="1:10">
      <c r="A147" s="81"/>
      <c r="B147" s="61" t="s">
        <v>139</v>
      </c>
      <c r="C147" s="52" t="s">
        <v>28</v>
      </c>
      <c r="D147" s="52" t="s">
        <v>18</v>
      </c>
      <c r="E147" s="52" t="s">
        <v>13</v>
      </c>
      <c r="F147" s="36" t="s">
        <v>18</v>
      </c>
      <c r="G147" s="37">
        <v>1</v>
      </c>
      <c r="H147" s="52" t="s">
        <v>140</v>
      </c>
      <c r="I147" s="37"/>
      <c r="J147" s="40">
        <f>J148</f>
        <v>265.3</v>
      </c>
    </row>
    <row r="148" spans="1:10" ht="30">
      <c r="A148" s="81"/>
      <c r="B148" s="61" t="s">
        <v>317</v>
      </c>
      <c r="C148" s="52" t="s">
        <v>28</v>
      </c>
      <c r="D148" s="52" t="s">
        <v>18</v>
      </c>
      <c r="E148" s="52" t="s">
        <v>13</v>
      </c>
      <c r="F148" s="36" t="s">
        <v>18</v>
      </c>
      <c r="G148" s="37">
        <v>1</v>
      </c>
      <c r="H148" s="52" t="s">
        <v>140</v>
      </c>
      <c r="I148" s="37">
        <v>240</v>
      </c>
      <c r="J148" s="40">
        <v>265.3</v>
      </c>
    </row>
    <row r="149" spans="1:10" ht="14.25" hidden="1" customHeight="1">
      <c r="A149" s="81"/>
      <c r="B149" s="61" t="s">
        <v>135</v>
      </c>
      <c r="C149" s="52" t="s">
        <v>28</v>
      </c>
      <c r="D149" s="52" t="s">
        <v>18</v>
      </c>
      <c r="E149" s="52" t="s">
        <v>13</v>
      </c>
      <c r="F149" s="36" t="s">
        <v>18</v>
      </c>
      <c r="G149" s="37">
        <v>1</v>
      </c>
      <c r="H149" s="52" t="s">
        <v>136</v>
      </c>
      <c r="I149" s="37"/>
      <c r="J149" s="40">
        <f>J150</f>
        <v>0</v>
      </c>
    </row>
    <row r="150" spans="1:10" ht="18" hidden="1" customHeight="1">
      <c r="A150" s="81"/>
      <c r="B150" s="61" t="s">
        <v>317</v>
      </c>
      <c r="C150" s="52" t="s">
        <v>28</v>
      </c>
      <c r="D150" s="52" t="s">
        <v>18</v>
      </c>
      <c r="E150" s="52" t="s">
        <v>13</v>
      </c>
      <c r="F150" s="36" t="s">
        <v>18</v>
      </c>
      <c r="G150" s="37">
        <v>1</v>
      </c>
      <c r="H150" s="36" t="s">
        <v>136</v>
      </c>
      <c r="I150" s="37">
        <v>240</v>
      </c>
      <c r="J150" s="40">
        <f>200-200</f>
        <v>0</v>
      </c>
    </row>
    <row r="151" spans="1:10">
      <c r="A151" s="81"/>
      <c r="B151" s="61" t="s">
        <v>319</v>
      </c>
      <c r="C151" s="52" t="s">
        <v>28</v>
      </c>
      <c r="D151" s="52" t="s">
        <v>18</v>
      </c>
      <c r="E151" s="52" t="s">
        <v>13</v>
      </c>
      <c r="F151" s="36" t="s">
        <v>18</v>
      </c>
      <c r="G151" s="37">
        <v>1</v>
      </c>
      <c r="H151" s="36" t="s">
        <v>142</v>
      </c>
      <c r="I151" s="37"/>
      <c r="J151" s="40">
        <f>J152</f>
        <v>200</v>
      </c>
    </row>
    <row r="152" spans="1:10" ht="30">
      <c r="A152" s="81"/>
      <c r="B152" s="61" t="s">
        <v>317</v>
      </c>
      <c r="C152" s="52" t="s">
        <v>28</v>
      </c>
      <c r="D152" s="52" t="s">
        <v>18</v>
      </c>
      <c r="E152" s="52" t="s">
        <v>13</v>
      </c>
      <c r="F152" s="36" t="s">
        <v>18</v>
      </c>
      <c r="G152" s="37">
        <v>1</v>
      </c>
      <c r="H152" s="36" t="s">
        <v>142</v>
      </c>
      <c r="I152" s="37">
        <v>240</v>
      </c>
      <c r="J152" s="40">
        <v>200</v>
      </c>
    </row>
    <row r="153" spans="1:10" ht="27" customHeight="1">
      <c r="A153" s="81"/>
      <c r="B153" s="76" t="s">
        <v>138</v>
      </c>
      <c r="C153" s="46" t="s">
        <v>28</v>
      </c>
      <c r="D153" s="46" t="s">
        <v>18</v>
      </c>
      <c r="E153" s="46" t="s">
        <v>13</v>
      </c>
      <c r="F153" s="32" t="s">
        <v>18</v>
      </c>
      <c r="G153" s="33">
        <v>2</v>
      </c>
      <c r="H153" s="36"/>
      <c r="I153" s="33"/>
      <c r="J153" s="70">
        <f>J154</f>
        <v>276.7</v>
      </c>
    </row>
    <row r="154" spans="1:10" ht="15.75" customHeight="1">
      <c r="A154" s="81"/>
      <c r="B154" s="61" t="s">
        <v>139</v>
      </c>
      <c r="C154" s="52" t="s">
        <v>28</v>
      </c>
      <c r="D154" s="52" t="s">
        <v>18</v>
      </c>
      <c r="E154" s="52" t="s">
        <v>13</v>
      </c>
      <c r="F154" s="36" t="s">
        <v>18</v>
      </c>
      <c r="G154" s="37">
        <v>2</v>
      </c>
      <c r="H154" s="36" t="s">
        <v>140</v>
      </c>
      <c r="I154" s="37"/>
      <c r="J154" s="40">
        <f>J155</f>
        <v>276.7</v>
      </c>
    </row>
    <row r="155" spans="1:10" ht="35.25" customHeight="1">
      <c r="A155" s="81"/>
      <c r="B155" s="61" t="s">
        <v>317</v>
      </c>
      <c r="C155" s="52" t="s">
        <v>28</v>
      </c>
      <c r="D155" s="52" t="s">
        <v>18</v>
      </c>
      <c r="E155" s="52" t="s">
        <v>13</v>
      </c>
      <c r="F155" s="36" t="s">
        <v>18</v>
      </c>
      <c r="G155" s="37">
        <v>2</v>
      </c>
      <c r="H155" s="36" t="s">
        <v>140</v>
      </c>
      <c r="I155" s="37">
        <v>240</v>
      </c>
      <c r="J155" s="40">
        <v>276.7</v>
      </c>
    </row>
    <row r="156" spans="1:10" ht="33" customHeight="1">
      <c r="A156" s="81"/>
      <c r="B156" s="76" t="s">
        <v>137</v>
      </c>
      <c r="C156" s="46" t="s">
        <v>28</v>
      </c>
      <c r="D156" s="46" t="s">
        <v>18</v>
      </c>
      <c r="E156" s="46" t="s">
        <v>13</v>
      </c>
      <c r="F156" s="32" t="s">
        <v>18</v>
      </c>
      <c r="G156" s="33">
        <v>4</v>
      </c>
      <c r="H156" s="36"/>
      <c r="I156" s="33"/>
      <c r="J156" s="70">
        <f>J157</f>
        <v>164.6</v>
      </c>
    </row>
    <row r="157" spans="1:10" ht="18" customHeight="1">
      <c r="A157" s="81"/>
      <c r="B157" s="61" t="s">
        <v>132</v>
      </c>
      <c r="C157" s="52" t="s">
        <v>28</v>
      </c>
      <c r="D157" s="52" t="s">
        <v>18</v>
      </c>
      <c r="E157" s="52" t="s">
        <v>13</v>
      </c>
      <c r="F157" s="36" t="s">
        <v>18</v>
      </c>
      <c r="G157" s="37">
        <v>4</v>
      </c>
      <c r="H157" s="36" t="s">
        <v>133</v>
      </c>
      <c r="I157" s="37"/>
      <c r="J157" s="40">
        <f>J158</f>
        <v>164.6</v>
      </c>
    </row>
    <row r="158" spans="1:10" ht="33" customHeight="1">
      <c r="A158" s="81"/>
      <c r="B158" s="61" t="s">
        <v>317</v>
      </c>
      <c r="C158" s="52" t="s">
        <v>28</v>
      </c>
      <c r="D158" s="52" t="s">
        <v>18</v>
      </c>
      <c r="E158" s="52" t="s">
        <v>13</v>
      </c>
      <c r="F158" s="36" t="s">
        <v>18</v>
      </c>
      <c r="G158" s="37">
        <v>4</v>
      </c>
      <c r="H158" s="36" t="s">
        <v>133</v>
      </c>
      <c r="I158" s="37">
        <v>240</v>
      </c>
      <c r="J158" s="40">
        <v>164.6</v>
      </c>
    </row>
    <row r="159" spans="1:10" ht="17.25" customHeight="1">
      <c r="A159" s="81"/>
      <c r="B159" s="58" t="s">
        <v>104</v>
      </c>
      <c r="C159" s="27">
        <v>871</v>
      </c>
      <c r="D159" s="27" t="s">
        <v>18</v>
      </c>
      <c r="E159" s="27" t="s">
        <v>13</v>
      </c>
      <c r="F159" s="28" t="s">
        <v>70</v>
      </c>
      <c r="G159" s="69"/>
      <c r="H159" s="68"/>
      <c r="I159" s="69"/>
      <c r="J159" s="43">
        <f>J160</f>
        <v>941.4</v>
      </c>
    </row>
    <row r="160" spans="1:10" ht="13.5" customHeight="1">
      <c r="A160" s="81"/>
      <c r="B160" s="61" t="s">
        <v>105</v>
      </c>
      <c r="C160" s="37">
        <v>871</v>
      </c>
      <c r="D160" s="37" t="s">
        <v>18</v>
      </c>
      <c r="E160" s="37" t="s">
        <v>13</v>
      </c>
      <c r="F160" s="36" t="s">
        <v>70</v>
      </c>
      <c r="G160" s="37">
        <v>9</v>
      </c>
      <c r="H160" s="36"/>
      <c r="I160" s="37"/>
      <c r="J160" s="40">
        <f>J161</f>
        <v>941.4</v>
      </c>
    </row>
    <row r="161" spans="1:10" ht="30">
      <c r="A161" s="81"/>
      <c r="B161" s="61" t="s">
        <v>260</v>
      </c>
      <c r="C161" s="37">
        <v>871</v>
      </c>
      <c r="D161" s="37" t="s">
        <v>18</v>
      </c>
      <c r="E161" s="37" t="s">
        <v>13</v>
      </c>
      <c r="F161" s="36" t="s">
        <v>70</v>
      </c>
      <c r="G161" s="37">
        <v>9</v>
      </c>
      <c r="H161" s="36" t="s">
        <v>251</v>
      </c>
      <c r="I161" s="37"/>
      <c r="J161" s="40">
        <f>J162</f>
        <v>941.4</v>
      </c>
    </row>
    <row r="162" spans="1:10" ht="30.75" customHeight="1">
      <c r="A162" s="81"/>
      <c r="B162" s="61" t="s">
        <v>317</v>
      </c>
      <c r="C162" s="37">
        <v>871</v>
      </c>
      <c r="D162" s="37" t="s">
        <v>18</v>
      </c>
      <c r="E162" s="37" t="s">
        <v>13</v>
      </c>
      <c r="F162" s="36" t="s">
        <v>70</v>
      </c>
      <c r="G162" s="37">
        <v>9</v>
      </c>
      <c r="H162" s="36" t="s">
        <v>251</v>
      </c>
      <c r="I162" s="37">
        <v>240</v>
      </c>
      <c r="J162" s="40">
        <v>941.4</v>
      </c>
    </row>
    <row r="163" spans="1:10">
      <c r="A163" s="81"/>
      <c r="B163" s="42" t="s">
        <v>53</v>
      </c>
      <c r="C163" s="27">
        <v>871</v>
      </c>
      <c r="D163" s="27" t="s">
        <v>18</v>
      </c>
      <c r="E163" s="28" t="s">
        <v>15</v>
      </c>
      <c r="F163" s="68"/>
      <c r="G163" s="69"/>
      <c r="H163" s="68"/>
      <c r="I163" s="77"/>
      <c r="J163" s="43">
        <f>J164</f>
        <v>60</v>
      </c>
    </row>
    <row r="164" spans="1:10" s="98" customFormat="1" ht="15.75" customHeight="1">
      <c r="A164" s="81"/>
      <c r="B164" s="44" t="s">
        <v>0</v>
      </c>
      <c r="C164" s="33">
        <v>871</v>
      </c>
      <c r="D164" s="32" t="s">
        <v>18</v>
      </c>
      <c r="E164" s="32" t="s">
        <v>15</v>
      </c>
      <c r="F164" s="32" t="s">
        <v>372</v>
      </c>
      <c r="G164" s="33"/>
      <c r="H164" s="36"/>
      <c r="I164" s="140"/>
      <c r="J164" s="70">
        <f>J165</f>
        <v>60</v>
      </c>
    </row>
    <row r="165" spans="1:10" ht="14.25" customHeight="1">
      <c r="A165" s="81"/>
      <c r="B165" s="31" t="s">
        <v>1</v>
      </c>
      <c r="C165" s="45">
        <v>871</v>
      </c>
      <c r="D165" s="46" t="s">
        <v>18</v>
      </c>
      <c r="E165" s="46" t="s">
        <v>15</v>
      </c>
      <c r="F165" s="46" t="s">
        <v>372</v>
      </c>
      <c r="G165" s="45">
        <v>1</v>
      </c>
      <c r="H165" s="52"/>
      <c r="I165" s="108"/>
      <c r="J165" s="70">
        <f>J166</f>
        <v>60</v>
      </c>
    </row>
    <row r="166" spans="1:10" ht="12.75" customHeight="1">
      <c r="A166" s="81"/>
      <c r="B166" s="35" t="str">
        <f>B165</f>
        <v>Резервные фонды местных администраций</v>
      </c>
      <c r="C166" s="51">
        <v>871</v>
      </c>
      <c r="D166" s="52" t="s">
        <v>18</v>
      </c>
      <c r="E166" s="52" t="s">
        <v>15</v>
      </c>
      <c r="F166" s="52" t="s">
        <v>372</v>
      </c>
      <c r="G166" s="51">
        <v>1</v>
      </c>
      <c r="H166" s="136">
        <v>2881</v>
      </c>
      <c r="I166" s="78"/>
      <c r="J166" s="53">
        <f>J167</f>
        <v>60</v>
      </c>
    </row>
    <row r="167" spans="1:10" ht="30">
      <c r="A167" s="81"/>
      <c r="B167" s="61" t="s">
        <v>317</v>
      </c>
      <c r="C167" s="51">
        <v>871</v>
      </c>
      <c r="D167" s="52" t="s">
        <v>18</v>
      </c>
      <c r="E167" s="52" t="s">
        <v>15</v>
      </c>
      <c r="F167" s="52" t="s">
        <v>372</v>
      </c>
      <c r="G167" s="51">
        <v>1</v>
      </c>
      <c r="H167" s="136">
        <v>2881</v>
      </c>
      <c r="I167" s="136">
        <v>240</v>
      </c>
      <c r="J167" s="40">
        <v>60</v>
      </c>
    </row>
    <row r="168" spans="1:10">
      <c r="A168" s="81"/>
      <c r="B168" s="42" t="s">
        <v>3</v>
      </c>
      <c r="C168" s="27">
        <v>871</v>
      </c>
      <c r="D168" s="27" t="s">
        <v>18</v>
      </c>
      <c r="E168" s="27" t="s">
        <v>14</v>
      </c>
      <c r="F168" s="28" t="s">
        <v>11</v>
      </c>
      <c r="G168" s="27"/>
      <c r="H168" s="68"/>
      <c r="I168" s="27" t="s">
        <v>9</v>
      </c>
      <c r="J168" s="29">
        <f>J169+J200</f>
        <v>27653.200000000001</v>
      </c>
    </row>
    <row r="169" spans="1:10" s="98" customFormat="1" ht="29.25">
      <c r="A169" s="81"/>
      <c r="B169" s="31" t="s">
        <v>131</v>
      </c>
      <c r="C169" s="32" t="s">
        <v>28</v>
      </c>
      <c r="D169" s="32" t="s">
        <v>18</v>
      </c>
      <c r="E169" s="32" t="s">
        <v>14</v>
      </c>
      <c r="F169" s="32" t="s">
        <v>14</v>
      </c>
      <c r="G169" s="33"/>
      <c r="H169" s="36"/>
      <c r="I169" s="33"/>
      <c r="J169" s="70">
        <f>J170+J175</f>
        <v>26153.200000000001</v>
      </c>
    </row>
    <row r="170" spans="1:10" ht="29.25">
      <c r="A170" s="81"/>
      <c r="B170" s="76" t="s">
        <v>144</v>
      </c>
      <c r="C170" s="46" t="s">
        <v>28</v>
      </c>
      <c r="D170" s="46" t="s">
        <v>18</v>
      </c>
      <c r="E170" s="46" t="s">
        <v>14</v>
      </c>
      <c r="F170" s="32" t="s">
        <v>14</v>
      </c>
      <c r="G170" s="33">
        <v>2</v>
      </c>
      <c r="H170" s="36"/>
      <c r="I170" s="33"/>
      <c r="J170" s="70">
        <f>J171+J173</f>
        <v>8203.7000000000007</v>
      </c>
    </row>
    <row r="171" spans="1:10">
      <c r="A171" s="81"/>
      <c r="B171" s="61" t="s">
        <v>147</v>
      </c>
      <c r="C171" s="52" t="s">
        <v>28</v>
      </c>
      <c r="D171" s="52" t="s">
        <v>18</v>
      </c>
      <c r="E171" s="52" t="s">
        <v>14</v>
      </c>
      <c r="F171" s="36" t="s">
        <v>14</v>
      </c>
      <c r="G171" s="37">
        <v>2</v>
      </c>
      <c r="H171" s="36" t="s">
        <v>146</v>
      </c>
      <c r="I171" s="37"/>
      <c r="J171" s="40">
        <f>J172</f>
        <v>4703.7</v>
      </c>
    </row>
    <row r="172" spans="1:10" ht="30">
      <c r="A172" s="81"/>
      <c r="B172" s="61" t="s">
        <v>317</v>
      </c>
      <c r="C172" s="52" t="s">
        <v>28</v>
      </c>
      <c r="D172" s="52" t="s">
        <v>18</v>
      </c>
      <c r="E172" s="52" t="s">
        <v>14</v>
      </c>
      <c r="F172" s="36" t="s">
        <v>14</v>
      </c>
      <c r="G172" s="37">
        <v>2</v>
      </c>
      <c r="H172" s="36" t="s">
        <v>146</v>
      </c>
      <c r="I172" s="37">
        <v>240</v>
      </c>
      <c r="J172" s="40">
        <f>4703.7</f>
        <v>4703.7</v>
      </c>
    </row>
    <row r="173" spans="1:10">
      <c r="A173" s="81"/>
      <c r="B173" s="61" t="s">
        <v>151</v>
      </c>
      <c r="C173" s="52" t="s">
        <v>28</v>
      </c>
      <c r="D173" s="52" t="s">
        <v>18</v>
      </c>
      <c r="E173" s="52" t="s">
        <v>14</v>
      </c>
      <c r="F173" s="36" t="s">
        <v>14</v>
      </c>
      <c r="G173" s="37">
        <v>2</v>
      </c>
      <c r="H173" s="36" t="s">
        <v>145</v>
      </c>
      <c r="I173" s="37"/>
      <c r="J173" s="40">
        <f>J174</f>
        <v>3500</v>
      </c>
    </row>
    <row r="174" spans="1:10" ht="30">
      <c r="A174" s="81"/>
      <c r="B174" s="61" t="s">
        <v>317</v>
      </c>
      <c r="C174" s="52" t="s">
        <v>28</v>
      </c>
      <c r="D174" s="52" t="s">
        <v>18</v>
      </c>
      <c r="E174" s="52" t="s">
        <v>14</v>
      </c>
      <c r="F174" s="36" t="s">
        <v>14</v>
      </c>
      <c r="G174" s="37">
        <v>2</v>
      </c>
      <c r="H174" s="36" t="s">
        <v>145</v>
      </c>
      <c r="I174" s="37">
        <v>240</v>
      </c>
      <c r="J174" s="40">
        <f>3500</f>
        <v>3500</v>
      </c>
    </row>
    <row r="175" spans="1:10" ht="29.25">
      <c r="A175" s="81"/>
      <c r="B175" s="76" t="s">
        <v>148</v>
      </c>
      <c r="C175" s="46" t="s">
        <v>28</v>
      </c>
      <c r="D175" s="46" t="s">
        <v>18</v>
      </c>
      <c r="E175" s="46" t="s">
        <v>14</v>
      </c>
      <c r="F175" s="32" t="s">
        <v>14</v>
      </c>
      <c r="G175" s="33">
        <v>3</v>
      </c>
      <c r="H175" s="36"/>
      <c r="I175" s="33"/>
      <c r="J175" s="70">
        <f>J176+J178+J180+J182+J184+J186+J188+J190+J192+J194+J196+J198</f>
        <v>17949.5</v>
      </c>
    </row>
    <row r="176" spans="1:10">
      <c r="A176" s="81"/>
      <c r="B176" s="61" t="s">
        <v>123</v>
      </c>
      <c r="C176" s="52" t="s">
        <v>28</v>
      </c>
      <c r="D176" s="52" t="s">
        <v>18</v>
      </c>
      <c r="E176" s="52" t="s">
        <v>14</v>
      </c>
      <c r="F176" s="36" t="s">
        <v>14</v>
      </c>
      <c r="G176" s="37">
        <v>3</v>
      </c>
      <c r="H176" s="36" t="s">
        <v>124</v>
      </c>
      <c r="I176" s="37"/>
      <c r="J176" s="40">
        <f>J177</f>
        <v>8002</v>
      </c>
    </row>
    <row r="177" spans="1:30" ht="30">
      <c r="A177" s="81"/>
      <c r="B177" s="61" t="s">
        <v>317</v>
      </c>
      <c r="C177" s="52" t="s">
        <v>28</v>
      </c>
      <c r="D177" s="52" t="s">
        <v>18</v>
      </c>
      <c r="E177" s="52" t="s">
        <v>14</v>
      </c>
      <c r="F177" s="36" t="s">
        <v>14</v>
      </c>
      <c r="G177" s="37">
        <v>3</v>
      </c>
      <c r="H177" s="36" t="s">
        <v>124</v>
      </c>
      <c r="I177" s="37">
        <v>240</v>
      </c>
      <c r="J177" s="40">
        <v>8002</v>
      </c>
    </row>
    <row r="178" spans="1:30">
      <c r="A178" s="81"/>
      <c r="B178" s="61" t="s">
        <v>149</v>
      </c>
      <c r="C178" s="52" t="s">
        <v>28</v>
      </c>
      <c r="D178" s="52" t="s">
        <v>18</v>
      </c>
      <c r="E178" s="52" t="s">
        <v>14</v>
      </c>
      <c r="F178" s="36" t="s">
        <v>14</v>
      </c>
      <c r="G178" s="37">
        <v>3</v>
      </c>
      <c r="H178" s="36" t="s">
        <v>150</v>
      </c>
      <c r="I178" s="37"/>
      <c r="J178" s="40">
        <f>J179</f>
        <v>1697.7</v>
      </c>
    </row>
    <row r="179" spans="1:30" ht="30">
      <c r="A179" s="81"/>
      <c r="B179" s="61" t="s">
        <v>317</v>
      </c>
      <c r="C179" s="52" t="s">
        <v>28</v>
      </c>
      <c r="D179" s="52" t="s">
        <v>18</v>
      </c>
      <c r="E179" s="52" t="s">
        <v>14</v>
      </c>
      <c r="F179" s="36" t="s">
        <v>14</v>
      </c>
      <c r="G179" s="37">
        <v>3</v>
      </c>
      <c r="H179" s="36" t="s">
        <v>150</v>
      </c>
      <c r="I179" s="37">
        <v>240</v>
      </c>
      <c r="J179" s="40">
        <v>1697.7</v>
      </c>
    </row>
    <row r="180" spans="1:30">
      <c r="A180" s="81"/>
      <c r="B180" s="61" t="s">
        <v>153</v>
      </c>
      <c r="C180" s="52" t="s">
        <v>28</v>
      </c>
      <c r="D180" s="52" t="s">
        <v>18</v>
      </c>
      <c r="E180" s="52" t="s">
        <v>14</v>
      </c>
      <c r="F180" s="36" t="s">
        <v>14</v>
      </c>
      <c r="G180" s="37">
        <v>3</v>
      </c>
      <c r="H180" s="51">
        <v>2922</v>
      </c>
      <c r="I180" s="37"/>
      <c r="J180" s="40">
        <f>J181</f>
        <v>829.1</v>
      </c>
    </row>
    <row r="181" spans="1:30" ht="30">
      <c r="A181" s="81"/>
      <c r="B181" s="61" t="s">
        <v>317</v>
      </c>
      <c r="C181" s="52" t="s">
        <v>28</v>
      </c>
      <c r="D181" s="52" t="s">
        <v>18</v>
      </c>
      <c r="E181" s="52" t="s">
        <v>14</v>
      </c>
      <c r="F181" s="36" t="s">
        <v>14</v>
      </c>
      <c r="G181" s="37">
        <v>3</v>
      </c>
      <c r="H181" s="37">
        <v>2922</v>
      </c>
      <c r="I181" s="37">
        <v>240</v>
      </c>
      <c r="J181" s="40">
        <v>829.1</v>
      </c>
    </row>
    <row r="182" spans="1:30">
      <c r="A182" s="81"/>
      <c r="B182" s="61" t="s">
        <v>156</v>
      </c>
      <c r="C182" s="52" t="s">
        <v>28</v>
      </c>
      <c r="D182" s="52" t="s">
        <v>18</v>
      </c>
      <c r="E182" s="52" t="s">
        <v>14</v>
      </c>
      <c r="F182" s="36" t="s">
        <v>14</v>
      </c>
      <c r="G182" s="37">
        <v>3</v>
      </c>
      <c r="H182" s="36" t="s">
        <v>157</v>
      </c>
      <c r="I182" s="37"/>
      <c r="J182" s="40">
        <f>J183</f>
        <v>586</v>
      </c>
    </row>
    <row r="183" spans="1:30" ht="30">
      <c r="A183" s="81"/>
      <c r="B183" s="61" t="s">
        <v>317</v>
      </c>
      <c r="C183" s="52" t="s">
        <v>28</v>
      </c>
      <c r="D183" s="52" t="s">
        <v>18</v>
      </c>
      <c r="E183" s="52" t="s">
        <v>14</v>
      </c>
      <c r="F183" s="36" t="s">
        <v>14</v>
      </c>
      <c r="G183" s="37">
        <v>3</v>
      </c>
      <c r="H183" s="36" t="s">
        <v>157</v>
      </c>
      <c r="I183" s="37">
        <v>240</v>
      </c>
      <c r="J183" s="40">
        <v>586</v>
      </c>
    </row>
    <row r="184" spans="1:30" ht="15" hidden="1" customHeight="1">
      <c r="A184" s="81"/>
      <c r="B184" s="61" t="s">
        <v>154</v>
      </c>
      <c r="C184" s="52" t="s">
        <v>28</v>
      </c>
      <c r="D184" s="52" t="s">
        <v>18</v>
      </c>
      <c r="E184" s="52" t="s">
        <v>14</v>
      </c>
      <c r="F184" s="36" t="s">
        <v>14</v>
      </c>
      <c r="G184" s="37">
        <v>3</v>
      </c>
      <c r="H184" s="37">
        <v>2947</v>
      </c>
      <c r="I184" s="37"/>
      <c r="J184" s="40">
        <f>J185</f>
        <v>0</v>
      </c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</row>
    <row r="185" spans="1:30" ht="16.5" hidden="1" customHeight="1">
      <c r="A185" s="81"/>
      <c r="B185" s="61" t="s">
        <v>317</v>
      </c>
      <c r="C185" s="52" t="s">
        <v>28</v>
      </c>
      <c r="D185" s="52" t="s">
        <v>18</v>
      </c>
      <c r="E185" s="52" t="s">
        <v>14</v>
      </c>
      <c r="F185" s="36" t="s">
        <v>14</v>
      </c>
      <c r="G185" s="37">
        <v>3</v>
      </c>
      <c r="H185" s="37">
        <v>2947</v>
      </c>
      <c r="I185" s="37">
        <v>240</v>
      </c>
      <c r="J185" s="40">
        <f>500-500</f>
        <v>0</v>
      </c>
    </row>
    <row r="186" spans="1:30">
      <c r="A186" s="81"/>
      <c r="B186" s="61" t="s">
        <v>155</v>
      </c>
      <c r="C186" s="52" t="s">
        <v>28</v>
      </c>
      <c r="D186" s="52" t="s">
        <v>18</v>
      </c>
      <c r="E186" s="52" t="s">
        <v>14</v>
      </c>
      <c r="F186" s="36" t="s">
        <v>14</v>
      </c>
      <c r="G186" s="37">
        <v>3</v>
      </c>
      <c r="H186" s="37">
        <v>2949</v>
      </c>
      <c r="I186" s="37"/>
      <c r="J186" s="40">
        <f>J187</f>
        <v>3661.1</v>
      </c>
    </row>
    <row r="187" spans="1:30" ht="30">
      <c r="A187" s="81"/>
      <c r="B187" s="61" t="s">
        <v>317</v>
      </c>
      <c r="C187" s="52" t="s">
        <v>28</v>
      </c>
      <c r="D187" s="52" t="s">
        <v>18</v>
      </c>
      <c r="E187" s="52" t="s">
        <v>14</v>
      </c>
      <c r="F187" s="36" t="s">
        <v>14</v>
      </c>
      <c r="G187" s="37">
        <v>3</v>
      </c>
      <c r="H187" s="37">
        <v>2949</v>
      </c>
      <c r="I187" s="37">
        <v>240</v>
      </c>
      <c r="J187" s="40">
        <f>3920-270.5+11.6</f>
        <v>3661.1</v>
      </c>
    </row>
    <row r="188" spans="1:30" hidden="1">
      <c r="A188" s="81"/>
      <c r="B188" s="61" t="s">
        <v>201</v>
      </c>
      <c r="C188" s="52" t="s">
        <v>28</v>
      </c>
      <c r="D188" s="52" t="s">
        <v>18</v>
      </c>
      <c r="E188" s="52" t="s">
        <v>14</v>
      </c>
      <c r="F188" s="36" t="s">
        <v>14</v>
      </c>
      <c r="G188" s="37">
        <v>3</v>
      </c>
      <c r="H188" s="52" t="s">
        <v>200</v>
      </c>
      <c r="I188" s="37"/>
      <c r="J188" s="40">
        <f>J189</f>
        <v>0</v>
      </c>
    </row>
    <row r="189" spans="1:30" ht="30" hidden="1">
      <c r="A189" s="81"/>
      <c r="B189" s="61" t="s">
        <v>317</v>
      </c>
      <c r="C189" s="52" t="s">
        <v>28</v>
      </c>
      <c r="D189" s="52" t="s">
        <v>18</v>
      </c>
      <c r="E189" s="52" t="s">
        <v>14</v>
      </c>
      <c r="F189" s="36" t="s">
        <v>14</v>
      </c>
      <c r="G189" s="37">
        <v>3</v>
      </c>
      <c r="H189" s="52" t="s">
        <v>200</v>
      </c>
      <c r="I189" s="37">
        <v>240</v>
      </c>
      <c r="J189" s="40">
        <f>500-500</f>
        <v>0</v>
      </c>
    </row>
    <row r="190" spans="1:30">
      <c r="A190" s="81"/>
      <c r="B190" s="61" t="s">
        <v>202</v>
      </c>
      <c r="C190" s="52" t="s">
        <v>28</v>
      </c>
      <c r="D190" s="52" t="s">
        <v>18</v>
      </c>
      <c r="E190" s="52" t="s">
        <v>14</v>
      </c>
      <c r="F190" s="36" t="s">
        <v>14</v>
      </c>
      <c r="G190" s="37">
        <v>3</v>
      </c>
      <c r="H190" s="52" t="s">
        <v>203</v>
      </c>
      <c r="I190" s="37"/>
      <c r="J190" s="40">
        <f>J191</f>
        <v>2293.6</v>
      </c>
    </row>
    <row r="191" spans="1:30" ht="30">
      <c r="A191" s="81"/>
      <c r="B191" s="61" t="s">
        <v>317</v>
      </c>
      <c r="C191" s="52" t="s">
        <v>28</v>
      </c>
      <c r="D191" s="52" t="s">
        <v>18</v>
      </c>
      <c r="E191" s="52" t="s">
        <v>14</v>
      </c>
      <c r="F191" s="36" t="s">
        <v>14</v>
      </c>
      <c r="G191" s="37">
        <v>3</v>
      </c>
      <c r="H191" s="52" t="s">
        <v>203</v>
      </c>
      <c r="I191" s="37">
        <v>240</v>
      </c>
      <c r="J191" s="40">
        <v>2293.6</v>
      </c>
    </row>
    <row r="192" spans="1:30" hidden="1">
      <c r="A192" s="81"/>
      <c r="B192" s="61" t="s">
        <v>245</v>
      </c>
      <c r="C192" s="52" t="s">
        <v>28</v>
      </c>
      <c r="D192" s="52" t="s">
        <v>18</v>
      </c>
      <c r="E192" s="52" t="s">
        <v>14</v>
      </c>
      <c r="F192" s="36" t="s">
        <v>14</v>
      </c>
      <c r="G192" s="37">
        <v>3</v>
      </c>
      <c r="H192" s="36" t="s">
        <v>246</v>
      </c>
      <c r="I192" s="37"/>
      <c r="J192" s="40">
        <f>J193</f>
        <v>0</v>
      </c>
    </row>
    <row r="193" spans="1:10" ht="30" hidden="1">
      <c r="A193" s="81"/>
      <c r="B193" s="61" t="s">
        <v>317</v>
      </c>
      <c r="C193" s="52" t="s">
        <v>28</v>
      </c>
      <c r="D193" s="52" t="s">
        <v>18</v>
      </c>
      <c r="E193" s="52" t="s">
        <v>14</v>
      </c>
      <c r="F193" s="36" t="s">
        <v>14</v>
      </c>
      <c r="G193" s="37">
        <v>3</v>
      </c>
      <c r="H193" s="36" t="s">
        <v>246</v>
      </c>
      <c r="I193" s="37">
        <v>240</v>
      </c>
      <c r="J193" s="40"/>
    </row>
    <row r="194" spans="1:10">
      <c r="A194" s="81"/>
      <c r="B194" s="61" t="s">
        <v>286</v>
      </c>
      <c r="C194" s="52" t="s">
        <v>28</v>
      </c>
      <c r="D194" s="52" t="s">
        <v>18</v>
      </c>
      <c r="E194" s="52" t="s">
        <v>14</v>
      </c>
      <c r="F194" s="36" t="s">
        <v>14</v>
      </c>
      <c r="G194" s="37">
        <v>3</v>
      </c>
      <c r="H194" s="36" t="s">
        <v>287</v>
      </c>
      <c r="I194" s="37"/>
      <c r="J194" s="40">
        <f>J195</f>
        <v>312</v>
      </c>
    </row>
    <row r="195" spans="1:10" ht="30">
      <c r="A195" s="81"/>
      <c r="B195" s="61" t="s">
        <v>317</v>
      </c>
      <c r="C195" s="52" t="s">
        <v>28</v>
      </c>
      <c r="D195" s="52" t="s">
        <v>18</v>
      </c>
      <c r="E195" s="52" t="s">
        <v>14</v>
      </c>
      <c r="F195" s="36" t="s">
        <v>14</v>
      </c>
      <c r="G195" s="37">
        <v>3</v>
      </c>
      <c r="H195" s="36" t="s">
        <v>287</v>
      </c>
      <c r="I195" s="37">
        <v>240</v>
      </c>
      <c r="J195" s="40">
        <v>312</v>
      </c>
    </row>
    <row r="196" spans="1:10">
      <c r="A196" s="81"/>
      <c r="B196" s="61" t="s">
        <v>247</v>
      </c>
      <c r="C196" s="52" t="s">
        <v>28</v>
      </c>
      <c r="D196" s="52" t="s">
        <v>18</v>
      </c>
      <c r="E196" s="52" t="s">
        <v>14</v>
      </c>
      <c r="F196" s="36" t="s">
        <v>14</v>
      </c>
      <c r="G196" s="37">
        <v>3</v>
      </c>
      <c r="H196" s="36" t="s">
        <v>248</v>
      </c>
      <c r="I196" s="37"/>
      <c r="J196" s="40">
        <f>J197</f>
        <v>568</v>
      </c>
    </row>
    <row r="197" spans="1:10" ht="36.75" customHeight="1">
      <c r="A197" s="81"/>
      <c r="B197" s="61" t="s">
        <v>317</v>
      </c>
      <c r="C197" s="52" t="s">
        <v>28</v>
      </c>
      <c r="D197" s="52" t="s">
        <v>18</v>
      </c>
      <c r="E197" s="52" t="s">
        <v>14</v>
      </c>
      <c r="F197" s="36" t="s">
        <v>14</v>
      </c>
      <c r="G197" s="37">
        <v>3</v>
      </c>
      <c r="H197" s="36" t="s">
        <v>248</v>
      </c>
      <c r="I197" s="37">
        <v>240</v>
      </c>
      <c r="J197" s="40">
        <v>568</v>
      </c>
    </row>
    <row r="198" spans="1:10" ht="17.25" hidden="1" customHeight="1">
      <c r="A198" s="81"/>
      <c r="B198" s="61" t="s">
        <v>250</v>
      </c>
      <c r="C198" s="52" t="s">
        <v>28</v>
      </c>
      <c r="D198" s="52" t="s">
        <v>18</v>
      </c>
      <c r="E198" s="52" t="s">
        <v>14</v>
      </c>
      <c r="F198" s="36" t="s">
        <v>14</v>
      </c>
      <c r="G198" s="37">
        <v>2</v>
      </c>
      <c r="H198" s="36" t="s">
        <v>249</v>
      </c>
      <c r="I198" s="37"/>
      <c r="J198" s="40">
        <f>J199</f>
        <v>0</v>
      </c>
    </row>
    <row r="199" spans="1:10" ht="16.5" hidden="1" customHeight="1">
      <c r="A199" s="81"/>
      <c r="B199" s="61" t="s">
        <v>317</v>
      </c>
      <c r="C199" s="52" t="s">
        <v>28</v>
      </c>
      <c r="D199" s="52" t="s">
        <v>18</v>
      </c>
      <c r="E199" s="52" t="s">
        <v>14</v>
      </c>
      <c r="F199" s="36" t="s">
        <v>14</v>
      </c>
      <c r="G199" s="37">
        <v>2</v>
      </c>
      <c r="H199" s="36" t="s">
        <v>249</v>
      </c>
      <c r="I199" s="37">
        <v>240</v>
      </c>
      <c r="J199" s="40"/>
    </row>
    <row r="200" spans="1:10" ht="16.5" customHeight="1">
      <c r="A200" s="81"/>
      <c r="B200" s="58" t="s">
        <v>104</v>
      </c>
      <c r="C200" s="28" t="s">
        <v>28</v>
      </c>
      <c r="D200" s="28" t="s">
        <v>18</v>
      </c>
      <c r="E200" s="28" t="s">
        <v>14</v>
      </c>
      <c r="F200" s="28" t="s">
        <v>70</v>
      </c>
      <c r="G200" s="27"/>
      <c r="H200" s="28"/>
      <c r="I200" s="27"/>
      <c r="J200" s="43">
        <f>J201</f>
        <v>1500</v>
      </c>
    </row>
    <row r="201" spans="1:10" ht="16.5" customHeight="1">
      <c r="A201" s="81"/>
      <c r="B201" s="61" t="s">
        <v>105</v>
      </c>
      <c r="C201" s="52" t="s">
        <v>28</v>
      </c>
      <c r="D201" s="52" t="s">
        <v>18</v>
      </c>
      <c r="E201" s="52" t="s">
        <v>14</v>
      </c>
      <c r="F201" s="36" t="s">
        <v>70</v>
      </c>
      <c r="G201" s="37">
        <v>9</v>
      </c>
      <c r="H201" s="36"/>
      <c r="I201" s="37"/>
      <c r="J201" s="40">
        <f>J202</f>
        <v>1500</v>
      </c>
    </row>
    <row r="202" spans="1:10" ht="50.25" customHeight="1">
      <c r="A202" s="81"/>
      <c r="B202" s="61" t="s">
        <v>310</v>
      </c>
      <c r="C202" s="52" t="s">
        <v>28</v>
      </c>
      <c r="D202" s="52" t="s">
        <v>18</v>
      </c>
      <c r="E202" s="52" t="s">
        <v>14</v>
      </c>
      <c r="F202" s="36" t="s">
        <v>70</v>
      </c>
      <c r="G202" s="37">
        <v>9</v>
      </c>
      <c r="H202" s="36" t="s">
        <v>288</v>
      </c>
      <c r="I202" s="37"/>
      <c r="J202" s="40">
        <f>J203</f>
        <v>1500</v>
      </c>
    </row>
    <row r="203" spans="1:10" ht="16.5" customHeight="1">
      <c r="A203" s="81"/>
      <c r="B203" s="61" t="s">
        <v>289</v>
      </c>
      <c r="C203" s="52" t="s">
        <v>28</v>
      </c>
      <c r="D203" s="52" t="s">
        <v>18</v>
      </c>
      <c r="E203" s="52" t="s">
        <v>14</v>
      </c>
      <c r="F203" s="36" t="s">
        <v>70</v>
      </c>
      <c r="G203" s="37">
        <v>9</v>
      </c>
      <c r="H203" s="36" t="s">
        <v>288</v>
      </c>
      <c r="I203" s="37">
        <v>240</v>
      </c>
      <c r="J203" s="40">
        <v>1500</v>
      </c>
    </row>
    <row r="204" spans="1:10">
      <c r="A204" s="81"/>
      <c r="B204" s="58" t="s">
        <v>267</v>
      </c>
      <c r="C204" s="28" t="s">
        <v>28</v>
      </c>
      <c r="D204" s="28" t="s">
        <v>18</v>
      </c>
      <c r="E204" s="28" t="s">
        <v>18</v>
      </c>
      <c r="F204" s="28"/>
      <c r="G204" s="27"/>
      <c r="H204" s="28"/>
      <c r="I204" s="27"/>
      <c r="J204" s="43">
        <f>J205+J210</f>
        <v>13527.1</v>
      </c>
    </row>
    <row r="205" spans="1:10" s="98" customFormat="1">
      <c r="A205" s="81"/>
      <c r="B205" s="76" t="s">
        <v>158</v>
      </c>
      <c r="C205" s="32" t="s">
        <v>28</v>
      </c>
      <c r="D205" s="32" t="s">
        <v>18</v>
      </c>
      <c r="E205" s="32" t="s">
        <v>18</v>
      </c>
      <c r="F205" s="32" t="s">
        <v>14</v>
      </c>
      <c r="G205" s="33">
        <v>4</v>
      </c>
      <c r="H205" s="32"/>
      <c r="I205" s="33"/>
      <c r="J205" s="70">
        <f>J206</f>
        <v>13527.1</v>
      </c>
    </row>
    <row r="206" spans="1:10" ht="30">
      <c r="A206" s="81"/>
      <c r="B206" s="61" t="s">
        <v>159</v>
      </c>
      <c r="C206" s="52" t="s">
        <v>28</v>
      </c>
      <c r="D206" s="52" t="s">
        <v>18</v>
      </c>
      <c r="E206" s="52" t="s">
        <v>18</v>
      </c>
      <c r="F206" s="36" t="s">
        <v>14</v>
      </c>
      <c r="G206" s="37">
        <v>4</v>
      </c>
      <c r="H206" s="36" t="s">
        <v>160</v>
      </c>
      <c r="I206" s="37"/>
      <c r="J206" s="40">
        <f>SUM(J207:J209)</f>
        <v>13527.1</v>
      </c>
    </row>
    <row r="207" spans="1:10">
      <c r="A207" s="81"/>
      <c r="B207" s="63" t="s">
        <v>270</v>
      </c>
      <c r="C207" s="52" t="s">
        <v>28</v>
      </c>
      <c r="D207" s="52" t="s">
        <v>18</v>
      </c>
      <c r="E207" s="52" t="s">
        <v>18</v>
      </c>
      <c r="F207" s="36" t="s">
        <v>14</v>
      </c>
      <c r="G207" s="37">
        <v>4</v>
      </c>
      <c r="H207" s="36" t="s">
        <v>160</v>
      </c>
      <c r="I207" s="37">
        <v>110</v>
      </c>
      <c r="J207" s="40">
        <f>9782.2+1100</f>
        <v>10882.2</v>
      </c>
    </row>
    <row r="208" spans="1:10" ht="30">
      <c r="A208" s="81"/>
      <c r="B208" s="61" t="s">
        <v>317</v>
      </c>
      <c r="C208" s="52" t="s">
        <v>28</v>
      </c>
      <c r="D208" s="52" t="s">
        <v>18</v>
      </c>
      <c r="E208" s="52" t="s">
        <v>18</v>
      </c>
      <c r="F208" s="36" t="s">
        <v>14</v>
      </c>
      <c r="G208" s="37">
        <v>4</v>
      </c>
      <c r="H208" s="36" t="s">
        <v>160</v>
      </c>
      <c r="I208" s="37">
        <v>240</v>
      </c>
      <c r="J208" s="40">
        <v>2611.9</v>
      </c>
    </row>
    <row r="209" spans="1:10">
      <c r="A209" s="81"/>
      <c r="B209" s="35" t="s">
        <v>273</v>
      </c>
      <c r="C209" s="52" t="s">
        <v>28</v>
      </c>
      <c r="D209" s="52" t="s">
        <v>18</v>
      </c>
      <c r="E209" s="52" t="s">
        <v>18</v>
      </c>
      <c r="F209" s="36" t="s">
        <v>14</v>
      </c>
      <c r="G209" s="37">
        <v>4</v>
      </c>
      <c r="H209" s="36" t="s">
        <v>160</v>
      </c>
      <c r="I209" s="37">
        <v>850</v>
      </c>
      <c r="J209" s="40">
        <v>33</v>
      </c>
    </row>
    <row r="210" spans="1:10" s="98" customFormat="1" ht="43.5" hidden="1">
      <c r="A210" s="81"/>
      <c r="B210" s="31" t="s">
        <v>305</v>
      </c>
      <c r="C210" s="33">
        <v>871</v>
      </c>
      <c r="D210" s="32" t="s">
        <v>18</v>
      </c>
      <c r="E210" s="32" t="s">
        <v>18</v>
      </c>
      <c r="F210" s="32" t="s">
        <v>22</v>
      </c>
      <c r="G210" s="33"/>
      <c r="H210" s="32"/>
      <c r="I210" s="33"/>
      <c r="J210" s="70">
        <f>J211</f>
        <v>0</v>
      </c>
    </row>
    <row r="211" spans="1:10" hidden="1">
      <c r="A211" s="81"/>
      <c r="B211" s="44" t="s">
        <v>296</v>
      </c>
      <c r="C211" s="45">
        <v>871</v>
      </c>
      <c r="D211" s="46" t="s">
        <v>18</v>
      </c>
      <c r="E211" s="46" t="s">
        <v>18</v>
      </c>
      <c r="F211" s="46" t="s">
        <v>22</v>
      </c>
      <c r="G211" s="45">
        <v>2</v>
      </c>
      <c r="H211" s="46"/>
      <c r="I211" s="45"/>
      <c r="J211" s="47">
        <f>J212</f>
        <v>0</v>
      </c>
    </row>
    <row r="212" spans="1:10" ht="30" hidden="1">
      <c r="A212" s="81"/>
      <c r="B212" s="55" t="s">
        <v>292</v>
      </c>
      <c r="C212" s="37">
        <v>871</v>
      </c>
      <c r="D212" s="36" t="s">
        <v>18</v>
      </c>
      <c r="E212" s="36" t="s">
        <v>18</v>
      </c>
      <c r="F212" s="36" t="s">
        <v>22</v>
      </c>
      <c r="G212" s="36" t="s">
        <v>258</v>
      </c>
      <c r="H212" s="36" t="s">
        <v>294</v>
      </c>
      <c r="I212" s="36"/>
      <c r="J212" s="40">
        <f>J213</f>
        <v>0</v>
      </c>
    </row>
    <row r="213" spans="1:10" ht="30" hidden="1">
      <c r="A213" s="81"/>
      <c r="B213" s="55" t="s">
        <v>317</v>
      </c>
      <c r="C213" s="37">
        <v>871</v>
      </c>
      <c r="D213" s="36" t="s">
        <v>18</v>
      </c>
      <c r="E213" s="36" t="s">
        <v>18</v>
      </c>
      <c r="F213" s="36" t="s">
        <v>22</v>
      </c>
      <c r="G213" s="36" t="s">
        <v>258</v>
      </c>
      <c r="H213" s="36" t="s">
        <v>294</v>
      </c>
      <c r="I213" s="36" t="s">
        <v>295</v>
      </c>
      <c r="J213" s="40"/>
    </row>
    <row r="214" spans="1:10">
      <c r="A214" s="81"/>
      <c r="B214" s="27" t="s">
        <v>40</v>
      </c>
      <c r="C214" s="27">
        <v>871</v>
      </c>
      <c r="D214" s="28" t="s">
        <v>22</v>
      </c>
      <c r="E214" s="28"/>
      <c r="F214" s="28"/>
      <c r="G214" s="27"/>
      <c r="H214" s="28"/>
      <c r="I214" s="27"/>
      <c r="J214" s="29">
        <f>J215+J220</f>
        <v>272.2</v>
      </c>
    </row>
    <row r="215" spans="1:10" ht="29.25">
      <c r="A215" s="81"/>
      <c r="B215" s="75" t="s">
        <v>44</v>
      </c>
      <c r="C215" s="27">
        <v>871</v>
      </c>
      <c r="D215" s="28" t="s">
        <v>22</v>
      </c>
      <c r="E215" s="28" t="s">
        <v>18</v>
      </c>
      <c r="F215" s="68"/>
      <c r="G215" s="69"/>
      <c r="H215" s="68"/>
      <c r="I215" s="69"/>
      <c r="J215" s="43">
        <f>J216</f>
        <v>23.8</v>
      </c>
    </row>
    <row r="216" spans="1:10">
      <c r="A216" s="81"/>
      <c r="B216" s="63" t="s">
        <v>75</v>
      </c>
      <c r="C216" s="51">
        <v>871</v>
      </c>
      <c r="D216" s="52" t="s">
        <v>22</v>
      </c>
      <c r="E216" s="52" t="s">
        <v>18</v>
      </c>
      <c r="F216" s="52">
        <v>92</v>
      </c>
      <c r="G216" s="51"/>
      <c r="H216" s="36"/>
      <c r="I216" s="37"/>
      <c r="J216" s="40">
        <f>J217</f>
        <v>23.8</v>
      </c>
    </row>
    <row r="217" spans="1:10" s="98" customFormat="1">
      <c r="A217" s="81"/>
      <c r="B217" s="55" t="s">
        <v>243</v>
      </c>
      <c r="C217" s="51">
        <v>871</v>
      </c>
      <c r="D217" s="52" t="s">
        <v>22</v>
      </c>
      <c r="E217" s="52" t="s">
        <v>18</v>
      </c>
      <c r="F217" s="52">
        <v>92</v>
      </c>
      <c r="G217" s="37">
        <v>2</v>
      </c>
      <c r="H217" s="36"/>
      <c r="I217" s="37"/>
      <c r="J217" s="40">
        <f>J218</f>
        <v>23.8</v>
      </c>
    </row>
    <row r="218" spans="1:10" s="98" customFormat="1">
      <c r="A218" s="81"/>
      <c r="B218" s="61" t="s">
        <v>161</v>
      </c>
      <c r="C218" s="51">
        <v>871</v>
      </c>
      <c r="D218" s="52" t="s">
        <v>22</v>
      </c>
      <c r="E218" s="52" t="s">
        <v>18</v>
      </c>
      <c r="F218" s="52">
        <v>92</v>
      </c>
      <c r="G218" s="37">
        <v>2</v>
      </c>
      <c r="H218" s="36" t="s">
        <v>162</v>
      </c>
      <c r="I218" s="37"/>
      <c r="J218" s="40">
        <f>J219</f>
        <v>23.8</v>
      </c>
    </row>
    <row r="219" spans="1:10" s="98" customFormat="1" ht="30">
      <c r="A219" s="81"/>
      <c r="B219" s="61" t="s">
        <v>317</v>
      </c>
      <c r="C219" s="51">
        <v>871</v>
      </c>
      <c r="D219" s="52" t="s">
        <v>22</v>
      </c>
      <c r="E219" s="52" t="s">
        <v>18</v>
      </c>
      <c r="F219" s="52">
        <v>92</v>
      </c>
      <c r="G219" s="37">
        <v>2</v>
      </c>
      <c r="H219" s="36" t="s">
        <v>162</v>
      </c>
      <c r="I219" s="37">
        <v>240</v>
      </c>
      <c r="J219" s="40">
        <v>23.8</v>
      </c>
    </row>
    <row r="220" spans="1:10" s="98" customFormat="1">
      <c r="A220" s="81"/>
      <c r="B220" s="42" t="s">
        <v>164</v>
      </c>
      <c r="C220" s="27">
        <v>871</v>
      </c>
      <c r="D220" s="28" t="s">
        <v>22</v>
      </c>
      <c r="E220" s="28" t="s">
        <v>22</v>
      </c>
      <c r="F220" s="28"/>
      <c r="G220" s="27"/>
      <c r="H220" s="28"/>
      <c r="I220" s="27"/>
      <c r="J220" s="29">
        <f>J221</f>
        <v>248.4</v>
      </c>
    </row>
    <row r="221" spans="1:10" s="98" customFormat="1" ht="29.25">
      <c r="A221" s="81"/>
      <c r="B221" s="76" t="s">
        <v>163</v>
      </c>
      <c r="C221" s="33">
        <v>871</v>
      </c>
      <c r="D221" s="32" t="s">
        <v>22</v>
      </c>
      <c r="E221" s="32" t="s">
        <v>22</v>
      </c>
      <c r="F221" s="32" t="s">
        <v>143</v>
      </c>
      <c r="G221" s="33"/>
      <c r="H221" s="32"/>
      <c r="I221" s="33"/>
      <c r="J221" s="34">
        <f>J222</f>
        <v>248.4</v>
      </c>
    </row>
    <row r="222" spans="1:10" s="98" customFormat="1">
      <c r="A222" s="81"/>
      <c r="B222" s="31" t="s">
        <v>166</v>
      </c>
      <c r="C222" s="33">
        <v>871</v>
      </c>
      <c r="D222" s="32" t="s">
        <v>22</v>
      </c>
      <c r="E222" s="32" t="s">
        <v>22</v>
      </c>
      <c r="F222" s="32" t="s">
        <v>143</v>
      </c>
      <c r="G222" s="33">
        <v>1</v>
      </c>
      <c r="H222" s="32"/>
      <c r="I222" s="33"/>
      <c r="J222" s="34">
        <f>J223+J225+J227</f>
        <v>248.4</v>
      </c>
    </row>
    <row r="223" spans="1:10" s="98" customFormat="1">
      <c r="A223" s="81"/>
      <c r="B223" s="35" t="s">
        <v>168</v>
      </c>
      <c r="C223" s="37">
        <v>871</v>
      </c>
      <c r="D223" s="36" t="s">
        <v>22</v>
      </c>
      <c r="E223" s="36" t="s">
        <v>22</v>
      </c>
      <c r="F223" s="36" t="s">
        <v>143</v>
      </c>
      <c r="G223" s="37">
        <v>1</v>
      </c>
      <c r="H223" s="36" t="s">
        <v>169</v>
      </c>
      <c r="I223" s="37"/>
      <c r="J223" s="38">
        <f>J224</f>
        <v>98.7</v>
      </c>
    </row>
    <row r="224" spans="1:10" s="98" customFormat="1" ht="30">
      <c r="A224" s="81"/>
      <c r="B224" s="61" t="s">
        <v>299</v>
      </c>
      <c r="C224" s="37">
        <v>871</v>
      </c>
      <c r="D224" s="36" t="s">
        <v>22</v>
      </c>
      <c r="E224" s="36" t="s">
        <v>22</v>
      </c>
      <c r="F224" s="36" t="s">
        <v>143</v>
      </c>
      <c r="G224" s="37">
        <v>1</v>
      </c>
      <c r="H224" s="36" t="s">
        <v>169</v>
      </c>
      <c r="I224" s="37">
        <v>810</v>
      </c>
      <c r="J224" s="38">
        <v>98.7</v>
      </c>
    </row>
    <row r="225" spans="1:10" s="98" customFormat="1">
      <c r="A225" s="81"/>
      <c r="B225" s="35" t="s">
        <v>165</v>
      </c>
      <c r="C225" s="37">
        <v>871</v>
      </c>
      <c r="D225" s="36" t="s">
        <v>22</v>
      </c>
      <c r="E225" s="36" t="s">
        <v>22</v>
      </c>
      <c r="F225" s="36" t="s">
        <v>143</v>
      </c>
      <c r="G225" s="37">
        <v>1</v>
      </c>
      <c r="H225" s="36" t="s">
        <v>167</v>
      </c>
      <c r="I225" s="37"/>
      <c r="J225" s="38">
        <f>J226</f>
        <v>98.7</v>
      </c>
    </row>
    <row r="226" spans="1:10" s="98" customFormat="1" ht="30">
      <c r="A226" s="81"/>
      <c r="B226" s="61" t="s">
        <v>317</v>
      </c>
      <c r="C226" s="37">
        <v>871</v>
      </c>
      <c r="D226" s="36" t="s">
        <v>22</v>
      </c>
      <c r="E226" s="36" t="s">
        <v>22</v>
      </c>
      <c r="F226" s="36" t="s">
        <v>143</v>
      </c>
      <c r="G226" s="37">
        <v>1</v>
      </c>
      <c r="H226" s="36" t="s">
        <v>167</v>
      </c>
      <c r="I226" s="37">
        <v>240</v>
      </c>
      <c r="J226" s="38">
        <v>98.7</v>
      </c>
    </row>
    <row r="227" spans="1:10" s="98" customFormat="1">
      <c r="A227" s="81"/>
      <c r="B227" s="35" t="s">
        <v>170</v>
      </c>
      <c r="C227" s="37">
        <v>871</v>
      </c>
      <c r="D227" s="36" t="s">
        <v>22</v>
      </c>
      <c r="E227" s="36" t="s">
        <v>22</v>
      </c>
      <c r="F227" s="36" t="s">
        <v>143</v>
      </c>
      <c r="G227" s="37">
        <v>1</v>
      </c>
      <c r="H227" s="52" t="s">
        <v>206</v>
      </c>
      <c r="I227" s="37"/>
      <c r="J227" s="38">
        <f>J228</f>
        <v>51</v>
      </c>
    </row>
    <row r="228" spans="1:10" s="98" customFormat="1" ht="30">
      <c r="A228" s="81"/>
      <c r="B228" s="61" t="s">
        <v>317</v>
      </c>
      <c r="C228" s="37">
        <v>871</v>
      </c>
      <c r="D228" s="36" t="s">
        <v>22</v>
      </c>
      <c r="E228" s="36" t="s">
        <v>22</v>
      </c>
      <c r="F228" s="36" t="s">
        <v>143</v>
      </c>
      <c r="G228" s="37">
        <v>1</v>
      </c>
      <c r="H228" s="52" t="s">
        <v>206</v>
      </c>
      <c r="I228" s="37">
        <v>240</v>
      </c>
      <c r="J228" s="38">
        <v>51</v>
      </c>
    </row>
    <row r="229" spans="1:10" s="98" customFormat="1">
      <c r="A229" s="81"/>
      <c r="B229" s="27" t="s">
        <v>58</v>
      </c>
      <c r="C229" s="28" t="s">
        <v>28</v>
      </c>
      <c r="D229" s="27" t="s">
        <v>23</v>
      </c>
      <c r="E229" s="68"/>
      <c r="F229" s="68"/>
      <c r="G229" s="69"/>
      <c r="H229" s="68"/>
      <c r="I229" s="69"/>
      <c r="J229" s="29">
        <f>J230+J247</f>
        <v>4601.1000000000004</v>
      </c>
    </row>
    <row r="230" spans="1:10" s="98" customFormat="1">
      <c r="A230" s="81"/>
      <c r="B230" s="42" t="s">
        <v>24</v>
      </c>
      <c r="C230" s="28" t="s">
        <v>28</v>
      </c>
      <c r="D230" s="27" t="s">
        <v>23</v>
      </c>
      <c r="E230" s="27" t="s">
        <v>13</v>
      </c>
      <c r="F230" s="28" t="s">
        <v>11</v>
      </c>
      <c r="G230" s="27"/>
      <c r="H230" s="28"/>
      <c r="I230" s="27" t="s">
        <v>9</v>
      </c>
      <c r="J230" s="29">
        <f>J231+J237+J243</f>
        <v>2533.4</v>
      </c>
    </row>
    <row r="231" spans="1:10" s="98" customFormat="1">
      <c r="A231" s="81"/>
      <c r="B231" s="61" t="s">
        <v>104</v>
      </c>
      <c r="C231" s="37">
        <v>871</v>
      </c>
      <c r="D231" s="36" t="s">
        <v>23</v>
      </c>
      <c r="E231" s="36" t="s">
        <v>13</v>
      </c>
      <c r="F231" s="36" t="s">
        <v>70</v>
      </c>
      <c r="G231" s="37"/>
      <c r="H231" s="36"/>
      <c r="I231" s="37"/>
      <c r="J231" s="38">
        <f>J232</f>
        <v>529.29999999999995</v>
      </c>
    </row>
    <row r="232" spans="1:10" s="98" customFormat="1">
      <c r="A232" s="81"/>
      <c r="B232" s="61" t="s">
        <v>105</v>
      </c>
      <c r="C232" s="37">
        <v>871</v>
      </c>
      <c r="D232" s="36" t="s">
        <v>23</v>
      </c>
      <c r="E232" s="36" t="s">
        <v>13</v>
      </c>
      <c r="F232" s="36" t="s">
        <v>70</v>
      </c>
      <c r="G232" s="37">
        <v>9</v>
      </c>
      <c r="H232" s="36"/>
      <c r="I232" s="37"/>
      <c r="J232" s="38">
        <f>J233+J236</f>
        <v>529.29999999999995</v>
      </c>
    </row>
    <row r="233" spans="1:10" s="98" customFormat="1" ht="60">
      <c r="A233" s="81"/>
      <c r="B233" s="79" t="s">
        <v>63</v>
      </c>
      <c r="C233" s="37">
        <v>871</v>
      </c>
      <c r="D233" s="36" t="s">
        <v>23</v>
      </c>
      <c r="E233" s="36" t="s">
        <v>13</v>
      </c>
      <c r="F233" s="36" t="s">
        <v>70</v>
      </c>
      <c r="G233" s="37">
        <v>9</v>
      </c>
      <c r="H233" s="36" t="s">
        <v>171</v>
      </c>
      <c r="I233" s="37"/>
      <c r="J233" s="38">
        <f>J234</f>
        <v>500.9</v>
      </c>
    </row>
    <row r="234" spans="1:10" s="98" customFormat="1">
      <c r="A234" s="81"/>
      <c r="B234" s="61" t="s">
        <v>277</v>
      </c>
      <c r="C234" s="37">
        <v>871</v>
      </c>
      <c r="D234" s="36" t="s">
        <v>23</v>
      </c>
      <c r="E234" s="36" t="s">
        <v>13</v>
      </c>
      <c r="F234" s="36" t="s">
        <v>70</v>
      </c>
      <c r="G234" s="37">
        <v>9</v>
      </c>
      <c r="H234" s="36" t="s">
        <v>171</v>
      </c>
      <c r="I234" s="37">
        <v>310</v>
      </c>
      <c r="J234" s="38">
        <v>500.9</v>
      </c>
    </row>
    <row r="235" spans="1:10" s="98" customFormat="1">
      <c r="A235" s="81"/>
      <c r="B235" s="80" t="s">
        <v>62</v>
      </c>
      <c r="C235" s="37">
        <v>871</v>
      </c>
      <c r="D235" s="36" t="s">
        <v>23</v>
      </c>
      <c r="E235" s="36" t="s">
        <v>13</v>
      </c>
      <c r="F235" s="36" t="s">
        <v>70</v>
      </c>
      <c r="G235" s="37">
        <v>9</v>
      </c>
      <c r="H235" s="36" t="s">
        <v>172</v>
      </c>
      <c r="I235" s="37"/>
      <c r="J235" s="38">
        <f>J236</f>
        <v>28.4</v>
      </c>
    </row>
    <row r="236" spans="1:10" s="98" customFormat="1">
      <c r="A236" s="81"/>
      <c r="B236" s="63" t="s">
        <v>270</v>
      </c>
      <c r="C236" s="37">
        <v>871</v>
      </c>
      <c r="D236" s="36" t="s">
        <v>23</v>
      </c>
      <c r="E236" s="36" t="s">
        <v>13</v>
      </c>
      <c r="F236" s="36" t="s">
        <v>70</v>
      </c>
      <c r="G236" s="37">
        <v>9</v>
      </c>
      <c r="H236" s="36" t="s">
        <v>172</v>
      </c>
      <c r="I236" s="37">
        <v>110</v>
      </c>
      <c r="J236" s="38">
        <v>28.4</v>
      </c>
    </row>
    <row r="237" spans="1:10" s="98" customFormat="1" ht="30">
      <c r="A237" s="81"/>
      <c r="B237" s="61" t="s">
        <v>163</v>
      </c>
      <c r="C237" s="36" t="s">
        <v>28</v>
      </c>
      <c r="D237" s="36" t="s">
        <v>23</v>
      </c>
      <c r="E237" s="36" t="s">
        <v>13</v>
      </c>
      <c r="F237" s="36" t="s">
        <v>143</v>
      </c>
      <c r="G237" s="37"/>
      <c r="H237" s="36"/>
      <c r="I237" s="37"/>
      <c r="J237" s="38">
        <f>J238</f>
        <v>1996</v>
      </c>
    </row>
    <row r="238" spans="1:10" s="98" customFormat="1">
      <c r="A238" s="81"/>
      <c r="B238" s="76" t="s">
        <v>173</v>
      </c>
      <c r="C238" s="46" t="s">
        <v>28</v>
      </c>
      <c r="D238" s="32" t="s">
        <v>23</v>
      </c>
      <c r="E238" s="32" t="s">
        <v>13</v>
      </c>
      <c r="F238" s="32" t="s">
        <v>143</v>
      </c>
      <c r="G238" s="33">
        <v>2</v>
      </c>
      <c r="H238" s="32"/>
      <c r="I238" s="33"/>
      <c r="J238" s="34">
        <f>J239</f>
        <v>1996</v>
      </c>
    </row>
    <row r="239" spans="1:10" ht="30">
      <c r="A239" s="81"/>
      <c r="B239" s="61" t="s">
        <v>159</v>
      </c>
      <c r="C239" s="52" t="s">
        <v>28</v>
      </c>
      <c r="D239" s="36" t="s">
        <v>23</v>
      </c>
      <c r="E239" s="36" t="s">
        <v>13</v>
      </c>
      <c r="F239" s="36" t="s">
        <v>143</v>
      </c>
      <c r="G239" s="37">
        <v>2</v>
      </c>
      <c r="H239" s="36" t="s">
        <v>160</v>
      </c>
      <c r="I239" s="37"/>
      <c r="J239" s="38">
        <f>J240+J241+J242</f>
        <v>1996</v>
      </c>
    </row>
    <row r="240" spans="1:10">
      <c r="A240" s="81"/>
      <c r="B240" s="63" t="s">
        <v>270</v>
      </c>
      <c r="C240" s="52" t="s">
        <v>28</v>
      </c>
      <c r="D240" s="36" t="s">
        <v>23</v>
      </c>
      <c r="E240" s="36" t="s">
        <v>13</v>
      </c>
      <c r="F240" s="36" t="s">
        <v>143</v>
      </c>
      <c r="G240" s="37">
        <v>2</v>
      </c>
      <c r="H240" s="36" t="s">
        <v>160</v>
      </c>
      <c r="I240" s="37">
        <v>110</v>
      </c>
      <c r="J240" s="38">
        <v>1121.3</v>
      </c>
    </row>
    <row r="241" spans="1:10" ht="30">
      <c r="A241" s="81"/>
      <c r="B241" s="61" t="s">
        <v>317</v>
      </c>
      <c r="C241" s="52" t="s">
        <v>28</v>
      </c>
      <c r="D241" s="36" t="s">
        <v>23</v>
      </c>
      <c r="E241" s="36" t="s">
        <v>13</v>
      </c>
      <c r="F241" s="36" t="s">
        <v>143</v>
      </c>
      <c r="G241" s="37">
        <v>2</v>
      </c>
      <c r="H241" s="36" t="s">
        <v>160</v>
      </c>
      <c r="I241" s="37">
        <v>240</v>
      </c>
      <c r="J241" s="38">
        <v>864.2</v>
      </c>
    </row>
    <row r="242" spans="1:10">
      <c r="A242" s="81"/>
      <c r="B242" s="35" t="s">
        <v>273</v>
      </c>
      <c r="C242" s="52" t="s">
        <v>28</v>
      </c>
      <c r="D242" s="36" t="s">
        <v>23</v>
      </c>
      <c r="E242" s="36" t="s">
        <v>13</v>
      </c>
      <c r="F242" s="36" t="s">
        <v>143</v>
      </c>
      <c r="G242" s="37">
        <v>2</v>
      </c>
      <c r="H242" s="36" t="s">
        <v>160</v>
      </c>
      <c r="I242" s="37">
        <v>850</v>
      </c>
      <c r="J242" s="38">
        <v>10.5</v>
      </c>
    </row>
    <row r="243" spans="1:10" s="98" customFormat="1" ht="43.5">
      <c r="A243" s="81"/>
      <c r="B243" s="31" t="s">
        <v>305</v>
      </c>
      <c r="C243" s="33">
        <v>871</v>
      </c>
      <c r="D243" s="32" t="s">
        <v>23</v>
      </c>
      <c r="E243" s="32" t="s">
        <v>13</v>
      </c>
      <c r="F243" s="32" t="s">
        <v>22</v>
      </c>
      <c r="G243" s="33"/>
      <c r="H243" s="32"/>
      <c r="I243" s="33"/>
      <c r="J243" s="70">
        <f>J244</f>
        <v>8.1</v>
      </c>
    </row>
    <row r="244" spans="1:10">
      <c r="A244" s="81"/>
      <c r="B244" s="44" t="s">
        <v>302</v>
      </c>
      <c r="C244" s="45">
        <v>871</v>
      </c>
      <c r="D244" s="46" t="s">
        <v>23</v>
      </c>
      <c r="E244" s="46" t="s">
        <v>13</v>
      </c>
      <c r="F244" s="46" t="s">
        <v>22</v>
      </c>
      <c r="G244" s="45">
        <v>3</v>
      </c>
      <c r="H244" s="46"/>
      <c r="I244" s="45"/>
      <c r="J244" s="47">
        <f>J245</f>
        <v>8.1</v>
      </c>
    </row>
    <row r="245" spans="1:10" ht="30">
      <c r="A245" s="81"/>
      <c r="B245" s="55" t="s">
        <v>292</v>
      </c>
      <c r="C245" s="37">
        <v>871</v>
      </c>
      <c r="D245" s="36" t="s">
        <v>23</v>
      </c>
      <c r="E245" s="36" t="s">
        <v>13</v>
      </c>
      <c r="F245" s="36" t="s">
        <v>22</v>
      </c>
      <c r="G245" s="36" t="s">
        <v>301</v>
      </c>
      <c r="H245" s="36" t="s">
        <v>294</v>
      </c>
      <c r="I245" s="36"/>
      <c r="J245" s="40">
        <f>J246</f>
        <v>8.1</v>
      </c>
    </row>
    <row r="246" spans="1:10" ht="30">
      <c r="A246" s="81"/>
      <c r="B246" s="55" t="s">
        <v>317</v>
      </c>
      <c r="C246" s="37">
        <v>871</v>
      </c>
      <c r="D246" s="36" t="s">
        <v>23</v>
      </c>
      <c r="E246" s="36" t="s">
        <v>13</v>
      </c>
      <c r="F246" s="36" t="s">
        <v>22</v>
      </c>
      <c r="G246" s="36" t="s">
        <v>301</v>
      </c>
      <c r="H246" s="36" t="s">
        <v>294</v>
      </c>
      <c r="I246" s="36" t="s">
        <v>295</v>
      </c>
      <c r="J246" s="40">
        <v>8.1</v>
      </c>
    </row>
    <row r="247" spans="1:10">
      <c r="A247" s="81"/>
      <c r="B247" s="42" t="s">
        <v>51</v>
      </c>
      <c r="C247" s="27">
        <v>871</v>
      </c>
      <c r="D247" s="28" t="s">
        <v>23</v>
      </c>
      <c r="E247" s="28" t="s">
        <v>17</v>
      </c>
      <c r="F247" s="28"/>
      <c r="G247" s="69"/>
      <c r="H247" s="68"/>
      <c r="I247" s="69"/>
      <c r="J247" s="43">
        <f>J248</f>
        <v>2067.7000000000003</v>
      </c>
    </row>
    <row r="248" spans="1:10" ht="30">
      <c r="A248" s="81"/>
      <c r="B248" s="61" t="s">
        <v>163</v>
      </c>
      <c r="C248" s="51">
        <v>871</v>
      </c>
      <c r="D248" s="52" t="s">
        <v>23</v>
      </c>
      <c r="E248" s="52" t="s">
        <v>17</v>
      </c>
      <c r="F248" s="52" t="s">
        <v>143</v>
      </c>
      <c r="G248" s="37"/>
      <c r="H248" s="52"/>
      <c r="I248" s="37"/>
      <c r="J248" s="40">
        <f>J249</f>
        <v>2067.7000000000003</v>
      </c>
    </row>
    <row r="249" spans="1:10">
      <c r="A249" s="81"/>
      <c r="B249" s="76" t="s">
        <v>174</v>
      </c>
      <c r="C249" s="45">
        <v>871</v>
      </c>
      <c r="D249" s="46" t="s">
        <v>23</v>
      </c>
      <c r="E249" s="46" t="s">
        <v>17</v>
      </c>
      <c r="F249" s="46" t="s">
        <v>143</v>
      </c>
      <c r="G249" s="33">
        <v>3</v>
      </c>
      <c r="H249" s="46"/>
      <c r="I249" s="33"/>
      <c r="J249" s="70">
        <f>J250+J252+J254+J256</f>
        <v>2067.7000000000003</v>
      </c>
    </row>
    <row r="250" spans="1:10">
      <c r="A250" s="81"/>
      <c r="B250" s="61" t="s">
        <v>175</v>
      </c>
      <c r="C250" s="51">
        <v>871</v>
      </c>
      <c r="D250" s="52" t="s">
        <v>23</v>
      </c>
      <c r="E250" s="52" t="s">
        <v>17</v>
      </c>
      <c r="F250" s="52" t="s">
        <v>143</v>
      </c>
      <c r="G250" s="37">
        <v>3</v>
      </c>
      <c r="H250" s="52" t="s">
        <v>176</v>
      </c>
      <c r="I250" s="37"/>
      <c r="J250" s="40">
        <f>J251</f>
        <v>120</v>
      </c>
    </row>
    <row r="251" spans="1:10" ht="30">
      <c r="A251" s="81"/>
      <c r="B251" s="61" t="s">
        <v>317</v>
      </c>
      <c r="C251" s="51">
        <v>871</v>
      </c>
      <c r="D251" s="52" t="s">
        <v>23</v>
      </c>
      <c r="E251" s="52" t="s">
        <v>17</v>
      </c>
      <c r="F251" s="52" t="s">
        <v>143</v>
      </c>
      <c r="G251" s="37">
        <v>3</v>
      </c>
      <c r="H251" s="52" t="s">
        <v>176</v>
      </c>
      <c r="I251" s="37">
        <v>240</v>
      </c>
      <c r="J251" s="40">
        <f>120</f>
        <v>120</v>
      </c>
    </row>
    <row r="252" spans="1:10">
      <c r="A252" s="81"/>
      <c r="B252" s="61" t="s">
        <v>177</v>
      </c>
      <c r="C252" s="51">
        <v>871</v>
      </c>
      <c r="D252" s="52" t="s">
        <v>23</v>
      </c>
      <c r="E252" s="52" t="s">
        <v>17</v>
      </c>
      <c r="F252" s="52" t="s">
        <v>143</v>
      </c>
      <c r="G252" s="37">
        <v>3</v>
      </c>
      <c r="H252" s="52" t="s">
        <v>178</v>
      </c>
      <c r="I252" s="37"/>
      <c r="J252" s="40">
        <f>J253</f>
        <v>198.4</v>
      </c>
    </row>
    <row r="253" spans="1:10" ht="30">
      <c r="A253" s="81"/>
      <c r="B253" s="61" t="s">
        <v>317</v>
      </c>
      <c r="C253" s="51">
        <v>871</v>
      </c>
      <c r="D253" s="52" t="s">
        <v>23</v>
      </c>
      <c r="E253" s="52" t="s">
        <v>17</v>
      </c>
      <c r="F253" s="52" t="s">
        <v>143</v>
      </c>
      <c r="G253" s="37">
        <v>3</v>
      </c>
      <c r="H253" s="52" t="s">
        <v>178</v>
      </c>
      <c r="I253" s="37">
        <v>240</v>
      </c>
      <c r="J253" s="40">
        <f>198.4</f>
        <v>198.4</v>
      </c>
    </row>
    <row r="254" spans="1:10">
      <c r="A254" s="81"/>
      <c r="B254" s="61" t="s">
        <v>165</v>
      </c>
      <c r="C254" s="51">
        <v>871</v>
      </c>
      <c r="D254" s="52" t="s">
        <v>23</v>
      </c>
      <c r="E254" s="52" t="s">
        <v>17</v>
      </c>
      <c r="F254" s="52" t="s">
        <v>143</v>
      </c>
      <c r="G254" s="37">
        <v>3</v>
      </c>
      <c r="H254" s="52" t="s">
        <v>167</v>
      </c>
      <c r="I254" s="37"/>
      <c r="J254" s="40">
        <f>J255</f>
        <v>1514.9</v>
      </c>
    </row>
    <row r="255" spans="1:10" ht="30">
      <c r="A255" s="81"/>
      <c r="B255" s="61" t="s">
        <v>317</v>
      </c>
      <c r="C255" s="51">
        <v>871</v>
      </c>
      <c r="D255" s="52" t="s">
        <v>23</v>
      </c>
      <c r="E255" s="52" t="s">
        <v>17</v>
      </c>
      <c r="F255" s="52" t="s">
        <v>143</v>
      </c>
      <c r="G255" s="37">
        <v>3</v>
      </c>
      <c r="H255" s="52" t="s">
        <v>167</v>
      </c>
      <c r="I255" s="37">
        <v>240</v>
      </c>
      <c r="J255" s="40">
        <v>1514.9</v>
      </c>
    </row>
    <row r="256" spans="1:10">
      <c r="A256" s="81"/>
      <c r="B256" s="61" t="s">
        <v>156</v>
      </c>
      <c r="C256" s="51">
        <v>871</v>
      </c>
      <c r="D256" s="52" t="s">
        <v>23</v>
      </c>
      <c r="E256" s="52" t="s">
        <v>17</v>
      </c>
      <c r="F256" s="52" t="s">
        <v>143</v>
      </c>
      <c r="G256" s="37">
        <v>3</v>
      </c>
      <c r="H256" s="52" t="s">
        <v>157</v>
      </c>
      <c r="I256" s="37"/>
      <c r="J256" s="40">
        <f>J257</f>
        <v>234.4</v>
      </c>
    </row>
    <row r="257" spans="1:10" ht="30">
      <c r="A257" s="81"/>
      <c r="B257" s="61" t="s">
        <v>317</v>
      </c>
      <c r="C257" s="51">
        <v>871</v>
      </c>
      <c r="D257" s="52" t="s">
        <v>23</v>
      </c>
      <c r="E257" s="52" t="s">
        <v>17</v>
      </c>
      <c r="F257" s="52" t="s">
        <v>143</v>
      </c>
      <c r="G257" s="37">
        <v>3</v>
      </c>
      <c r="H257" s="52" t="s">
        <v>157</v>
      </c>
      <c r="I257" s="37">
        <v>240</v>
      </c>
      <c r="J257" s="40">
        <v>234.4</v>
      </c>
    </row>
    <row r="258" spans="1:10">
      <c r="A258" s="81"/>
      <c r="B258" s="27" t="s">
        <v>59</v>
      </c>
      <c r="C258" s="28" t="s">
        <v>28</v>
      </c>
      <c r="D258" s="27">
        <v>10</v>
      </c>
      <c r="E258" s="68"/>
      <c r="F258" s="68"/>
      <c r="G258" s="69"/>
      <c r="H258" s="68"/>
      <c r="I258" s="69"/>
      <c r="J258" s="43">
        <f>J259</f>
        <v>489.9</v>
      </c>
    </row>
    <row r="259" spans="1:10">
      <c r="A259" s="81"/>
      <c r="B259" s="42" t="s">
        <v>60</v>
      </c>
      <c r="C259" s="27">
        <v>871</v>
      </c>
      <c r="D259" s="28" t="s">
        <v>55</v>
      </c>
      <c r="E259" s="28" t="s">
        <v>14</v>
      </c>
      <c r="F259" s="28"/>
      <c r="G259" s="28"/>
      <c r="H259" s="28"/>
      <c r="I259" s="27"/>
      <c r="J259" s="43">
        <f>J260+J264</f>
        <v>489.9</v>
      </c>
    </row>
    <row r="260" spans="1:10">
      <c r="A260" s="81"/>
      <c r="B260" s="61" t="s">
        <v>180</v>
      </c>
      <c r="C260" s="37">
        <v>871</v>
      </c>
      <c r="D260" s="36" t="s">
        <v>55</v>
      </c>
      <c r="E260" s="36" t="s">
        <v>14</v>
      </c>
      <c r="F260" s="36" t="s">
        <v>179</v>
      </c>
      <c r="G260" s="37"/>
      <c r="H260" s="52"/>
      <c r="I260" s="37"/>
      <c r="J260" s="40">
        <f>J261</f>
        <v>444.9</v>
      </c>
    </row>
    <row r="261" spans="1:10">
      <c r="A261" s="81"/>
      <c r="B261" s="61" t="s">
        <v>181</v>
      </c>
      <c r="C261" s="37">
        <v>871</v>
      </c>
      <c r="D261" s="36" t="s">
        <v>55</v>
      </c>
      <c r="E261" s="36" t="s">
        <v>14</v>
      </c>
      <c r="F261" s="36" t="s">
        <v>179</v>
      </c>
      <c r="G261" s="37">
        <v>3</v>
      </c>
      <c r="H261" s="52"/>
      <c r="I261" s="37"/>
      <c r="J261" s="40">
        <f>J262</f>
        <v>444.9</v>
      </c>
    </row>
    <row r="262" spans="1:10" ht="30">
      <c r="A262" s="81"/>
      <c r="B262" s="61" t="s">
        <v>183</v>
      </c>
      <c r="C262" s="37">
        <v>871</v>
      </c>
      <c r="D262" s="36" t="s">
        <v>55</v>
      </c>
      <c r="E262" s="36" t="s">
        <v>14</v>
      </c>
      <c r="F262" s="36" t="s">
        <v>179</v>
      </c>
      <c r="G262" s="37">
        <v>3</v>
      </c>
      <c r="H262" s="52" t="s">
        <v>182</v>
      </c>
      <c r="I262" s="37"/>
      <c r="J262" s="40">
        <f>J263</f>
        <v>444.9</v>
      </c>
    </row>
    <row r="263" spans="1:10" ht="30">
      <c r="A263" s="81"/>
      <c r="B263" s="61" t="s">
        <v>317</v>
      </c>
      <c r="C263" s="37">
        <v>871</v>
      </c>
      <c r="D263" s="36" t="s">
        <v>55</v>
      </c>
      <c r="E263" s="36" t="s">
        <v>14</v>
      </c>
      <c r="F263" s="36" t="s">
        <v>179</v>
      </c>
      <c r="G263" s="37">
        <v>3</v>
      </c>
      <c r="H263" s="52" t="s">
        <v>182</v>
      </c>
      <c r="I263" s="37">
        <v>240</v>
      </c>
      <c r="J263" s="40">
        <v>444.9</v>
      </c>
    </row>
    <row r="264" spans="1:10">
      <c r="A264" s="81"/>
      <c r="B264" s="61" t="s">
        <v>104</v>
      </c>
      <c r="C264" s="37">
        <v>871</v>
      </c>
      <c r="D264" s="36" t="s">
        <v>55</v>
      </c>
      <c r="E264" s="36" t="s">
        <v>14</v>
      </c>
      <c r="F264" s="36" t="s">
        <v>70</v>
      </c>
      <c r="G264" s="37"/>
      <c r="H264" s="52"/>
      <c r="I264" s="37"/>
      <c r="J264" s="40">
        <f>J265</f>
        <v>45</v>
      </c>
    </row>
    <row r="265" spans="1:10">
      <c r="A265" s="81"/>
      <c r="B265" s="61" t="s">
        <v>105</v>
      </c>
      <c r="C265" s="37">
        <v>871</v>
      </c>
      <c r="D265" s="36" t="s">
        <v>55</v>
      </c>
      <c r="E265" s="36" t="s">
        <v>14</v>
      </c>
      <c r="F265" s="36" t="s">
        <v>70</v>
      </c>
      <c r="G265" s="37">
        <v>9</v>
      </c>
      <c r="H265" s="52"/>
      <c r="I265" s="37"/>
      <c r="J265" s="40">
        <f>J266</f>
        <v>45</v>
      </c>
    </row>
    <row r="266" spans="1:10">
      <c r="A266" s="81"/>
      <c r="B266" s="61" t="s">
        <v>204</v>
      </c>
      <c r="C266" s="37">
        <v>871</v>
      </c>
      <c r="D266" s="36" t="s">
        <v>55</v>
      </c>
      <c r="E266" s="36" t="s">
        <v>14</v>
      </c>
      <c r="F266" s="36" t="s">
        <v>70</v>
      </c>
      <c r="G266" s="37">
        <v>9</v>
      </c>
      <c r="H266" s="52" t="s">
        <v>205</v>
      </c>
      <c r="I266" s="37"/>
      <c r="J266" s="40">
        <f>J267</f>
        <v>45</v>
      </c>
    </row>
    <row r="267" spans="1:10">
      <c r="A267" s="81"/>
      <c r="B267" s="61" t="s">
        <v>277</v>
      </c>
      <c r="C267" s="37">
        <v>871</v>
      </c>
      <c r="D267" s="36" t="s">
        <v>55</v>
      </c>
      <c r="E267" s="36" t="s">
        <v>14</v>
      </c>
      <c r="F267" s="36" t="s">
        <v>70</v>
      </c>
      <c r="G267" s="37">
        <v>9</v>
      </c>
      <c r="H267" s="52" t="s">
        <v>205</v>
      </c>
      <c r="I267" s="37">
        <v>310</v>
      </c>
      <c r="J267" s="40">
        <v>45</v>
      </c>
    </row>
    <row r="268" spans="1:10">
      <c r="A268" s="81"/>
      <c r="B268" s="27" t="s">
        <v>61</v>
      </c>
      <c r="C268" s="27">
        <v>871</v>
      </c>
      <c r="D268" s="28">
        <v>11</v>
      </c>
      <c r="E268" s="28"/>
      <c r="F268" s="28"/>
      <c r="G268" s="27"/>
      <c r="H268" s="28"/>
      <c r="I268" s="27"/>
      <c r="J268" s="43">
        <f>J269</f>
        <v>3071.9</v>
      </c>
    </row>
    <row r="269" spans="1:10">
      <c r="A269" s="81"/>
      <c r="B269" s="42" t="s">
        <v>52</v>
      </c>
      <c r="C269" s="27">
        <v>871</v>
      </c>
      <c r="D269" s="27">
        <v>11</v>
      </c>
      <c r="E269" s="28" t="s">
        <v>18</v>
      </c>
      <c r="F269" s="28"/>
      <c r="G269" s="27"/>
      <c r="H269" s="28"/>
      <c r="I269" s="27"/>
      <c r="J269" s="43">
        <f>J270</f>
        <v>3071.9</v>
      </c>
    </row>
    <row r="270" spans="1:10" ht="30">
      <c r="A270" s="81"/>
      <c r="B270" s="61" t="s">
        <v>163</v>
      </c>
      <c r="C270" s="51">
        <v>871</v>
      </c>
      <c r="D270" s="52" t="s">
        <v>56</v>
      </c>
      <c r="E270" s="52" t="s">
        <v>18</v>
      </c>
      <c r="F270" s="52" t="s">
        <v>143</v>
      </c>
      <c r="G270" s="37"/>
      <c r="H270" s="52"/>
      <c r="I270" s="37"/>
      <c r="J270" s="40">
        <f>J271</f>
        <v>3071.9</v>
      </c>
    </row>
    <row r="271" spans="1:10" ht="43.5">
      <c r="A271" s="81"/>
      <c r="B271" s="76" t="s">
        <v>184</v>
      </c>
      <c r="C271" s="45">
        <v>871</v>
      </c>
      <c r="D271" s="46" t="s">
        <v>56</v>
      </c>
      <c r="E271" s="46" t="s">
        <v>18</v>
      </c>
      <c r="F271" s="46" t="s">
        <v>143</v>
      </c>
      <c r="G271" s="33">
        <v>4</v>
      </c>
      <c r="H271" s="46"/>
      <c r="I271" s="33"/>
      <c r="J271" s="70">
        <f>J272+J274+J276</f>
        <v>3071.9</v>
      </c>
    </row>
    <row r="272" spans="1:10">
      <c r="A272" s="81"/>
      <c r="B272" s="61" t="s">
        <v>186</v>
      </c>
      <c r="C272" s="51">
        <v>871</v>
      </c>
      <c r="D272" s="52" t="s">
        <v>56</v>
      </c>
      <c r="E272" s="52" t="s">
        <v>18</v>
      </c>
      <c r="F272" s="52" t="s">
        <v>143</v>
      </c>
      <c r="G272" s="37">
        <v>4</v>
      </c>
      <c r="H272" s="52" t="s">
        <v>185</v>
      </c>
      <c r="I272" s="37"/>
      <c r="J272" s="40">
        <f>J273</f>
        <v>271.89999999999998</v>
      </c>
    </row>
    <row r="273" spans="1:10" ht="30">
      <c r="A273" s="81"/>
      <c r="B273" s="61" t="s">
        <v>317</v>
      </c>
      <c r="C273" s="51">
        <v>871</v>
      </c>
      <c r="D273" s="52" t="s">
        <v>56</v>
      </c>
      <c r="E273" s="52" t="s">
        <v>18</v>
      </c>
      <c r="F273" s="52" t="s">
        <v>143</v>
      </c>
      <c r="G273" s="37">
        <v>4</v>
      </c>
      <c r="H273" s="52" t="s">
        <v>185</v>
      </c>
      <c r="I273" s="37">
        <v>240</v>
      </c>
      <c r="J273" s="40">
        <v>271.89999999999998</v>
      </c>
    </row>
    <row r="274" spans="1:10">
      <c r="A274" s="104"/>
      <c r="B274" s="61" t="s">
        <v>156</v>
      </c>
      <c r="C274" s="51">
        <v>871</v>
      </c>
      <c r="D274" s="52" t="s">
        <v>56</v>
      </c>
      <c r="E274" s="52" t="s">
        <v>18</v>
      </c>
      <c r="F274" s="52" t="s">
        <v>143</v>
      </c>
      <c r="G274" s="37">
        <v>4</v>
      </c>
      <c r="H274" s="52" t="s">
        <v>157</v>
      </c>
      <c r="I274" s="37"/>
      <c r="J274" s="40">
        <f>J275</f>
        <v>1300</v>
      </c>
    </row>
    <row r="275" spans="1:10" ht="30">
      <c r="A275" s="96"/>
      <c r="B275" s="61" t="s">
        <v>317</v>
      </c>
      <c r="C275" s="51">
        <v>871</v>
      </c>
      <c r="D275" s="52" t="s">
        <v>56</v>
      </c>
      <c r="E275" s="52" t="s">
        <v>18</v>
      </c>
      <c r="F275" s="52" t="s">
        <v>143</v>
      </c>
      <c r="G275" s="37">
        <v>4</v>
      </c>
      <c r="H275" s="52" t="s">
        <v>157</v>
      </c>
      <c r="I275" s="37">
        <v>240</v>
      </c>
      <c r="J275" s="40">
        <v>1300</v>
      </c>
    </row>
    <row r="276" spans="1:10" ht="18" customHeight="1">
      <c r="A276" s="96"/>
      <c r="B276" s="61" t="s">
        <v>187</v>
      </c>
      <c r="C276" s="51">
        <v>871</v>
      </c>
      <c r="D276" s="52" t="s">
        <v>56</v>
      </c>
      <c r="E276" s="52" t="s">
        <v>18</v>
      </c>
      <c r="F276" s="52" t="s">
        <v>143</v>
      </c>
      <c r="G276" s="37">
        <v>4</v>
      </c>
      <c r="H276" s="52" t="s">
        <v>188</v>
      </c>
      <c r="I276" s="37"/>
      <c r="J276" s="40">
        <f>J277</f>
        <v>1500</v>
      </c>
    </row>
    <row r="277" spans="1:10" ht="30.75" customHeight="1">
      <c r="A277" s="81"/>
      <c r="B277" s="61" t="s">
        <v>317</v>
      </c>
      <c r="C277" s="51">
        <v>871</v>
      </c>
      <c r="D277" s="52" t="s">
        <v>56</v>
      </c>
      <c r="E277" s="52" t="s">
        <v>18</v>
      </c>
      <c r="F277" s="52" t="s">
        <v>143</v>
      </c>
      <c r="G277" s="37">
        <v>4</v>
      </c>
      <c r="H277" s="52" t="s">
        <v>188</v>
      </c>
      <c r="I277" s="37">
        <v>240</v>
      </c>
      <c r="J277" s="40">
        <v>1500</v>
      </c>
    </row>
    <row r="278" spans="1:10">
      <c r="A278" s="109" t="s">
        <v>258</v>
      </c>
      <c r="B278" s="75" t="s">
        <v>50</v>
      </c>
      <c r="C278" s="27">
        <v>872</v>
      </c>
      <c r="D278" s="68"/>
      <c r="E278" s="68"/>
      <c r="F278" s="68"/>
      <c r="G278" s="69"/>
      <c r="H278" s="68"/>
      <c r="I278" s="69"/>
      <c r="J278" s="29">
        <f>J279</f>
        <v>2011.7</v>
      </c>
    </row>
    <row r="279" spans="1:10" ht="20.25" customHeight="1">
      <c r="A279" s="81"/>
      <c r="B279" s="42" t="s">
        <v>12</v>
      </c>
      <c r="C279" s="28" t="s">
        <v>69</v>
      </c>
      <c r="D279" s="27" t="s">
        <v>13</v>
      </c>
      <c r="E279" s="27" t="s">
        <v>10</v>
      </c>
      <c r="F279" s="28" t="s">
        <v>11</v>
      </c>
      <c r="G279" s="27"/>
      <c r="H279" s="28"/>
      <c r="I279" s="27" t="s">
        <v>9</v>
      </c>
      <c r="J279" s="29">
        <f>J280+J288</f>
        <v>2011.7</v>
      </c>
    </row>
    <row r="280" spans="1:10" ht="39.75" customHeight="1">
      <c r="A280" s="81"/>
      <c r="B280" s="110" t="s">
        <v>37</v>
      </c>
      <c r="C280" s="32" t="s">
        <v>69</v>
      </c>
      <c r="D280" s="33" t="s">
        <v>13</v>
      </c>
      <c r="E280" s="32" t="s">
        <v>14</v>
      </c>
      <c r="F280" s="32" t="s">
        <v>11</v>
      </c>
      <c r="G280" s="33"/>
      <c r="H280" s="32"/>
      <c r="I280" s="33" t="s">
        <v>9</v>
      </c>
      <c r="J280" s="34">
        <f>J281</f>
        <v>1517.4</v>
      </c>
    </row>
    <row r="281" spans="1:10" ht="15.75" customHeight="1">
      <c r="A281" s="81"/>
      <c r="B281" s="35" t="s">
        <v>73</v>
      </c>
      <c r="C281" s="36" t="s">
        <v>69</v>
      </c>
      <c r="D281" s="36" t="s">
        <v>13</v>
      </c>
      <c r="E281" s="36" t="s">
        <v>14</v>
      </c>
      <c r="F281" s="36">
        <v>91</v>
      </c>
      <c r="G281" s="37"/>
      <c r="H281" s="36"/>
      <c r="I281" s="37" t="s">
        <v>9</v>
      </c>
      <c r="J281" s="38">
        <f>J282</f>
        <v>1517.4</v>
      </c>
    </row>
    <row r="282" spans="1:10" ht="19.5" customHeight="1">
      <c r="A282" s="81"/>
      <c r="B282" s="35" t="s">
        <v>74</v>
      </c>
      <c r="C282" s="36" t="s">
        <v>69</v>
      </c>
      <c r="D282" s="36" t="s">
        <v>13</v>
      </c>
      <c r="E282" s="36" t="s">
        <v>14</v>
      </c>
      <c r="F282" s="36">
        <v>91</v>
      </c>
      <c r="G282" s="37">
        <v>1</v>
      </c>
      <c r="H282" s="36"/>
      <c r="I282" s="37"/>
      <c r="J282" s="38">
        <f>J283+J285</f>
        <v>1517.4</v>
      </c>
    </row>
    <row r="283" spans="1:10" ht="45">
      <c r="A283" s="81"/>
      <c r="B283" s="35" t="s">
        <v>76</v>
      </c>
      <c r="C283" s="36" t="s">
        <v>69</v>
      </c>
      <c r="D283" s="36" t="s">
        <v>13</v>
      </c>
      <c r="E283" s="36" t="s">
        <v>14</v>
      </c>
      <c r="F283" s="36">
        <v>91</v>
      </c>
      <c r="G283" s="37">
        <v>1</v>
      </c>
      <c r="H283" s="36" t="s">
        <v>83</v>
      </c>
      <c r="I283" s="37"/>
      <c r="J283" s="38">
        <f>J284</f>
        <v>1322.5</v>
      </c>
    </row>
    <row r="284" spans="1:10">
      <c r="A284" s="81"/>
      <c r="B284" s="35" t="s">
        <v>271</v>
      </c>
      <c r="C284" s="36" t="s">
        <v>69</v>
      </c>
      <c r="D284" s="37" t="s">
        <v>13</v>
      </c>
      <c r="E284" s="36" t="s">
        <v>14</v>
      </c>
      <c r="F284" s="36">
        <v>91</v>
      </c>
      <c r="G284" s="37">
        <v>1</v>
      </c>
      <c r="H284" s="36" t="s">
        <v>83</v>
      </c>
      <c r="I284" s="37">
        <v>120</v>
      </c>
      <c r="J284" s="40">
        <f>494.5+828</f>
        <v>1322.5</v>
      </c>
    </row>
    <row r="285" spans="1:10" ht="45">
      <c r="A285" s="81"/>
      <c r="B285" s="35" t="s">
        <v>77</v>
      </c>
      <c r="C285" s="36" t="s">
        <v>69</v>
      </c>
      <c r="D285" s="37" t="s">
        <v>13</v>
      </c>
      <c r="E285" s="36" t="s">
        <v>14</v>
      </c>
      <c r="F285" s="36">
        <v>91</v>
      </c>
      <c r="G285" s="37">
        <v>1</v>
      </c>
      <c r="H285" s="36" t="s">
        <v>84</v>
      </c>
      <c r="I285" s="37"/>
      <c r="J285" s="40">
        <f>J286+J287</f>
        <v>194.9</v>
      </c>
    </row>
    <row r="286" spans="1:10" ht="30">
      <c r="A286" s="81"/>
      <c r="B286" s="61" t="s">
        <v>317</v>
      </c>
      <c r="C286" s="36" t="s">
        <v>69</v>
      </c>
      <c r="D286" s="37" t="s">
        <v>13</v>
      </c>
      <c r="E286" s="36" t="s">
        <v>14</v>
      </c>
      <c r="F286" s="36">
        <v>91</v>
      </c>
      <c r="G286" s="37">
        <v>1</v>
      </c>
      <c r="H286" s="36" t="s">
        <v>84</v>
      </c>
      <c r="I286" s="37">
        <v>240</v>
      </c>
      <c r="J286" s="40">
        <v>191.9</v>
      </c>
    </row>
    <row r="287" spans="1:10">
      <c r="A287" s="81"/>
      <c r="B287" s="61" t="s">
        <v>273</v>
      </c>
      <c r="C287" s="36" t="s">
        <v>69</v>
      </c>
      <c r="D287" s="37" t="s">
        <v>13</v>
      </c>
      <c r="E287" s="36" t="s">
        <v>14</v>
      </c>
      <c r="F287" s="36">
        <v>91</v>
      </c>
      <c r="G287" s="37">
        <v>1</v>
      </c>
      <c r="H287" s="36" t="s">
        <v>84</v>
      </c>
      <c r="I287" s="37">
        <v>850</v>
      </c>
      <c r="J287" s="40">
        <v>3</v>
      </c>
    </row>
    <row r="288" spans="1:10">
      <c r="A288" s="81"/>
      <c r="B288" s="42" t="s">
        <v>25</v>
      </c>
      <c r="C288" s="27">
        <v>872</v>
      </c>
      <c r="D288" s="27" t="s">
        <v>13</v>
      </c>
      <c r="E288" s="27">
        <v>13</v>
      </c>
      <c r="F288" s="68"/>
      <c r="G288" s="69"/>
      <c r="H288" s="68"/>
      <c r="I288" s="69"/>
      <c r="J288" s="43">
        <f>J289+J295</f>
        <v>494.29999999999995</v>
      </c>
    </row>
    <row r="289" spans="1:10">
      <c r="A289" s="111"/>
      <c r="B289" s="152" t="s">
        <v>73</v>
      </c>
      <c r="C289" s="69">
        <v>872</v>
      </c>
      <c r="D289" s="69" t="s">
        <v>13</v>
      </c>
      <c r="E289" s="69">
        <v>13</v>
      </c>
      <c r="F289" s="68" t="s">
        <v>239</v>
      </c>
      <c r="G289" s="112"/>
      <c r="H289" s="113"/>
      <c r="I289" s="69"/>
      <c r="J289" s="107">
        <f>J290</f>
        <v>484.29999999999995</v>
      </c>
    </row>
    <row r="290" spans="1:10" ht="15.75" customHeight="1">
      <c r="A290" s="111"/>
      <c r="B290" s="35" t="s">
        <v>74</v>
      </c>
      <c r="C290" s="51">
        <v>872</v>
      </c>
      <c r="D290" s="51" t="s">
        <v>13</v>
      </c>
      <c r="E290" s="51">
        <v>13</v>
      </c>
      <c r="F290" s="51">
        <v>91</v>
      </c>
      <c r="G290" s="51">
        <v>1</v>
      </c>
      <c r="H290" s="52"/>
      <c r="I290" s="51"/>
      <c r="J290" s="53">
        <f>J291+J293</f>
        <v>484.29999999999995</v>
      </c>
    </row>
    <row r="291" spans="1:10" ht="33" customHeight="1">
      <c r="A291" s="111"/>
      <c r="B291" s="35" t="s">
        <v>318</v>
      </c>
      <c r="C291" s="51">
        <v>872</v>
      </c>
      <c r="D291" s="51" t="s">
        <v>13</v>
      </c>
      <c r="E291" s="51">
        <v>13</v>
      </c>
      <c r="F291" s="51">
        <v>91</v>
      </c>
      <c r="G291" s="51">
        <v>1</v>
      </c>
      <c r="H291" s="52" t="s">
        <v>316</v>
      </c>
      <c r="I291" s="51"/>
      <c r="J291" s="53">
        <f>J292</f>
        <v>18.399999999999999</v>
      </c>
    </row>
    <row r="292" spans="1:10" ht="30.75" customHeight="1">
      <c r="A292" s="111"/>
      <c r="B292" s="35" t="s">
        <v>317</v>
      </c>
      <c r="C292" s="51">
        <v>872</v>
      </c>
      <c r="D292" s="51" t="s">
        <v>13</v>
      </c>
      <c r="E292" s="51">
        <v>13</v>
      </c>
      <c r="F292" s="51">
        <v>91</v>
      </c>
      <c r="G292" s="51">
        <v>1</v>
      </c>
      <c r="H292" s="52" t="s">
        <v>316</v>
      </c>
      <c r="I292" s="51">
        <v>240</v>
      </c>
      <c r="J292" s="53">
        <v>18.399999999999999</v>
      </c>
    </row>
    <row r="293" spans="1:10">
      <c r="A293" s="111"/>
      <c r="B293" s="61" t="s">
        <v>240</v>
      </c>
      <c r="C293" s="37">
        <v>872</v>
      </c>
      <c r="D293" s="37" t="s">
        <v>13</v>
      </c>
      <c r="E293" s="37">
        <v>13</v>
      </c>
      <c r="F293" s="36" t="s">
        <v>239</v>
      </c>
      <c r="G293" s="37">
        <v>1</v>
      </c>
      <c r="H293" s="36" t="s">
        <v>241</v>
      </c>
      <c r="I293" s="37"/>
      <c r="J293" s="40">
        <f>J294</f>
        <v>465.9</v>
      </c>
    </row>
    <row r="294" spans="1:10" ht="30">
      <c r="A294" s="111"/>
      <c r="B294" s="55" t="s">
        <v>317</v>
      </c>
      <c r="C294" s="37">
        <v>872</v>
      </c>
      <c r="D294" s="37" t="s">
        <v>13</v>
      </c>
      <c r="E294" s="37">
        <v>13</v>
      </c>
      <c r="F294" s="36" t="s">
        <v>239</v>
      </c>
      <c r="G294" s="37">
        <v>1</v>
      </c>
      <c r="H294" s="36" t="s">
        <v>241</v>
      </c>
      <c r="I294" s="37">
        <v>240</v>
      </c>
      <c r="J294" s="40">
        <v>465.9</v>
      </c>
    </row>
    <row r="295" spans="1:10">
      <c r="A295" s="111"/>
      <c r="B295" s="61" t="s">
        <v>104</v>
      </c>
      <c r="C295" s="37">
        <v>872</v>
      </c>
      <c r="D295" s="36" t="s">
        <v>13</v>
      </c>
      <c r="E295" s="36" t="s">
        <v>290</v>
      </c>
      <c r="F295" s="36" t="s">
        <v>70</v>
      </c>
      <c r="G295" s="37"/>
      <c r="H295" s="36"/>
      <c r="I295" s="37"/>
      <c r="J295" s="40">
        <f>J296</f>
        <v>10</v>
      </c>
    </row>
    <row r="296" spans="1:10">
      <c r="A296" s="111"/>
      <c r="B296" s="61" t="s">
        <v>105</v>
      </c>
      <c r="C296" s="37">
        <v>872</v>
      </c>
      <c r="D296" s="36" t="s">
        <v>13</v>
      </c>
      <c r="E296" s="36" t="s">
        <v>290</v>
      </c>
      <c r="F296" s="36" t="s">
        <v>70</v>
      </c>
      <c r="G296" s="37">
        <v>9</v>
      </c>
      <c r="H296" s="36"/>
      <c r="I296" s="37"/>
      <c r="J296" s="40">
        <f>J297</f>
        <v>10</v>
      </c>
    </row>
    <row r="297" spans="1:10">
      <c r="A297" s="111"/>
      <c r="B297" s="55" t="s">
        <v>321</v>
      </c>
      <c r="C297" s="37">
        <v>872</v>
      </c>
      <c r="D297" s="36" t="s">
        <v>13</v>
      </c>
      <c r="E297" s="37">
        <v>13</v>
      </c>
      <c r="F297" s="36" t="s">
        <v>70</v>
      </c>
      <c r="G297" s="37">
        <v>9</v>
      </c>
      <c r="H297" s="36" t="s">
        <v>322</v>
      </c>
      <c r="I297" s="37"/>
      <c r="J297" s="40">
        <f>J298</f>
        <v>10</v>
      </c>
    </row>
    <row r="298" spans="1:10" ht="30.75" thickBot="1">
      <c r="A298" s="114"/>
      <c r="B298" s="154" t="s">
        <v>323</v>
      </c>
      <c r="C298" s="85">
        <v>872</v>
      </c>
      <c r="D298" s="97" t="s">
        <v>13</v>
      </c>
      <c r="E298" s="85">
        <v>13</v>
      </c>
      <c r="F298" s="97" t="s">
        <v>70</v>
      </c>
      <c r="G298" s="85">
        <v>9</v>
      </c>
      <c r="H298" s="97" t="s">
        <v>322</v>
      </c>
      <c r="I298" s="85">
        <v>630</v>
      </c>
      <c r="J298" s="86">
        <v>10</v>
      </c>
    </row>
    <row r="299" spans="1:10" ht="15.75" thickBot="1">
      <c r="A299" s="87"/>
      <c r="B299" s="88"/>
      <c r="C299" s="89"/>
      <c r="D299" s="89"/>
      <c r="E299" s="89"/>
      <c r="F299" s="90"/>
      <c r="G299" s="89"/>
      <c r="H299" s="221" t="s">
        <v>29</v>
      </c>
      <c r="I299" s="222"/>
      <c r="J299" s="91">
        <f>J278+J18</f>
        <v>124579.99999999999</v>
      </c>
    </row>
    <row r="300" spans="1:10">
      <c r="B300" s="115"/>
      <c r="F300" s="101" t="s">
        <v>30</v>
      </c>
      <c r="I300" s="116" t="s">
        <v>31</v>
      </c>
      <c r="J300" s="117">
        <f>J279+J19</f>
        <v>37147.099999999991</v>
      </c>
    </row>
    <row r="301" spans="1:10">
      <c r="B301" s="115"/>
      <c r="I301" s="118" t="s">
        <v>32</v>
      </c>
      <c r="J301" s="119">
        <f>J90</f>
        <v>468.8</v>
      </c>
    </row>
    <row r="302" spans="1:10">
      <c r="B302" s="115"/>
      <c r="I302" s="118" t="s">
        <v>41</v>
      </c>
      <c r="J302" s="119">
        <f>J99</f>
        <v>342.09999999999997</v>
      </c>
    </row>
    <row r="303" spans="1:10">
      <c r="B303" s="115"/>
      <c r="I303" s="118" t="s">
        <v>49</v>
      </c>
      <c r="J303" s="119">
        <f>J116</f>
        <v>35098.6</v>
      </c>
    </row>
    <row r="304" spans="1:10">
      <c r="B304" s="115"/>
      <c r="I304" s="118" t="s">
        <v>33</v>
      </c>
      <c r="J304" s="119">
        <f>J143</f>
        <v>43088.3</v>
      </c>
    </row>
    <row r="305" spans="2:10">
      <c r="B305" s="115"/>
      <c r="I305" s="118" t="s">
        <v>35</v>
      </c>
      <c r="J305" s="119">
        <f>J214</f>
        <v>272.2</v>
      </c>
    </row>
    <row r="306" spans="2:10">
      <c r="B306" s="115"/>
      <c r="I306" s="118" t="s">
        <v>34</v>
      </c>
      <c r="J306" s="146">
        <f>J229</f>
        <v>4601.1000000000004</v>
      </c>
    </row>
    <row r="307" spans="2:10">
      <c r="B307" s="115"/>
      <c r="I307" s="118">
        <v>10</v>
      </c>
      <c r="J307" s="146">
        <f>J258</f>
        <v>489.9</v>
      </c>
    </row>
    <row r="308" spans="2:10" ht="15.75" thickBot="1">
      <c r="B308" s="115"/>
      <c r="I308" s="120">
        <v>11</v>
      </c>
      <c r="J308" s="147">
        <f>J268</f>
        <v>3071.9</v>
      </c>
    </row>
    <row r="309" spans="2:10" ht="15.75" thickBot="1">
      <c r="B309" s="115"/>
      <c r="I309" s="121"/>
      <c r="J309" s="148">
        <f>SUM(J300:J308)</f>
        <v>124579.99999999999</v>
      </c>
    </row>
    <row r="310" spans="2:10">
      <c r="B310" s="115"/>
      <c r="I310" s="100" t="s">
        <v>259</v>
      </c>
      <c r="J310" s="149">
        <f>[1]Доходы!$C$53</f>
        <v>92127</v>
      </c>
    </row>
    <row r="311" spans="2:10">
      <c r="B311" s="115"/>
      <c r="I311" s="100" t="s">
        <v>263</v>
      </c>
      <c r="J311" s="149">
        <f>J55+J66+J70+J74+J101+J118+J133+J145+J164+J169+J205+J210+J221+J238+J243+J248+J270</f>
        <v>107321.2</v>
      </c>
    </row>
    <row r="312" spans="2:10">
      <c r="B312" s="115"/>
      <c r="J312" s="149">
        <f>J310-J309</f>
        <v>-32452.999999999985</v>
      </c>
    </row>
    <row r="313" spans="2:10">
      <c r="B313" s="115"/>
    </row>
    <row r="314" spans="2:10">
      <c r="B314" s="115"/>
    </row>
    <row r="315" spans="2:10">
      <c r="B315" s="115"/>
    </row>
    <row r="316" spans="2:10">
      <c r="B316" s="115"/>
    </row>
    <row r="317" spans="2:10">
      <c r="B317" s="115"/>
    </row>
    <row r="318" spans="2:10">
      <c r="B318" s="115"/>
    </row>
    <row r="319" spans="2:10">
      <c r="B319" s="115"/>
    </row>
    <row r="320" spans="2:10">
      <c r="B320" s="115"/>
    </row>
    <row r="321" spans="2:2">
      <c r="B321" s="115"/>
    </row>
    <row r="322" spans="2:2">
      <c r="B322" s="115"/>
    </row>
    <row r="323" spans="2:2">
      <c r="B323" s="115"/>
    </row>
    <row r="324" spans="2:2">
      <c r="B324" s="115"/>
    </row>
    <row r="325" spans="2:2">
      <c r="B325" s="115"/>
    </row>
    <row r="326" spans="2:2">
      <c r="B326" s="115"/>
    </row>
    <row r="327" spans="2:2">
      <c r="B327" s="115"/>
    </row>
    <row r="328" spans="2:2">
      <c r="B328" s="115"/>
    </row>
    <row r="329" spans="2:2">
      <c r="B329" s="115"/>
    </row>
    <row r="330" spans="2:2">
      <c r="B330" s="115"/>
    </row>
    <row r="331" spans="2:2">
      <c r="B331" s="115"/>
    </row>
    <row r="332" spans="2:2">
      <c r="B332" s="115"/>
    </row>
    <row r="333" spans="2:2">
      <c r="B333" s="115"/>
    </row>
    <row r="334" spans="2:2">
      <c r="B334" s="115"/>
    </row>
    <row r="335" spans="2:2">
      <c r="B335" s="115"/>
    </row>
    <row r="336" spans="2:2">
      <c r="B336" s="115"/>
    </row>
    <row r="337" spans="2:2">
      <c r="B337" s="115"/>
    </row>
    <row r="338" spans="2:2">
      <c r="B338" s="115"/>
    </row>
    <row r="339" spans="2:2">
      <c r="B339" s="115"/>
    </row>
    <row r="340" spans="2:2">
      <c r="B340" s="115"/>
    </row>
    <row r="341" spans="2:2">
      <c r="B341" s="115"/>
    </row>
    <row r="342" spans="2:2">
      <c r="B342" s="115"/>
    </row>
    <row r="343" spans="2:2">
      <c r="B343" s="115"/>
    </row>
    <row r="344" spans="2:2">
      <c r="B344" s="115"/>
    </row>
    <row r="345" spans="2:2">
      <c r="B345" s="115"/>
    </row>
    <row r="346" spans="2:2">
      <c r="B346" s="115"/>
    </row>
    <row r="347" spans="2:2">
      <c r="B347" s="115"/>
    </row>
    <row r="348" spans="2:2">
      <c r="B348" s="115"/>
    </row>
    <row r="349" spans="2:2">
      <c r="B349" s="115"/>
    </row>
    <row r="350" spans="2:2">
      <c r="B350" s="115"/>
    </row>
    <row r="351" spans="2:2">
      <c r="B351" s="115"/>
    </row>
    <row r="352" spans="2:2">
      <c r="B352" s="115"/>
    </row>
    <row r="353" spans="2:2">
      <c r="B353" s="115"/>
    </row>
    <row r="354" spans="2:2">
      <c r="B354" s="115"/>
    </row>
    <row r="355" spans="2:2">
      <c r="B355" s="115"/>
    </row>
    <row r="356" spans="2:2">
      <c r="B356" s="115"/>
    </row>
    <row r="357" spans="2:2">
      <c r="B357" s="115"/>
    </row>
    <row r="358" spans="2:2">
      <c r="B358" s="115"/>
    </row>
    <row r="359" spans="2:2">
      <c r="B359" s="115"/>
    </row>
    <row r="360" spans="2:2">
      <c r="B360" s="115"/>
    </row>
    <row r="361" spans="2:2">
      <c r="B361" s="115"/>
    </row>
    <row r="362" spans="2:2">
      <c r="B362" s="115"/>
    </row>
    <row r="363" spans="2:2">
      <c r="B363" s="115"/>
    </row>
    <row r="364" spans="2:2">
      <c r="B364" s="115"/>
    </row>
    <row r="365" spans="2:2">
      <c r="B365" s="115"/>
    </row>
    <row r="366" spans="2:2">
      <c r="B366" s="115"/>
    </row>
    <row r="367" spans="2:2">
      <c r="B367" s="115"/>
    </row>
    <row r="368" spans="2:2">
      <c r="B368" s="115"/>
    </row>
  </sheetData>
  <autoFilter ref="A17:J305"/>
  <mergeCells count="5">
    <mergeCell ref="A14:J14"/>
    <mergeCell ref="A15:J15"/>
    <mergeCell ref="F17:H17"/>
    <mergeCell ref="H299:I299"/>
    <mergeCell ref="K184:AD184"/>
  </mergeCells>
  <phoneticPr fontId="2" type="noConversion"/>
  <pageMargins left="0.54" right="0.27559055118110237" top="0.56000000000000005" bottom="0.31496062992125984" header="0.27559055118110237" footer="0.15748031496062992"/>
  <pageSetup paperSize="9" scale="77" fitToHeight="9" orientation="portrait" verticalDpi="300" r:id="rId1"/>
  <headerFooter alignWithMargins="0"/>
  <rowBreaks count="6" manualBreakCount="6">
    <brk id="44" max="9" man="1"/>
    <brk id="89" max="9" man="1"/>
    <brk id="131" max="9" man="1"/>
    <brk id="187" max="9" man="1"/>
    <brk id="242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8" tint="0.59999389629810485"/>
  </sheetPr>
  <dimension ref="A1:J235"/>
  <sheetViews>
    <sheetView view="pageBreakPreview" zoomScaleNormal="100" zoomScaleSheetLayoutView="100" workbookViewId="0">
      <selection activeCell="B20" sqref="B20"/>
    </sheetView>
  </sheetViews>
  <sheetFormatPr defaultRowHeight="12.75"/>
  <cols>
    <col min="1" max="1" width="4" style="2" customWidth="1"/>
    <col min="2" max="2" width="68.7109375" style="3" customWidth="1"/>
    <col min="3" max="3" width="4.7109375" style="3" customWidth="1"/>
    <col min="4" max="4" width="4.28515625" style="122" customWidth="1"/>
    <col min="5" max="5" width="3.5703125" style="3" customWidth="1"/>
    <col min="6" max="6" width="5" style="3" customWidth="1"/>
    <col min="7" max="7" width="4.85546875" style="3" customWidth="1"/>
    <col min="8" max="9" width="5.7109375" style="1" customWidth="1"/>
    <col min="10" max="10" width="12" style="1" customWidth="1"/>
    <col min="11" max="16384" width="9.140625" style="1"/>
  </cols>
  <sheetData>
    <row r="1" spans="1:10" ht="12.75" customHeight="1">
      <c r="J1" s="9" t="s">
        <v>42</v>
      </c>
    </row>
    <row r="2" spans="1:10" ht="12.75" customHeight="1">
      <c r="J2" s="9" t="s">
        <v>46</v>
      </c>
    </row>
    <row r="3" spans="1:10" ht="12.75" customHeight="1">
      <c r="J3" s="9" t="s">
        <v>280</v>
      </c>
    </row>
    <row r="4" spans="1:10" ht="12.75" customHeight="1">
      <c r="J4" s="9" t="s">
        <v>281</v>
      </c>
    </row>
    <row r="5" spans="1:10" ht="12.75" customHeight="1">
      <c r="J5" s="9" t="s">
        <v>236</v>
      </c>
    </row>
    <row r="6" spans="1:10" ht="14.25" customHeight="1">
      <c r="J6" s="9" t="str">
        <f>'Прил 1'!I6</f>
        <v>от  "31" декабря 2015 года  №21-96</v>
      </c>
    </row>
    <row r="7" spans="1:10" ht="14.25" customHeight="1">
      <c r="J7" s="9"/>
    </row>
    <row r="8" spans="1:10" ht="14.25" customHeight="1">
      <c r="J8" s="9" t="s">
        <v>72</v>
      </c>
    </row>
    <row r="9" spans="1:10" ht="14.25" customHeight="1">
      <c r="J9" s="9" t="s">
        <v>46</v>
      </c>
    </row>
    <row r="10" spans="1:10" ht="14.25" customHeight="1">
      <c r="J10" s="9" t="s">
        <v>54</v>
      </c>
    </row>
    <row r="11" spans="1:10" ht="14.25" customHeight="1">
      <c r="J11" s="9" t="s">
        <v>236</v>
      </c>
    </row>
    <row r="12" spans="1:10" ht="14.25" customHeight="1">
      <c r="J12" s="9" t="s">
        <v>278</v>
      </c>
    </row>
    <row r="13" spans="1:10" ht="14.25" customHeight="1">
      <c r="J13" s="9"/>
    </row>
    <row r="14" spans="1:10" ht="66.75" customHeight="1">
      <c r="A14" s="224" t="s">
        <v>238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ht="15">
      <c r="A15" s="128"/>
      <c r="B15" s="124"/>
      <c r="C15" s="124"/>
      <c r="D15" s="125"/>
      <c r="E15" s="124"/>
      <c r="F15" s="124"/>
      <c r="G15" s="124"/>
      <c r="H15" s="99"/>
      <c r="I15" s="225" t="s">
        <v>45</v>
      </c>
      <c r="J15" s="225"/>
    </row>
    <row r="16" spans="1:10" ht="68.25" customHeight="1">
      <c r="A16" s="92" t="s">
        <v>4</v>
      </c>
      <c r="B16" s="103" t="s">
        <v>5</v>
      </c>
      <c r="C16" s="23" t="s">
        <v>26</v>
      </c>
      <c r="D16" s="24" t="s">
        <v>6</v>
      </c>
      <c r="E16" s="23" t="s">
        <v>27</v>
      </c>
      <c r="F16" s="220" t="s">
        <v>7</v>
      </c>
      <c r="G16" s="220"/>
      <c r="H16" s="220"/>
      <c r="I16" s="23" t="s">
        <v>8</v>
      </c>
      <c r="J16" s="25" t="s">
        <v>71</v>
      </c>
    </row>
    <row r="17" spans="1:10" ht="42.75">
      <c r="A17" s="130">
        <v>1</v>
      </c>
      <c r="B17" s="105" t="str">
        <f>'Прил 2'!B55</f>
        <v>Муниципальная программа "Совершенствование структуры собственности муниципального образования рабочий поселок Первомайский Щекинского района"</v>
      </c>
      <c r="C17" s="27">
        <v>871</v>
      </c>
      <c r="D17" s="28"/>
      <c r="E17" s="27"/>
      <c r="F17" s="28"/>
      <c r="G17" s="126"/>
      <c r="H17" s="126"/>
      <c r="I17" s="77"/>
      <c r="J17" s="131">
        <f>J18+J25</f>
        <v>1098.7</v>
      </c>
    </row>
    <row r="18" spans="1:10" ht="15">
      <c r="A18" s="132" t="s">
        <v>218</v>
      </c>
      <c r="B18" s="44" t="s">
        <v>208</v>
      </c>
      <c r="C18" s="45">
        <v>871</v>
      </c>
      <c r="D18" s="36" t="s">
        <v>13</v>
      </c>
      <c r="E18" s="45">
        <v>13</v>
      </c>
      <c r="F18" s="46" t="s">
        <v>13</v>
      </c>
      <c r="G18" s="45">
        <v>1</v>
      </c>
      <c r="H18" s="46"/>
      <c r="I18" s="45"/>
      <c r="J18" s="47">
        <f>J19+J21+J23</f>
        <v>638.5</v>
      </c>
    </row>
    <row r="19" spans="1:10" ht="15" customHeight="1">
      <c r="A19" s="133"/>
      <c r="B19" s="61" t="s">
        <v>96</v>
      </c>
      <c r="C19" s="37">
        <v>871</v>
      </c>
      <c r="D19" s="36" t="s">
        <v>13</v>
      </c>
      <c r="E19" s="37">
        <v>13</v>
      </c>
      <c r="F19" s="36" t="s">
        <v>13</v>
      </c>
      <c r="G19" s="37">
        <v>1</v>
      </c>
      <c r="H19" s="36" t="s">
        <v>97</v>
      </c>
      <c r="I19" s="37"/>
      <c r="J19" s="40">
        <f>J20</f>
        <v>387.4</v>
      </c>
    </row>
    <row r="20" spans="1:10" ht="29.25" customHeight="1">
      <c r="A20" s="133"/>
      <c r="B20" s="56" t="s">
        <v>317</v>
      </c>
      <c r="C20" s="37">
        <v>871</v>
      </c>
      <c r="D20" s="36" t="s">
        <v>13</v>
      </c>
      <c r="E20" s="37">
        <v>13</v>
      </c>
      <c r="F20" s="36" t="s">
        <v>13</v>
      </c>
      <c r="G20" s="37">
        <v>1</v>
      </c>
      <c r="H20" s="36" t="s">
        <v>97</v>
      </c>
      <c r="I20" s="37">
        <v>240</v>
      </c>
      <c r="J20" s="40">
        <f>'Прил 2'!J58</f>
        <v>387.4</v>
      </c>
    </row>
    <row r="21" spans="1:10" ht="15" customHeight="1">
      <c r="A21" s="133"/>
      <c r="B21" s="61" t="s">
        <v>102</v>
      </c>
      <c r="C21" s="37">
        <v>871</v>
      </c>
      <c r="D21" s="36" t="s">
        <v>13</v>
      </c>
      <c r="E21" s="37">
        <v>13</v>
      </c>
      <c r="F21" s="36" t="s">
        <v>13</v>
      </c>
      <c r="G21" s="37">
        <v>1</v>
      </c>
      <c r="H21" s="36" t="s">
        <v>101</v>
      </c>
      <c r="I21" s="37"/>
      <c r="J21" s="40">
        <f>J22</f>
        <v>235</v>
      </c>
    </row>
    <row r="22" spans="1:10" ht="29.25" customHeight="1">
      <c r="A22" s="133"/>
      <c r="B22" s="56" t="s">
        <v>317</v>
      </c>
      <c r="C22" s="37">
        <v>871</v>
      </c>
      <c r="D22" s="36" t="s">
        <v>13</v>
      </c>
      <c r="E22" s="37">
        <v>13</v>
      </c>
      <c r="F22" s="36" t="s">
        <v>13</v>
      </c>
      <c r="G22" s="37">
        <v>1</v>
      </c>
      <c r="H22" s="36" t="s">
        <v>101</v>
      </c>
      <c r="I22" s="37">
        <v>240</v>
      </c>
      <c r="J22" s="40">
        <f>'Прил 2'!J60</f>
        <v>235</v>
      </c>
    </row>
    <row r="23" spans="1:10" ht="15" customHeight="1">
      <c r="A23" s="133"/>
      <c r="B23" s="61" t="s">
        <v>99</v>
      </c>
      <c r="C23" s="37">
        <v>871</v>
      </c>
      <c r="D23" s="36" t="s">
        <v>13</v>
      </c>
      <c r="E23" s="37">
        <v>13</v>
      </c>
      <c r="F23" s="36" t="s">
        <v>13</v>
      </c>
      <c r="G23" s="37">
        <v>1</v>
      </c>
      <c r="H23" s="36" t="s">
        <v>100</v>
      </c>
      <c r="I23" s="37"/>
      <c r="J23" s="40">
        <f>J24</f>
        <v>16.100000000000001</v>
      </c>
    </row>
    <row r="24" spans="1:10" ht="29.25" customHeight="1">
      <c r="A24" s="133"/>
      <c r="B24" s="56" t="s">
        <v>317</v>
      </c>
      <c r="C24" s="37">
        <v>871</v>
      </c>
      <c r="D24" s="36" t="s">
        <v>13</v>
      </c>
      <c r="E24" s="37">
        <v>13</v>
      </c>
      <c r="F24" s="36" t="s">
        <v>13</v>
      </c>
      <c r="G24" s="37">
        <v>1</v>
      </c>
      <c r="H24" s="36" t="s">
        <v>100</v>
      </c>
      <c r="I24" s="37">
        <v>240</v>
      </c>
      <c r="J24" s="40">
        <f>'Прил 2'!J62</f>
        <v>16.100000000000001</v>
      </c>
    </row>
    <row r="25" spans="1:10" ht="27.75" customHeight="1">
      <c r="A25" s="133" t="s">
        <v>219</v>
      </c>
      <c r="B25" s="57" t="s">
        <v>264</v>
      </c>
      <c r="C25" s="45">
        <v>871</v>
      </c>
      <c r="D25" s="46" t="s">
        <v>13</v>
      </c>
      <c r="E25" s="45">
        <v>13</v>
      </c>
      <c r="F25" s="46" t="s">
        <v>13</v>
      </c>
      <c r="G25" s="45">
        <v>2</v>
      </c>
      <c r="H25" s="32"/>
      <c r="I25" s="33"/>
      <c r="J25" s="70">
        <f>J26</f>
        <v>460.2</v>
      </c>
    </row>
    <row r="26" spans="1:10" ht="30">
      <c r="A26" s="133"/>
      <c r="B26" s="61" t="s">
        <v>254</v>
      </c>
      <c r="C26" s="37">
        <v>871</v>
      </c>
      <c r="D26" s="36" t="s">
        <v>13</v>
      </c>
      <c r="E26" s="37">
        <v>13</v>
      </c>
      <c r="F26" s="36" t="s">
        <v>13</v>
      </c>
      <c r="G26" s="37">
        <v>2</v>
      </c>
      <c r="H26" s="36" t="s">
        <v>103</v>
      </c>
      <c r="I26" s="37"/>
      <c r="J26" s="40">
        <f>J27</f>
        <v>460.2</v>
      </c>
    </row>
    <row r="27" spans="1:10" ht="29.25" customHeight="1">
      <c r="A27" s="133"/>
      <c r="B27" s="56" t="s">
        <v>317</v>
      </c>
      <c r="C27" s="37">
        <v>871</v>
      </c>
      <c r="D27" s="36" t="s">
        <v>13</v>
      </c>
      <c r="E27" s="37">
        <v>13</v>
      </c>
      <c r="F27" s="36" t="s">
        <v>13</v>
      </c>
      <c r="G27" s="37">
        <v>2</v>
      </c>
      <c r="H27" s="36" t="s">
        <v>103</v>
      </c>
      <c r="I27" s="37">
        <v>240</v>
      </c>
      <c r="J27" s="40">
        <f>'Прил 2'!J65</f>
        <v>460.2</v>
      </c>
    </row>
    <row r="28" spans="1:10" ht="59.25" customHeight="1">
      <c r="A28" s="130">
        <v>2</v>
      </c>
      <c r="B28" s="42" t="s">
        <v>255</v>
      </c>
      <c r="C28" s="27">
        <v>871</v>
      </c>
      <c r="D28" s="28"/>
      <c r="E28" s="28"/>
      <c r="F28" s="28"/>
      <c r="G28" s="27"/>
      <c r="H28" s="28"/>
      <c r="I28" s="27"/>
      <c r="J28" s="43">
        <f>J29+J36</f>
        <v>306.2</v>
      </c>
    </row>
    <row r="29" spans="1:10" ht="28.5">
      <c r="A29" s="133" t="s">
        <v>225</v>
      </c>
      <c r="B29" s="76" t="s">
        <v>210</v>
      </c>
      <c r="C29" s="33">
        <v>871</v>
      </c>
      <c r="D29" s="46" t="s">
        <v>14</v>
      </c>
      <c r="E29" s="46" t="s">
        <v>36</v>
      </c>
      <c r="F29" s="32" t="s">
        <v>15</v>
      </c>
      <c r="G29" s="33">
        <v>1</v>
      </c>
      <c r="H29" s="32"/>
      <c r="I29" s="33"/>
      <c r="J29" s="70">
        <f>J30+J32+J34</f>
        <v>306.2</v>
      </c>
    </row>
    <row r="30" spans="1:10" ht="15" customHeight="1">
      <c r="A30" s="133"/>
      <c r="B30" s="61" t="s">
        <v>111</v>
      </c>
      <c r="C30" s="37">
        <v>871</v>
      </c>
      <c r="D30" s="52" t="s">
        <v>14</v>
      </c>
      <c r="E30" s="52" t="s">
        <v>36</v>
      </c>
      <c r="F30" s="36" t="s">
        <v>15</v>
      </c>
      <c r="G30" s="37">
        <v>1</v>
      </c>
      <c r="H30" s="36" t="s">
        <v>112</v>
      </c>
      <c r="I30" s="37"/>
      <c r="J30" s="40">
        <f>J31</f>
        <v>8.8000000000000007</v>
      </c>
    </row>
    <row r="31" spans="1:10" ht="29.25" customHeight="1">
      <c r="A31" s="133"/>
      <c r="B31" s="41" t="s">
        <v>317</v>
      </c>
      <c r="C31" s="37">
        <v>871</v>
      </c>
      <c r="D31" s="52" t="s">
        <v>14</v>
      </c>
      <c r="E31" s="52" t="s">
        <v>36</v>
      </c>
      <c r="F31" s="36" t="s">
        <v>15</v>
      </c>
      <c r="G31" s="37">
        <v>1</v>
      </c>
      <c r="H31" s="36" t="s">
        <v>112</v>
      </c>
      <c r="I31" s="37">
        <v>240</v>
      </c>
      <c r="J31" s="40">
        <f>'Прил 2'!J104</f>
        <v>8.8000000000000007</v>
      </c>
    </row>
    <row r="32" spans="1:10" ht="15" customHeight="1">
      <c r="A32" s="133"/>
      <c r="B32" s="61" t="s">
        <v>109</v>
      </c>
      <c r="C32" s="37">
        <v>871</v>
      </c>
      <c r="D32" s="52" t="s">
        <v>14</v>
      </c>
      <c r="E32" s="52" t="s">
        <v>36</v>
      </c>
      <c r="F32" s="36" t="s">
        <v>15</v>
      </c>
      <c r="G32" s="37">
        <v>1</v>
      </c>
      <c r="H32" s="36" t="s">
        <v>114</v>
      </c>
      <c r="I32" s="37"/>
      <c r="J32" s="40">
        <f>J33</f>
        <v>117.7</v>
      </c>
    </row>
    <row r="33" spans="1:10" ht="29.25" customHeight="1">
      <c r="A33" s="133"/>
      <c r="B33" s="41" t="s">
        <v>317</v>
      </c>
      <c r="C33" s="37">
        <v>871</v>
      </c>
      <c r="D33" s="52" t="s">
        <v>14</v>
      </c>
      <c r="E33" s="52" t="s">
        <v>36</v>
      </c>
      <c r="F33" s="36" t="s">
        <v>15</v>
      </c>
      <c r="G33" s="37">
        <v>1</v>
      </c>
      <c r="H33" s="36" t="s">
        <v>114</v>
      </c>
      <c r="I33" s="37">
        <v>240</v>
      </c>
      <c r="J33" s="40">
        <f>'Прил 2'!J106</f>
        <v>117.7</v>
      </c>
    </row>
    <row r="34" spans="1:10" ht="15" customHeight="1">
      <c r="A34" s="133"/>
      <c r="B34" s="61" t="s">
        <v>115</v>
      </c>
      <c r="C34" s="37">
        <v>871</v>
      </c>
      <c r="D34" s="52" t="s">
        <v>14</v>
      </c>
      <c r="E34" s="52" t="s">
        <v>36</v>
      </c>
      <c r="F34" s="36" t="s">
        <v>15</v>
      </c>
      <c r="G34" s="37">
        <v>1</v>
      </c>
      <c r="H34" s="52" t="s">
        <v>196</v>
      </c>
      <c r="I34" s="37"/>
      <c r="J34" s="40">
        <f>J35</f>
        <v>179.7</v>
      </c>
    </row>
    <row r="35" spans="1:10" ht="29.25" customHeight="1">
      <c r="A35" s="133"/>
      <c r="B35" s="41" t="s">
        <v>317</v>
      </c>
      <c r="C35" s="37">
        <v>871</v>
      </c>
      <c r="D35" s="52" t="s">
        <v>14</v>
      </c>
      <c r="E35" s="52" t="s">
        <v>36</v>
      </c>
      <c r="F35" s="36" t="s">
        <v>15</v>
      </c>
      <c r="G35" s="37">
        <v>1</v>
      </c>
      <c r="H35" s="52" t="s">
        <v>196</v>
      </c>
      <c r="I35" s="37">
        <v>240</v>
      </c>
      <c r="J35" s="40">
        <f>'Прил 2'!J108</f>
        <v>179.7</v>
      </c>
    </row>
    <row r="36" spans="1:10" ht="45" hidden="1" customHeight="1">
      <c r="A36" s="133" t="s">
        <v>226</v>
      </c>
      <c r="B36" s="76" t="s">
        <v>209</v>
      </c>
      <c r="C36" s="33">
        <v>871</v>
      </c>
      <c r="D36" s="46" t="s">
        <v>14</v>
      </c>
      <c r="E36" s="46" t="s">
        <v>36</v>
      </c>
      <c r="F36" s="32" t="s">
        <v>15</v>
      </c>
      <c r="G36" s="33">
        <v>2</v>
      </c>
      <c r="H36" s="32"/>
      <c r="I36" s="33"/>
      <c r="J36" s="70">
        <f>J37</f>
        <v>0</v>
      </c>
    </row>
    <row r="37" spans="1:10" ht="15.75" hidden="1" customHeight="1">
      <c r="A37" s="133"/>
      <c r="B37" s="61" t="s">
        <v>118</v>
      </c>
      <c r="C37" s="37">
        <v>871</v>
      </c>
      <c r="D37" s="52" t="s">
        <v>14</v>
      </c>
      <c r="E37" s="52" t="s">
        <v>36</v>
      </c>
      <c r="F37" s="36" t="s">
        <v>15</v>
      </c>
      <c r="G37" s="37">
        <v>2</v>
      </c>
      <c r="H37" s="36" t="s">
        <v>116</v>
      </c>
      <c r="I37" s="37"/>
      <c r="J37" s="40">
        <f>J38</f>
        <v>0</v>
      </c>
    </row>
    <row r="38" spans="1:10" ht="29.25" hidden="1" customHeight="1">
      <c r="A38" s="133"/>
      <c r="B38" s="41" t="s">
        <v>317</v>
      </c>
      <c r="C38" s="37">
        <v>871</v>
      </c>
      <c r="D38" s="52" t="s">
        <v>14</v>
      </c>
      <c r="E38" s="52" t="s">
        <v>36</v>
      </c>
      <c r="F38" s="36" t="s">
        <v>15</v>
      </c>
      <c r="G38" s="37">
        <v>2</v>
      </c>
      <c r="H38" s="36" t="s">
        <v>116</v>
      </c>
      <c r="I38" s="37">
        <v>240</v>
      </c>
      <c r="J38" s="40">
        <f>'Прил 2'!J111</f>
        <v>0</v>
      </c>
    </row>
    <row r="39" spans="1:10" ht="28.5">
      <c r="A39" s="130">
        <v>3</v>
      </c>
      <c r="B39" s="42" t="s">
        <v>131</v>
      </c>
      <c r="C39" s="27">
        <v>871</v>
      </c>
      <c r="D39" s="28"/>
      <c r="E39" s="28"/>
      <c r="F39" s="28"/>
      <c r="G39" s="27"/>
      <c r="H39" s="28"/>
      <c r="I39" s="27"/>
      <c r="J39" s="43">
        <f>J40+J53+J58+J81</f>
        <v>74753.900000000009</v>
      </c>
    </row>
    <row r="40" spans="1:10" ht="57">
      <c r="A40" s="133" t="s">
        <v>214</v>
      </c>
      <c r="B40" s="76" t="s">
        <v>265</v>
      </c>
      <c r="C40" s="33">
        <v>871</v>
      </c>
      <c r="D40" s="46" t="s">
        <v>17</v>
      </c>
      <c r="E40" s="46" t="s">
        <v>36</v>
      </c>
      <c r="F40" s="32" t="s">
        <v>14</v>
      </c>
      <c r="G40" s="33">
        <v>1</v>
      </c>
      <c r="H40" s="32"/>
      <c r="I40" s="33"/>
      <c r="J40" s="70">
        <f>J41+J43+J45+J47+J51+J49</f>
        <v>35073.599999999999</v>
      </c>
    </row>
    <row r="41" spans="1:10" ht="15" customHeight="1">
      <c r="A41" s="133"/>
      <c r="B41" s="61" t="s">
        <v>119</v>
      </c>
      <c r="C41" s="37">
        <v>871</v>
      </c>
      <c r="D41" s="52" t="s">
        <v>17</v>
      </c>
      <c r="E41" s="52" t="s">
        <v>36</v>
      </c>
      <c r="F41" s="36" t="s">
        <v>14</v>
      </c>
      <c r="G41" s="37">
        <v>1</v>
      </c>
      <c r="H41" s="36" t="s">
        <v>120</v>
      </c>
      <c r="I41" s="37"/>
      <c r="J41" s="40">
        <f>J42</f>
        <v>8000</v>
      </c>
    </row>
    <row r="42" spans="1:10" ht="29.25" customHeight="1">
      <c r="A42" s="133"/>
      <c r="B42" s="41" t="s">
        <v>317</v>
      </c>
      <c r="C42" s="37">
        <v>871</v>
      </c>
      <c r="D42" s="52" t="s">
        <v>17</v>
      </c>
      <c r="E42" s="52" t="s">
        <v>36</v>
      </c>
      <c r="F42" s="36" t="s">
        <v>14</v>
      </c>
      <c r="G42" s="37">
        <v>1</v>
      </c>
      <c r="H42" s="36" t="s">
        <v>120</v>
      </c>
      <c r="I42" s="37">
        <v>240</v>
      </c>
      <c r="J42" s="40">
        <f>'Прил 2'!J121</f>
        <v>8000</v>
      </c>
    </row>
    <row r="43" spans="1:10" ht="15" customHeight="1">
      <c r="A43" s="133"/>
      <c r="B43" s="61" t="s">
        <v>121</v>
      </c>
      <c r="C43" s="37">
        <v>871</v>
      </c>
      <c r="D43" s="52" t="s">
        <v>17</v>
      </c>
      <c r="E43" s="52" t="s">
        <v>36</v>
      </c>
      <c r="F43" s="36" t="s">
        <v>14</v>
      </c>
      <c r="G43" s="37">
        <v>1</v>
      </c>
      <c r="H43" s="36" t="s">
        <v>122</v>
      </c>
      <c r="I43" s="37"/>
      <c r="J43" s="40">
        <f>J44</f>
        <v>16262.2</v>
      </c>
    </row>
    <row r="44" spans="1:10" ht="29.25" customHeight="1">
      <c r="A44" s="133"/>
      <c r="B44" s="41" t="s">
        <v>317</v>
      </c>
      <c r="C44" s="37">
        <v>871</v>
      </c>
      <c r="D44" s="52" t="s">
        <v>17</v>
      </c>
      <c r="E44" s="52" t="s">
        <v>36</v>
      </c>
      <c r="F44" s="36" t="s">
        <v>14</v>
      </c>
      <c r="G44" s="37">
        <v>1</v>
      </c>
      <c r="H44" s="36" t="s">
        <v>122</v>
      </c>
      <c r="I44" s="37">
        <v>240</v>
      </c>
      <c r="J44" s="40">
        <f>'Прил 2'!J123</f>
        <v>16262.2</v>
      </c>
    </row>
    <row r="45" spans="1:10" ht="15" customHeight="1">
      <c r="A45" s="133"/>
      <c r="B45" s="61" t="s">
        <v>123</v>
      </c>
      <c r="C45" s="37">
        <v>871</v>
      </c>
      <c r="D45" s="52" t="s">
        <v>17</v>
      </c>
      <c r="E45" s="52" t="s">
        <v>36</v>
      </c>
      <c r="F45" s="36" t="s">
        <v>14</v>
      </c>
      <c r="G45" s="37">
        <v>1</v>
      </c>
      <c r="H45" s="36" t="s">
        <v>124</v>
      </c>
      <c r="I45" s="37"/>
      <c r="J45" s="40">
        <f>J46</f>
        <v>4344.8</v>
      </c>
    </row>
    <row r="46" spans="1:10" ht="29.25" customHeight="1">
      <c r="A46" s="133"/>
      <c r="B46" s="41" t="s">
        <v>317</v>
      </c>
      <c r="C46" s="37">
        <v>871</v>
      </c>
      <c r="D46" s="52" t="s">
        <v>17</v>
      </c>
      <c r="E46" s="52" t="s">
        <v>36</v>
      </c>
      <c r="F46" s="36" t="s">
        <v>14</v>
      </c>
      <c r="G46" s="37">
        <v>1</v>
      </c>
      <c r="H46" s="36" t="s">
        <v>124</v>
      </c>
      <c r="I46" s="37">
        <v>240</v>
      </c>
      <c r="J46" s="40">
        <f>'Прил 2'!J125</f>
        <v>4344.8</v>
      </c>
    </row>
    <row r="47" spans="1:10" ht="32.25" customHeight="1">
      <c r="A47" s="133"/>
      <c r="B47" s="61" t="s">
        <v>235</v>
      </c>
      <c r="C47" s="37">
        <v>871</v>
      </c>
      <c r="D47" s="52" t="s">
        <v>17</v>
      </c>
      <c r="E47" s="52" t="s">
        <v>36</v>
      </c>
      <c r="F47" s="36" t="s">
        <v>14</v>
      </c>
      <c r="G47" s="37">
        <v>1</v>
      </c>
      <c r="H47" s="36" t="s">
        <v>125</v>
      </c>
      <c r="I47" s="37"/>
      <c r="J47" s="40">
        <f>J48</f>
        <v>563.6</v>
      </c>
    </row>
    <row r="48" spans="1:10" ht="29.25" customHeight="1">
      <c r="A48" s="133"/>
      <c r="B48" s="41" t="s">
        <v>317</v>
      </c>
      <c r="C48" s="37">
        <v>871</v>
      </c>
      <c r="D48" s="52" t="s">
        <v>17</v>
      </c>
      <c r="E48" s="52" t="s">
        <v>36</v>
      </c>
      <c r="F48" s="36" t="s">
        <v>14</v>
      </c>
      <c r="G48" s="37">
        <v>1</v>
      </c>
      <c r="H48" s="36" t="s">
        <v>125</v>
      </c>
      <c r="I48" s="37">
        <v>240</v>
      </c>
      <c r="J48" s="40">
        <f>'Прил 2'!J127</f>
        <v>563.6</v>
      </c>
    </row>
    <row r="49" spans="1:10" ht="15" customHeight="1">
      <c r="A49" s="133"/>
      <c r="B49" s="61" t="s">
        <v>313</v>
      </c>
      <c r="C49" s="37">
        <v>871</v>
      </c>
      <c r="D49" s="52" t="s">
        <v>17</v>
      </c>
      <c r="E49" s="52" t="s">
        <v>36</v>
      </c>
      <c r="F49" s="36" t="s">
        <v>14</v>
      </c>
      <c r="G49" s="37">
        <v>1</v>
      </c>
      <c r="H49" s="36" t="s">
        <v>126</v>
      </c>
      <c r="I49" s="37"/>
      <c r="J49" s="40">
        <f>J50</f>
        <v>4000</v>
      </c>
    </row>
    <row r="50" spans="1:10" ht="29.25" customHeight="1">
      <c r="A50" s="133"/>
      <c r="B50" s="41" t="s">
        <v>317</v>
      </c>
      <c r="C50" s="37">
        <v>871</v>
      </c>
      <c r="D50" s="52" t="s">
        <v>17</v>
      </c>
      <c r="E50" s="52" t="s">
        <v>36</v>
      </c>
      <c r="F50" s="36" t="s">
        <v>14</v>
      </c>
      <c r="G50" s="37">
        <v>1</v>
      </c>
      <c r="H50" s="36" t="s">
        <v>126</v>
      </c>
      <c r="I50" s="37">
        <v>240</v>
      </c>
      <c r="J50" s="40">
        <f>'Прил 2'!J129</f>
        <v>4000</v>
      </c>
    </row>
    <row r="51" spans="1:10" ht="15" customHeight="1">
      <c r="A51" s="133"/>
      <c r="B51" s="61" t="s">
        <v>198</v>
      </c>
      <c r="C51" s="37">
        <v>871</v>
      </c>
      <c r="D51" s="52" t="s">
        <v>17</v>
      </c>
      <c r="E51" s="52" t="s">
        <v>36</v>
      </c>
      <c r="F51" s="36" t="s">
        <v>14</v>
      </c>
      <c r="G51" s="37">
        <v>1</v>
      </c>
      <c r="H51" s="52" t="s">
        <v>197</v>
      </c>
      <c r="I51" s="37"/>
      <c r="J51" s="40">
        <f>J52</f>
        <v>1903</v>
      </c>
    </row>
    <row r="52" spans="1:10" ht="29.25" customHeight="1">
      <c r="A52" s="133"/>
      <c r="B52" s="41" t="s">
        <v>317</v>
      </c>
      <c r="C52" s="37">
        <v>871</v>
      </c>
      <c r="D52" s="52" t="s">
        <v>17</v>
      </c>
      <c r="E52" s="52" t="s">
        <v>36</v>
      </c>
      <c r="F52" s="36" t="s">
        <v>14</v>
      </c>
      <c r="G52" s="37">
        <v>1</v>
      </c>
      <c r="H52" s="52" t="s">
        <v>197</v>
      </c>
      <c r="I52" s="37">
        <v>240</v>
      </c>
      <c r="J52" s="40">
        <f>'Прил 2'!J131</f>
        <v>1903</v>
      </c>
    </row>
    <row r="53" spans="1:10" ht="28.5">
      <c r="A53" s="133" t="s">
        <v>215</v>
      </c>
      <c r="B53" s="76" t="s">
        <v>211</v>
      </c>
      <c r="C53" s="46" t="s">
        <v>28</v>
      </c>
      <c r="D53" s="46" t="s">
        <v>18</v>
      </c>
      <c r="E53" s="46" t="s">
        <v>14</v>
      </c>
      <c r="F53" s="32" t="s">
        <v>14</v>
      </c>
      <c r="G53" s="33">
        <v>2</v>
      </c>
      <c r="H53" s="32"/>
      <c r="I53" s="33"/>
      <c r="J53" s="70">
        <f>J54+J56</f>
        <v>8203.7000000000007</v>
      </c>
    </row>
    <row r="54" spans="1:10" ht="15" customHeight="1">
      <c r="A54" s="133"/>
      <c r="B54" s="61" t="s">
        <v>147</v>
      </c>
      <c r="C54" s="52" t="s">
        <v>28</v>
      </c>
      <c r="D54" s="52" t="s">
        <v>18</v>
      </c>
      <c r="E54" s="52" t="s">
        <v>14</v>
      </c>
      <c r="F54" s="36" t="s">
        <v>14</v>
      </c>
      <c r="G54" s="37">
        <v>2</v>
      </c>
      <c r="H54" s="36" t="s">
        <v>146</v>
      </c>
      <c r="I54" s="37"/>
      <c r="J54" s="40">
        <f>J55</f>
        <v>4703.7</v>
      </c>
    </row>
    <row r="55" spans="1:10" ht="15" customHeight="1">
      <c r="A55" s="133"/>
      <c r="B55" s="41" t="s">
        <v>317</v>
      </c>
      <c r="C55" s="52" t="s">
        <v>28</v>
      </c>
      <c r="D55" s="52" t="s">
        <v>18</v>
      </c>
      <c r="E55" s="52" t="s">
        <v>14</v>
      </c>
      <c r="F55" s="36" t="s">
        <v>14</v>
      </c>
      <c r="G55" s="37">
        <v>2</v>
      </c>
      <c r="H55" s="36" t="s">
        <v>146</v>
      </c>
      <c r="I55" s="37">
        <v>240</v>
      </c>
      <c r="J55" s="40">
        <f>'Прил 2'!J172</f>
        <v>4703.7</v>
      </c>
    </row>
    <row r="56" spans="1:10" ht="15" customHeight="1">
      <c r="A56" s="133"/>
      <c r="B56" s="61" t="s">
        <v>151</v>
      </c>
      <c r="C56" s="52" t="s">
        <v>28</v>
      </c>
      <c r="D56" s="52" t="s">
        <v>18</v>
      </c>
      <c r="E56" s="52" t="s">
        <v>14</v>
      </c>
      <c r="F56" s="36" t="s">
        <v>14</v>
      </c>
      <c r="G56" s="37">
        <v>2</v>
      </c>
      <c r="H56" s="36" t="s">
        <v>145</v>
      </c>
      <c r="I56" s="37"/>
      <c r="J56" s="40">
        <f>J57</f>
        <v>3500</v>
      </c>
    </row>
    <row r="57" spans="1:10" ht="15" customHeight="1">
      <c r="A57" s="133"/>
      <c r="B57" s="41" t="s">
        <v>317</v>
      </c>
      <c r="C57" s="52" t="s">
        <v>28</v>
      </c>
      <c r="D57" s="52" t="s">
        <v>18</v>
      </c>
      <c r="E57" s="52" t="s">
        <v>14</v>
      </c>
      <c r="F57" s="36" t="s">
        <v>14</v>
      </c>
      <c r="G57" s="37">
        <v>2</v>
      </c>
      <c r="H57" s="36" t="s">
        <v>145</v>
      </c>
      <c r="I57" s="37">
        <v>240</v>
      </c>
      <c r="J57" s="40">
        <f>'Прил 2'!J174</f>
        <v>3500</v>
      </c>
    </row>
    <row r="58" spans="1:10" ht="42.75">
      <c r="A58" s="132" t="s">
        <v>217</v>
      </c>
      <c r="B58" s="76" t="s">
        <v>212</v>
      </c>
      <c r="C58" s="46" t="s">
        <v>28</v>
      </c>
      <c r="D58" s="46" t="s">
        <v>18</v>
      </c>
      <c r="E58" s="46" t="s">
        <v>14</v>
      </c>
      <c r="F58" s="32" t="s">
        <v>14</v>
      </c>
      <c r="G58" s="33">
        <v>3</v>
      </c>
      <c r="H58" s="32"/>
      <c r="I58" s="33"/>
      <c r="J58" s="70">
        <f>J59+J61+J63+J65+J67+J69+J71+J73+J75+J77+J79</f>
        <v>17949.5</v>
      </c>
    </row>
    <row r="59" spans="1:10" ht="15" customHeight="1">
      <c r="A59" s="133"/>
      <c r="B59" s="61" t="s">
        <v>123</v>
      </c>
      <c r="C59" s="52" t="s">
        <v>28</v>
      </c>
      <c r="D59" s="52" t="s">
        <v>18</v>
      </c>
      <c r="E59" s="52" t="s">
        <v>14</v>
      </c>
      <c r="F59" s="36" t="s">
        <v>14</v>
      </c>
      <c r="G59" s="37">
        <v>3</v>
      </c>
      <c r="H59" s="36" t="s">
        <v>124</v>
      </c>
      <c r="I59" s="37"/>
      <c r="J59" s="40">
        <f>J60</f>
        <v>8002</v>
      </c>
    </row>
    <row r="60" spans="1:10" ht="29.25" customHeight="1">
      <c r="A60" s="133"/>
      <c r="B60" s="41" t="s">
        <v>317</v>
      </c>
      <c r="C60" s="52" t="s">
        <v>28</v>
      </c>
      <c r="D60" s="52" t="s">
        <v>18</v>
      </c>
      <c r="E60" s="52" t="s">
        <v>14</v>
      </c>
      <c r="F60" s="36" t="s">
        <v>14</v>
      </c>
      <c r="G60" s="37">
        <v>3</v>
      </c>
      <c r="H60" s="36" t="s">
        <v>124</v>
      </c>
      <c r="I60" s="37">
        <v>240</v>
      </c>
      <c r="J60" s="40">
        <f>'Прил 2'!J177</f>
        <v>8002</v>
      </c>
    </row>
    <row r="61" spans="1:10" ht="15" customHeight="1">
      <c r="A61" s="133"/>
      <c r="B61" s="61" t="s">
        <v>149</v>
      </c>
      <c r="C61" s="52" t="s">
        <v>28</v>
      </c>
      <c r="D61" s="52" t="s">
        <v>18</v>
      </c>
      <c r="E61" s="52" t="s">
        <v>14</v>
      </c>
      <c r="F61" s="36" t="s">
        <v>14</v>
      </c>
      <c r="G61" s="37">
        <v>3</v>
      </c>
      <c r="H61" s="36" t="s">
        <v>150</v>
      </c>
      <c r="I61" s="37"/>
      <c r="J61" s="40">
        <f>J62</f>
        <v>1697.7</v>
      </c>
    </row>
    <row r="62" spans="1:10" ht="29.25" customHeight="1">
      <c r="A62" s="133"/>
      <c r="B62" s="41" t="s">
        <v>317</v>
      </c>
      <c r="C62" s="52" t="s">
        <v>28</v>
      </c>
      <c r="D62" s="52" t="s">
        <v>18</v>
      </c>
      <c r="E62" s="52" t="s">
        <v>14</v>
      </c>
      <c r="F62" s="36" t="s">
        <v>14</v>
      </c>
      <c r="G62" s="37">
        <v>3</v>
      </c>
      <c r="H62" s="36" t="s">
        <v>150</v>
      </c>
      <c r="I62" s="37">
        <v>240</v>
      </c>
      <c r="J62" s="40">
        <f>'Прил 2'!J179</f>
        <v>1697.7</v>
      </c>
    </row>
    <row r="63" spans="1:10" ht="15" customHeight="1">
      <c r="A63" s="133"/>
      <c r="B63" s="61" t="s">
        <v>153</v>
      </c>
      <c r="C63" s="52" t="s">
        <v>28</v>
      </c>
      <c r="D63" s="52" t="s">
        <v>18</v>
      </c>
      <c r="E63" s="52" t="s">
        <v>14</v>
      </c>
      <c r="F63" s="36" t="s">
        <v>14</v>
      </c>
      <c r="G63" s="37">
        <v>3</v>
      </c>
      <c r="H63" s="51">
        <v>2922</v>
      </c>
      <c r="I63" s="37"/>
      <c r="J63" s="40">
        <f>J64</f>
        <v>829.1</v>
      </c>
    </row>
    <row r="64" spans="1:10" ht="29.25" customHeight="1">
      <c r="A64" s="133"/>
      <c r="B64" s="41" t="s">
        <v>317</v>
      </c>
      <c r="C64" s="52" t="s">
        <v>28</v>
      </c>
      <c r="D64" s="52" t="s">
        <v>18</v>
      </c>
      <c r="E64" s="52" t="s">
        <v>14</v>
      </c>
      <c r="F64" s="36" t="s">
        <v>14</v>
      </c>
      <c r="G64" s="37">
        <v>3</v>
      </c>
      <c r="H64" s="51">
        <v>2922</v>
      </c>
      <c r="I64" s="37">
        <v>240</v>
      </c>
      <c r="J64" s="40">
        <f>'Прил 2'!J181</f>
        <v>829.1</v>
      </c>
    </row>
    <row r="65" spans="1:10" ht="15" customHeight="1">
      <c r="A65" s="133"/>
      <c r="B65" s="61" t="s">
        <v>156</v>
      </c>
      <c r="C65" s="52" t="s">
        <v>28</v>
      </c>
      <c r="D65" s="52" t="s">
        <v>18</v>
      </c>
      <c r="E65" s="52" t="s">
        <v>14</v>
      </c>
      <c r="F65" s="36" t="s">
        <v>14</v>
      </c>
      <c r="G65" s="37">
        <v>3</v>
      </c>
      <c r="H65" s="52" t="s">
        <v>157</v>
      </c>
      <c r="I65" s="37"/>
      <c r="J65" s="40">
        <f>J66</f>
        <v>586</v>
      </c>
    </row>
    <row r="66" spans="1:10" ht="29.25" customHeight="1">
      <c r="A66" s="133"/>
      <c r="B66" s="41" t="s">
        <v>317</v>
      </c>
      <c r="C66" s="52" t="s">
        <v>28</v>
      </c>
      <c r="D66" s="52" t="s">
        <v>18</v>
      </c>
      <c r="E66" s="52" t="s">
        <v>14</v>
      </c>
      <c r="F66" s="36" t="s">
        <v>14</v>
      </c>
      <c r="G66" s="37">
        <v>3</v>
      </c>
      <c r="H66" s="36" t="s">
        <v>157</v>
      </c>
      <c r="I66" s="37">
        <v>240</v>
      </c>
      <c r="J66" s="40">
        <f>'Прил 2'!J183</f>
        <v>586</v>
      </c>
    </row>
    <row r="67" spans="1:10" ht="15" hidden="1" customHeight="1">
      <c r="A67" s="133"/>
      <c r="B67" s="61" t="s">
        <v>154</v>
      </c>
      <c r="C67" s="52" t="s">
        <v>28</v>
      </c>
      <c r="D67" s="52" t="s">
        <v>18</v>
      </c>
      <c r="E67" s="52" t="s">
        <v>14</v>
      </c>
      <c r="F67" s="36" t="s">
        <v>14</v>
      </c>
      <c r="G67" s="37">
        <v>3</v>
      </c>
      <c r="H67" s="51">
        <v>2947</v>
      </c>
      <c r="I67" s="37"/>
      <c r="J67" s="40">
        <f>J68</f>
        <v>0</v>
      </c>
    </row>
    <row r="68" spans="1:10" ht="29.25" hidden="1" customHeight="1">
      <c r="A68" s="133"/>
      <c r="B68" s="41" t="s">
        <v>317</v>
      </c>
      <c r="C68" s="52" t="s">
        <v>28</v>
      </c>
      <c r="D68" s="52" t="s">
        <v>18</v>
      </c>
      <c r="E68" s="52" t="s">
        <v>14</v>
      </c>
      <c r="F68" s="36" t="s">
        <v>14</v>
      </c>
      <c r="G68" s="37">
        <v>3</v>
      </c>
      <c r="H68" s="51">
        <v>2947</v>
      </c>
      <c r="I68" s="37">
        <v>240</v>
      </c>
      <c r="J68" s="40">
        <f>'Прил 2'!J185</f>
        <v>0</v>
      </c>
    </row>
    <row r="69" spans="1:10" ht="15" customHeight="1">
      <c r="A69" s="133"/>
      <c r="B69" s="61" t="s">
        <v>155</v>
      </c>
      <c r="C69" s="52" t="s">
        <v>28</v>
      </c>
      <c r="D69" s="52" t="s">
        <v>18</v>
      </c>
      <c r="E69" s="52" t="s">
        <v>14</v>
      </c>
      <c r="F69" s="36" t="s">
        <v>14</v>
      </c>
      <c r="G69" s="37">
        <v>3</v>
      </c>
      <c r="H69" s="51">
        <v>2949</v>
      </c>
      <c r="I69" s="37"/>
      <c r="J69" s="40">
        <f>J70</f>
        <v>3661.1</v>
      </c>
    </row>
    <row r="70" spans="1:10" ht="29.25" customHeight="1">
      <c r="A70" s="133"/>
      <c r="B70" s="41" t="s">
        <v>317</v>
      </c>
      <c r="C70" s="52" t="s">
        <v>28</v>
      </c>
      <c r="D70" s="52" t="s">
        <v>18</v>
      </c>
      <c r="E70" s="52" t="s">
        <v>14</v>
      </c>
      <c r="F70" s="36" t="s">
        <v>14</v>
      </c>
      <c r="G70" s="37">
        <v>3</v>
      </c>
      <c r="H70" s="51">
        <v>2949</v>
      </c>
      <c r="I70" s="37">
        <v>240</v>
      </c>
      <c r="J70" s="40">
        <f>'Прил 2'!J187</f>
        <v>3661.1</v>
      </c>
    </row>
    <row r="71" spans="1:10" ht="15" hidden="1" customHeight="1">
      <c r="A71" s="133"/>
      <c r="B71" s="61" t="s">
        <v>201</v>
      </c>
      <c r="C71" s="52" t="s">
        <v>28</v>
      </c>
      <c r="D71" s="52" t="s">
        <v>18</v>
      </c>
      <c r="E71" s="52" t="s">
        <v>14</v>
      </c>
      <c r="F71" s="36" t="s">
        <v>14</v>
      </c>
      <c r="G71" s="37">
        <v>3</v>
      </c>
      <c r="H71" s="52" t="s">
        <v>200</v>
      </c>
      <c r="I71" s="37"/>
      <c r="J71" s="40">
        <f>J72</f>
        <v>0</v>
      </c>
    </row>
    <row r="72" spans="1:10" ht="29.25" hidden="1" customHeight="1">
      <c r="A72" s="133"/>
      <c r="B72" s="41" t="s">
        <v>317</v>
      </c>
      <c r="C72" s="52" t="s">
        <v>28</v>
      </c>
      <c r="D72" s="52" t="s">
        <v>18</v>
      </c>
      <c r="E72" s="52" t="s">
        <v>14</v>
      </c>
      <c r="F72" s="36" t="s">
        <v>14</v>
      </c>
      <c r="G72" s="37">
        <v>3</v>
      </c>
      <c r="H72" s="52" t="s">
        <v>200</v>
      </c>
      <c r="I72" s="37">
        <v>240</v>
      </c>
      <c r="J72" s="40">
        <f>'Прил 2'!J189</f>
        <v>0</v>
      </c>
    </row>
    <row r="73" spans="1:10" ht="15" customHeight="1">
      <c r="A73" s="133"/>
      <c r="B73" s="61" t="s">
        <v>202</v>
      </c>
      <c r="C73" s="52" t="s">
        <v>28</v>
      </c>
      <c r="D73" s="52" t="s">
        <v>18</v>
      </c>
      <c r="E73" s="52" t="s">
        <v>14</v>
      </c>
      <c r="F73" s="36" t="s">
        <v>14</v>
      </c>
      <c r="G73" s="37">
        <v>3</v>
      </c>
      <c r="H73" s="52" t="s">
        <v>203</v>
      </c>
      <c r="I73" s="37"/>
      <c r="J73" s="40">
        <f>J74</f>
        <v>2293.6</v>
      </c>
    </row>
    <row r="74" spans="1:10" ht="29.25" customHeight="1">
      <c r="A74" s="133"/>
      <c r="B74" s="41" t="s">
        <v>317</v>
      </c>
      <c r="C74" s="52" t="s">
        <v>28</v>
      </c>
      <c r="D74" s="52" t="s">
        <v>18</v>
      </c>
      <c r="E74" s="52" t="s">
        <v>14</v>
      </c>
      <c r="F74" s="36" t="s">
        <v>14</v>
      </c>
      <c r="G74" s="37">
        <v>3</v>
      </c>
      <c r="H74" s="52" t="s">
        <v>203</v>
      </c>
      <c r="I74" s="37">
        <v>240</v>
      </c>
      <c r="J74" s="40">
        <f>'Прил 2'!J191</f>
        <v>2293.6</v>
      </c>
    </row>
    <row r="75" spans="1:10" ht="15" hidden="1" customHeight="1">
      <c r="A75" s="133"/>
      <c r="B75" s="61" t="s">
        <v>245</v>
      </c>
      <c r="C75" s="52" t="s">
        <v>28</v>
      </c>
      <c r="D75" s="52" t="s">
        <v>18</v>
      </c>
      <c r="E75" s="52" t="s">
        <v>14</v>
      </c>
      <c r="F75" s="36" t="s">
        <v>14</v>
      </c>
      <c r="G75" s="37">
        <v>3</v>
      </c>
      <c r="H75" s="36" t="s">
        <v>246</v>
      </c>
      <c r="I75" s="37"/>
      <c r="J75" s="40">
        <f>J76</f>
        <v>0</v>
      </c>
    </row>
    <row r="76" spans="1:10" ht="29.25" hidden="1" customHeight="1">
      <c r="A76" s="133"/>
      <c r="B76" s="41" t="s">
        <v>317</v>
      </c>
      <c r="C76" s="52" t="s">
        <v>28</v>
      </c>
      <c r="D76" s="52" t="s">
        <v>18</v>
      </c>
      <c r="E76" s="52" t="s">
        <v>14</v>
      </c>
      <c r="F76" s="36" t="s">
        <v>14</v>
      </c>
      <c r="G76" s="37">
        <v>3</v>
      </c>
      <c r="H76" s="36" t="s">
        <v>246</v>
      </c>
      <c r="I76" s="37">
        <v>240</v>
      </c>
      <c r="J76" s="40">
        <f>'Прил 2'!J193</f>
        <v>0</v>
      </c>
    </row>
    <row r="77" spans="1:10" ht="15">
      <c r="A77" s="142"/>
      <c r="B77" s="61" t="s">
        <v>286</v>
      </c>
      <c r="C77" s="52" t="s">
        <v>28</v>
      </c>
      <c r="D77" s="52" t="s">
        <v>18</v>
      </c>
      <c r="E77" s="52" t="s">
        <v>14</v>
      </c>
      <c r="F77" s="36" t="s">
        <v>14</v>
      </c>
      <c r="G77" s="37">
        <v>3</v>
      </c>
      <c r="H77" s="36" t="s">
        <v>287</v>
      </c>
      <c r="I77" s="37"/>
      <c r="J77" s="40">
        <f>J78</f>
        <v>312</v>
      </c>
    </row>
    <row r="78" spans="1:10" ht="29.25" customHeight="1">
      <c r="A78" s="142"/>
      <c r="B78" s="41" t="s">
        <v>317</v>
      </c>
      <c r="C78" s="52" t="s">
        <v>28</v>
      </c>
      <c r="D78" s="52" t="s">
        <v>18</v>
      </c>
      <c r="E78" s="52" t="s">
        <v>14</v>
      </c>
      <c r="F78" s="36" t="s">
        <v>14</v>
      </c>
      <c r="G78" s="37">
        <v>3</v>
      </c>
      <c r="H78" s="36" t="s">
        <v>287</v>
      </c>
      <c r="I78" s="37">
        <v>240</v>
      </c>
      <c r="J78" s="40">
        <f>'Прил 2'!J195</f>
        <v>312</v>
      </c>
    </row>
    <row r="79" spans="1:10" ht="15" customHeight="1">
      <c r="A79" s="133"/>
      <c r="B79" s="61" t="s">
        <v>247</v>
      </c>
      <c r="C79" s="52" t="s">
        <v>28</v>
      </c>
      <c r="D79" s="52" t="s">
        <v>18</v>
      </c>
      <c r="E79" s="52" t="s">
        <v>14</v>
      </c>
      <c r="F79" s="36" t="s">
        <v>14</v>
      </c>
      <c r="G79" s="37">
        <v>3</v>
      </c>
      <c r="H79" s="36" t="s">
        <v>248</v>
      </c>
      <c r="I79" s="37"/>
      <c r="J79" s="40">
        <f>J80</f>
        <v>568</v>
      </c>
    </row>
    <row r="80" spans="1:10" ht="29.25" customHeight="1">
      <c r="A80" s="133"/>
      <c r="B80" s="41" t="s">
        <v>317</v>
      </c>
      <c r="C80" s="52" t="s">
        <v>28</v>
      </c>
      <c r="D80" s="52" t="s">
        <v>18</v>
      </c>
      <c r="E80" s="52" t="s">
        <v>14</v>
      </c>
      <c r="F80" s="36" t="s">
        <v>14</v>
      </c>
      <c r="G80" s="37">
        <v>3</v>
      </c>
      <c r="H80" s="36" t="s">
        <v>248</v>
      </c>
      <c r="I80" s="37">
        <v>240</v>
      </c>
      <c r="J80" s="40">
        <f>'Прил 2'!J197</f>
        <v>568</v>
      </c>
    </row>
    <row r="81" spans="1:10" ht="15" customHeight="1">
      <c r="A81" s="133" t="s">
        <v>216</v>
      </c>
      <c r="B81" s="76" t="s">
        <v>213</v>
      </c>
      <c r="C81" s="46" t="s">
        <v>28</v>
      </c>
      <c r="D81" s="46" t="s">
        <v>18</v>
      </c>
      <c r="E81" s="46" t="s">
        <v>18</v>
      </c>
      <c r="F81" s="32" t="s">
        <v>14</v>
      </c>
      <c r="G81" s="33">
        <v>4</v>
      </c>
      <c r="H81" s="32"/>
      <c r="I81" s="33"/>
      <c r="J81" s="70">
        <f>J82</f>
        <v>13527.1</v>
      </c>
    </row>
    <row r="82" spans="1:10" ht="30">
      <c r="A82" s="133"/>
      <c r="B82" s="61" t="s">
        <v>159</v>
      </c>
      <c r="C82" s="52" t="s">
        <v>28</v>
      </c>
      <c r="D82" s="52" t="s">
        <v>18</v>
      </c>
      <c r="E82" s="52" t="s">
        <v>18</v>
      </c>
      <c r="F82" s="36" t="s">
        <v>14</v>
      </c>
      <c r="G82" s="37">
        <v>4</v>
      </c>
      <c r="H82" s="36" t="s">
        <v>160</v>
      </c>
      <c r="I82" s="37"/>
      <c r="J82" s="40">
        <f>J83+J84+J85</f>
        <v>13527.1</v>
      </c>
    </row>
    <row r="83" spans="1:10" ht="15" customHeight="1">
      <c r="A83" s="133"/>
      <c r="B83" s="54" t="s">
        <v>270</v>
      </c>
      <c r="C83" s="52" t="s">
        <v>28</v>
      </c>
      <c r="D83" s="52" t="s">
        <v>18</v>
      </c>
      <c r="E83" s="52" t="s">
        <v>18</v>
      </c>
      <c r="F83" s="36" t="s">
        <v>14</v>
      </c>
      <c r="G83" s="37">
        <v>4</v>
      </c>
      <c r="H83" s="36" t="s">
        <v>160</v>
      </c>
      <c r="I83" s="37">
        <v>110</v>
      </c>
      <c r="J83" s="40">
        <f>'Прил 2'!J207</f>
        <v>10882.2</v>
      </c>
    </row>
    <row r="84" spans="1:10" ht="29.25" customHeight="1">
      <c r="A84" s="133"/>
      <c r="B84" s="41" t="s">
        <v>317</v>
      </c>
      <c r="C84" s="52" t="s">
        <v>28</v>
      </c>
      <c r="D84" s="52" t="s">
        <v>18</v>
      </c>
      <c r="E84" s="52" t="s">
        <v>18</v>
      </c>
      <c r="F84" s="36" t="s">
        <v>14</v>
      </c>
      <c r="G84" s="37">
        <v>4</v>
      </c>
      <c r="H84" s="36" t="s">
        <v>160</v>
      </c>
      <c r="I84" s="37">
        <v>240</v>
      </c>
      <c r="J84" s="40">
        <f>'Прил 2'!J208</f>
        <v>2611.9</v>
      </c>
    </row>
    <row r="85" spans="1:10" ht="15" customHeight="1">
      <c r="A85" s="133"/>
      <c r="B85" s="39" t="s">
        <v>273</v>
      </c>
      <c r="C85" s="52" t="s">
        <v>28</v>
      </c>
      <c r="D85" s="52" t="s">
        <v>18</v>
      </c>
      <c r="E85" s="52" t="s">
        <v>18</v>
      </c>
      <c r="F85" s="36" t="s">
        <v>14</v>
      </c>
      <c r="G85" s="37">
        <v>4</v>
      </c>
      <c r="H85" s="36" t="s">
        <v>160</v>
      </c>
      <c r="I85" s="37">
        <v>850</v>
      </c>
      <c r="J85" s="40">
        <f>'Прил 2'!J209</f>
        <v>33</v>
      </c>
    </row>
    <row r="86" spans="1:10" ht="28.5">
      <c r="A86" s="130">
        <v>4</v>
      </c>
      <c r="B86" s="58" t="s">
        <v>257</v>
      </c>
      <c r="C86" s="28" t="s">
        <v>28</v>
      </c>
      <c r="D86" s="28"/>
      <c r="E86" s="28"/>
      <c r="F86" s="28"/>
      <c r="G86" s="27"/>
      <c r="H86" s="28"/>
      <c r="I86" s="27"/>
      <c r="J86" s="43">
        <f>J87</f>
        <v>25</v>
      </c>
    </row>
    <row r="87" spans="1:10" ht="15">
      <c r="A87" s="133"/>
      <c r="B87" s="61" t="s">
        <v>269</v>
      </c>
      <c r="C87" s="52" t="s">
        <v>28</v>
      </c>
      <c r="D87" s="52" t="s">
        <v>17</v>
      </c>
      <c r="E87" s="52" t="s">
        <v>68</v>
      </c>
      <c r="F87" s="36" t="s">
        <v>17</v>
      </c>
      <c r="G87" s="37">
        <v>0</v>
      </c>
      <c r="H87" s="52" t="s">
        <v>244</v>
      </c>
      <c r="I87" s="37"/>
      <c r="J87" s="40">
        <f>J88</f>
        <v>25</v>
      </c>
    </row>
    <row r="88" spans="1:10" ht="33" customHeight="1">
      <c r="A88" s="133"/>
      <c r="B88" s="41" t="s">
        <v>299</v>
      </c>
      <c r="C88" s="52" t="s">
        <v>28</v>
      </c>
      <c r="D88" s="52" t="s">
        <v>17</v>
      </c>
      <c r="E88" s="52" t="s">
        <v>68</v>
      </c>
      <c r="F88" s="36" t="s">
        <v>17</v>
      </c>
      <c r="G88" s="37">
        <v>0</v>
      </c>
      <c r="H88" s="52" t="s">
        <v>244</v>
      </c>
      <c r="I88" s="37">
        <v>810</v>
      </c>
      <c r="J88" s="40">
        <f>'Прил 2'!J135</f>
        <v>25</v>
      </c>
    </row>
    <row r="89" spans="1:10" ht="28.5">
      <c r="A89" s="130">
        <v>5</v>
      </c>
      <c r="B89" s="58" t="s">
        <v>312</v>
      </c>
      <c r="C89" s="28" t="s">
        <v>28</v>
      </c>
      <c r="D89" s="28"/>
      <c r="E89" s="28"/>
      <c r="F89" s="28"/>
      <c r="G89" s="27"/>
      <c r="H89" s="28"/>
      <c r="I89" s="27"/>
      <c r="J89" s="43">
        <f>J90+J97+J100+J103</f>
        <v>906.6</v>
      </c>
    </row>
    <row r="90" spans="1:10" ht="28.5">
      <c r="A90" s="133" t="s">
        <v>220</v>
      </c>
      <c r="B90" s="76" t="s">
        <v>221</v>
      </c>
      <c r="C90" s="46" t="s">
        <v>28</v>
      </c>
      <c r="D90" s="46" t="s">
        <v>18</v>
      </c>
      <c r="E90" s="46" t="s">
        <v>13</v>
      </c>
      <c r="F90" s="32" t="s">
        <v>18</v>
      </c>
      <c r="G90" s="33">
        <v>1</v>
      </c>
      <c r="H90" s="32"/>
      <c r="I90" s="33"/>
      <c r="J90" s="70">
        <f>J91+J93+J95</f>
        <v>465.3</v>
      </c>
    </row>
    <row r="91" spans="1:10" ht="15" customHeight="1">
      <c r="A91" s="133"/>
      <c r="B91" s="61" t="s">
        <v>139</v>
      </c>
      <c r="C91" s="52" t="s">
        <v>28</v>
      </c>
      <c r="D91" s="52" t="s">
        <v>18</v>
      </c>
      <c r="E91" s="52" t="s">
        <v>13</v>
      </c>
      <c r="F91" s="36" t="s">
        <v>18</v>
      </c>
      <c r="G91" s="37">
        <v>1</v>
      </c>
      <c r="H91" s="52" t="s">
        <v>140</v>
      </c>
      <c r="I91" s="37"/>
      <c r="J91" s="40">
        <f>J92</f>
        <v>265.3</v>
      </c>
    </row>
    <row r="92" spans="1:10" ht="29.25" customHeight="1">
      <c r="A92" s="133"/>
      <c r="B92" s="41" t="s">
        <v>317</v>
      </c>
      <c r="C92" s="52" t="s">
        <v>28</v>
      </c>
      <c r="D92" s="52" t="s">
        <v>18</v>
      </c>
      <c r="E92" s="52" t="s">
        <v>13</v>
      </c>
      <c r="F92" s="36" t="s">
        <v>18</v>
      </c>
      <c r="G92" s="37">
        <v>1</v>
      </c>
      <c r="H92" s="52" t="s">
        <v>140</v>
      </c>
      <c r="I92" s="37">
        <v>240</v>
      </c>
      <c r="J92" s="40">
        <f>'Прил 2'!J148</f>
        <v>265.3</v>
      </c>
    </row>
    <row r="93" spans="1:10" ht="15" hidden="1" customHeight="1">
      <c r="A93" s="133"/>
      <c r="B93" s="61" t="s">
        <v>135</v>
      </c>
      <c r="C93" s="52" t="s">
        <v>28</v>
      </c>
      <c r="D93" s="52" t="s">
        <v>18</v>
      </c>
      <c r="E93" s="52" t="s">
        <v>13</v>
      </c>
      <c r="F93" s="36" t="s">
        <v>18</v>
      </c>
      <c r="G93" s="37">
        <v>1</v>
      </c>
      <c r="H93" s="52" t="s">
        <v>136</v>
      </c>
      <c r="I93" s="37"/>
      <c r="J93" s="40">
        <f>J94</f>
        <v>0</v>
      </c>
    </row>
    <row r="94" spans="1:10" ht="29.25" hidden="1" customHeight="1">
      <c r="A94" s="133"/>
      <c r="B94" s="41" t="s">
        <v>317</v>
      </c>
      <c r="C94" s="52" t="s">
        <v>28</v>
      </c>
      <c r="D94" s="52" t="s">
        <v>18</v>
      </c>
      <c r="E94" s="52" t="s">
        <v>13</v>
      </c>
      <c r="F94" s="36" t="s">
        <v>18</v>
      </c>
      <c r="G94" s="37">
        <v>1</v>
      </c>
      <c r="H94" s="36" t="s">
        <v>136</v>
      </c>
      <c r="I94" s="37">
        <v>240</v>
      </c>
      <c r="J94" s="40">
        <f>'Прил 2'!J150</f>
        <v>0</v>
      </c>
    </row>
    <row r="95" spans="1:10" ht="15" customHeight="1">
      <c r="A95" s="133"/>
      <c r="B95" s="61" t="s">
        <v>319</v>
      </c>
      <c r="C95" s="52" t="s">
        <v>28</v>
      </c>
      <c r="D95" s="52" t="s">
        <v>18</v>
      </c>
      <c r="E95" s="52" t="s">
        <v>13</v>
      </c>
      <c r="F95" s="36" t="s">
        <v>18</v>
      </c>
      <c r="G95" s="37">
        <v>1</v>
      </c>
      <c r="H95" s="36" t="s">
        <v>142</v>
      </c>
      <c r="I95" s="37"/>
      <c r="J95" s="40">
        <f>J96</f>
        <v>200</v>
      </c>
    </row>
    <row r="96" spans="1:10" ht="29.25" customHeight="1">
      <c r="A96" s="133"/>
      <c r="B96" s="41" t="s">
        <v>317</v>
      </c>
      <c r="C96" s="52" t="s">
        <v>28</v>
      </c>
      <c r="D96" s="52" t="s">
        <v>18</v>
      </c>
      <c r="E96" s="52" t="s">
        <v>13</v>
      </c>
      <c r="F96" s="36" t="s">
        <v>18</v>
      </c>
      <c r="G96" s="37">
        <v>1</v>
      </c>
      <c r="H96" s="36" t="s">
        <v>142</v>
      </c>
      <c r="I96" s="37">
        <v>240</v>
      </c>
      <c r="J96" s="40">
        <f>'Прил 2'!J152</f>
        <v>200</v>
      </c>
    </row>
    <row r="97" spans="1:10" ht="28.5">
      <c r="A97" s="133" t="s">
        <v>222</v>
      </c>
      <c r="B97" s="76" t="s">
        <v>224</v>
      </c>
      <c r="C97" s="46" t="s">
        <v>28</v>
      </c>
      <c r="D97" s="46" t="s">
        <v>18</v>
      </c>
      <c r="E97" s="46" t="s">
        <v>13</v>
      </c>
      <c r="F97" s="32" t="s">
        <v>18</v>
      </c>
      <c r="G97" s="33">
        <v>2</v>
      </c>
      <c r="H97" s="32"/>
      <c r="I97" s="33"/>
      <c r="J97" s="70">
        <f>J98</f>
        <v>276.7</v>
      </c>
    </row>
    <row r="98" spans="1:10" ht="15" customHeight="1">
      <c r="A98" s="133"/>
      <c r="B98" s="61" t="s">
        <v>139</v>
      </c>
      <c r="C98" s="52" t="s">
        <v>28</v>
      </c>
      <c r="D98" s="52" t="s">
        <v>18</v>
      </c>
      <c r="E98" s="52" t="s">
        <v>13</v>
      </c>
      <c r="F98" s="36" t="s">
        <v>18</v>
      </c>
      <c r="G98" s="37">
        <v>2</v>
      </c>
      <c r="H98" s="36" t="s">
        <v>140</v>
      </c>
      <c r="I98" s="37"/>
      <c r="J98" s="40">
        <f>J99</f>
        <v>276.7</v>
      </c>
    </row>
    <row r="99" spans="1:10" ht="29.25" customHeight="1">
      <c r="A99" s="133"/>
      <c r="B99" s="41" t="s">
        <v>317</v>
      </c>
      <c r="C99" s="52" t="s">
        <v>28</v>
      </c>
      <c r="D99" s="52" t="s">
        <v>18</v>
      </c>
      <c r="E99" s="52" t="s">
        <v>13</v>
      </c>
      <c r="F99" s="36" t="s">
        <v>18</v>
      </c>
      <c r="G99" s="37">
        <v>2</v>
      </c>
      <c r="H99" s="36" t="s">
        <v>140</v>
      </c>
      <c r="I99" s="37">
        <v>240</v>
      </c>
      <c r="J99" s="40">
        <f>'Прил 2'!J155</f>
        <v>276.7</v>
      </c>
    </row>
    <row r="100" spans="1:10" ht="28.5" hidden="1">
      <c r="A100" s="133" t="s">
        <v>223</v>
      </c>
      <c r="B100" s="44" t="s">
        <v>266</v>
      </c>
      <c r="C100" s="45">
        <v>871</v>
      </c>
      <c r="D100" s="46" t="s">
        <v>18</v>
      </c>
      <c r="E100" s="46" t="s">
        <v>15</v>
      </c>
      <c r="F100" s="46" t="s">
        <v>18</v>
      </c>
      <c r="G100" s="45">
        <v>3</v>
      </c>
      <c r="H100" s="108"/>
      <c r="I100" s="108"/>
      <c r="J100" s="47">
        <f>J101</f>
        <v>0</v>
      </c>
    </row>
    <row r="101" spans="1:10" ht="15" hidden="1" customHeight="1">
      <c r="A101" s="133"/>
      <c r="B101" s="63" t="s">
        <v>132</v>
      </c>
      <c r="C101" s="51">
        <v>871</v>
      </c>
      <c r="D101" s="52" t="s">
        <v>18</v>
      </c>
      <c r="E101" s="52" t="s">
        <v>15</v>
      </c>
      <c r="F101" s="52" t="s">
        <v>18</v>
      </c>
      <c r="G101" s="51">
        <v>3</v>
      </c>
      <c r="H101" s="78">
        <v>2955</v>
      </c>
      <c r="I101" s="78"/>
      <c r="J101" s="53">
        <f>J102</f>
        <v>0</v>
      </c>
    </row>
    <row r="102" spans="1:10" ht="29.25" hidden="1" customHeight="1">
      <c r="A102" s="133"/>
      <c r="B102" s="41" t="s">
        <v>317</v>
      </c>
      <c r="C102" s="51">
        <v>871</v>
      </c>
      <c r="D102" s="52" t="s">
        <v>18</v>
      </c>
      <c r="E102" s="52" t="s">
        <v>15</v>
      </c>
      <c r="F102" s="52" t="s">
        <v>18</v>
      </c>
      <c r="G102" s="51">
        <v>3</v>
      </c>
      <c r="H102" s="78">
        <v>2955</v>
      </c>
      <c r="I102" s="136">
        <v>240</v>
      </c>
      <c r="J102" s="53"/>
    </row>
    <row r="103" spans="1:10" ht="31.5" customHeight="1">
      <c r="A103" s="150" t="s">
        <v>314</v>
      </c>
      <c r="B103" s="76" t="s">
        <v>315</v>
      </c>
      <c r="C103" s="45">
        <v>871</v>
      </c>
      <c r="D103" s="46" t="s">
        <v>18</v>
      </c>
      <c r="E103" s="46" t="s">
        <v>13</v>
      </c>
      <c r="F103" s="46" t="s">
        <v>18</v>
      </c>
      <c r="G103" s="45">
        <v>4</v>
      </c>
      <c r="H103" s="108"/>
      <c r="I103" s="151"/>
      <c r="J103" s="47">
        <f>J104</f>
        <v>164.6</v>
      </c>
    </row>
    <row r="104" spans="1:10" ht="15" customHeight="1">
      <c r="A104" s="133"/>
      <c r="B104" s="61" t="s">
        <v>132</v>
      </c>
      <c r="C104" s="51">
        <v>871</v>
      </c>
      <c r="D104" s="52" t="s">
        <v>18</v>
      </c>
      <c r="E104" s="52" t="s">
        <v>13</v>
      </c>
      <c r="F104" s="52" t="s">
        <v>18</v>
      </c>
      <c r="G104" s="51">
        <v>4</v>
      </c>
      <c r="H104" s="78">
        <v>2955</v>
      </c>
      <c r="I104" s="136"/>
      <c r="J104" s="53">
        <f>J105</f>
        <v>164.6</v>
      </c>
    </row>
    <row r="105" spans="1:10" ht="29.25" customHeight="1">
      <c r="A105" s="133"/>
      <c r="B105" s="41" t="s">
        <v>317</v>
      </c>
      <c r="C105" s="51">
        <v>871</v>
      </c>
      <c r="D105" s="52" t="s">
        <v>18</v>
      </c>
      <c r="E105" s="52" t="s">
        <v>13</v>
      </c>
      <c r="F105" s="52" t="s">
        <v>18</v>
      </c>
      <c r="G105" s="51">
        <v>4</v>
      </c>
      <c r="H105" s="78">
        <v>2955</v>
      </c>
      <c r="I105" s="136">
        <v>240</v>
      </c>
      <c r="J105" s="53">
        <f>'Прил 2'!J158</f>
        <v>164.6</v>
      </c>
    </row>
    <row r="106" spans="1:10" ht="28.5">
      <c r="A106" s="130">
        <v>6</v>
      </c>
      <c r="B106" s="58" t="s">
        <v>163</v>
      </c>
      <c r="C106" s="27">
        <v>871</v>
      </c>
      <c r="D106" s="28"/>
      <c r="E106" s="28"/>
      <c r="F106" s="28"/>
      <c r="G106" s="27"/>
      <c r="H106" s="28"/>
      <c r="I106" s="27"/>
      <c r="J106" s="29">
        <f>J107+J114+J119+J128</f>
        <v>7384</v>
      </c>
    </row>
    <row r="107" spans="1:10" ht="14.25">
      <c r="A107" s="133" t="s">
        <v>227</v>
      </c>
      <c r="B107" s="31" t="s">
        <v>229</v>
      </c>
      <c r="C107" s="33">
        <v>871</v>
      </c>
      <c r="D107" s="32" t="s">
        <v>22</v>
      </c>
      <c r="E107" s="32" t="s">
        <v>22</v>
      </c>
      <c r="F107" s="32" t="s">
        <v>143</v>
      </c>
      <c r="G107" s="33">
        <v>1</v>
      </c>
      <c r="H107" s="32"/>
      <c r="I107" s="33"/>
      <c r="J107" s="34">
        <f>J110+J108+J112</f>
        <v>248.4</v>
      </c>
    </row>
    <row r="108" spans="1:10" ht="16.5" customHeight="1">
      <c r="A108" s="133"/>
      <c r="B108" s="35" t="s">
        <v>168</v>
      </c>
      <c r="C108" s="37">
        <v>871</v>
      </c>
      <c r="D108" s="36" t="s">
        <v>22</v>
      </c>
      <c r="E108" s="36" t="s">
        <v>22</v>
      </c>
      <c r="F108" s="36" t="s">
        <v>143</v>
      </c>
      <c r="G108" s="37">
        <v>1</v>
      </c>
      <c r="H108" s="36" t="s">
        <v>169</v>
      </c>
      <c r="I108" s="37"/>
      <c r="J108" s="38">
        <f>J109</f>
        <v>98.7</v>
      </c>
    </row>
    <row r="109" spans="1:10" ht="31.5" customHeight="1">
      <c r="A109" s="133"/>
      <c r="B109" s="41" t="s">
        <v>299</v>
      </c>
      <c r="C109" s="37">
        <v>871</v>
      </c>
      <c r="D109" s="36" t="s">
        <v>22</v>
      </c>
      <c r="E109" s="36" t="s">
        <v>22</v>
      </c>
      <c r="F109" s="36" t="s">
        <v>143</v>
      </c>
      <c r="G109" s="37">
        <v>1</v>
      </c>
      <c r="H109" s="36" t="s">
        <v>169</v>
      </c>
      <c r="I109" s="37">
        <v>810</v>
      </c>
      <c r="J109" s="38">
        <f>'Прил 2'!J224</f>
        <v>98.7</v>
      </c>
    </row>
    <row r="110" spans="1:10" ht="15" customHeight="1">
      <c r="A110" s="133"/>
      <c r="B110" s="35" t="s">
        <v>165</v>
      </c>
      <c r="C110" s="37">
        <v>871</v>
      </c>
      <c r="D110" s="36" t="s">
        <v>22</v>
      </c>
      <c r="E110" s="36" t="s">
        <v>22</v>
      </c>
      <c r="F110" s="36" t="s">
        <v>143</v>
      </c>
      <c r="G110" s="37">
        <v>1</v>
      </c>
      <c r="H110" s="36" t="s">
        <v>167</v>
      </c>
      <c r="I110" s="37"/>
      <c r="J110" s="38">
        <f>J111</f>
        <v>98.7</v>
      </c>
    </row>
    <row r="111" spans="1:10" ht="29.25" customHeight="1">
      <c r="A111" s="133"/>
      <c r="B111" s="41" t="s">
        <v>317</v>
      </c>
      <c r="C111" s="37">
        <v>871</v>
      </c>
      <c r="D111" s="36" t="s">
        <v>22</v>
      </c>
      <c r="E111" s="36" t="s">
        <v>22</v>
      </c>
      <c r="F111" s="36" t="s">
        <v>143</v>
      </c>
      <c r="G111" s="37">
        <v>1</v>
      </c>
      <c r="H111" s="36" t="s">
        <v>167</v>
      </c>
      <c r="I111" s="37">
        <v>240</v>
      </c>
      <c r="J111" s="38">
        <f>'Прил 2'!J226</f>
        <v>98.7</v>
      </c>
    </row>
    <row r="112" spans="1:10" ht="15" customHeight="1">
      <c r="A112" s="133"/>
      <c r="B112" s="35" t="s">
        <v>170</v>
      </c>
      <c r="C112" s="37">
        <v>871</v>
      </c>
      <c r="D112" s="36" t="s">
        <v>22</v>
      </c>
      <c r="E112" s="36" t="s">
        <v>22</v>
      </c>
      <c r="F112" s="36" t="s">
        <v>143</v>
      </c>
      <c r="G112" s="37">
        <v>1</v>
      </c>
      <c r="H112" s="52" t="s">
        <v>206</v>
      </c>
      <c r="I112" s="37"/>
      <c r="J112" s="38">
        <f>J113</f>
        <v>51</v>
      </c>
    </row>
    <row r="113" spans="1:10" ht="29.25" customHeight="1">
      <c r="A113" s="133"/>
      <c r="B113" s="41" t="s">
        <v>317</v>
      </c>
      <c r="C113" s="37">
        <v>871</v>
      </c>
      <c r="D113" s="36" t="s">
        <v>22</v>
      </c>
      <c r="E113" s="36" t="s">
        <v>22</v>
      </c>
      <c r="F113" s="36" t="s">
        <v>143</v>
      </c>
      <c r="G113" s="37">
        <v>1</v>
      </c>
      <c r="H113" s="52" t="s">
        <v>206</v>
      </c>
      <c r="I113" s="37">
        <v>240</v>
      </c>
      <c r="J113" s="38">
        <f>'Прил 2'!J228</f>
        <v>51</v>
      </c>
    </row>
    <row r="114" spans="1:10" ht="15" customHeight="1">
      <c r="A114" s="133" t="s">
        <v>228</v>
      </c>
      <c r="B114" s="76" t="s">
        <v>230</v>
      </c>
      <c r="C114" s="46" t="s">
        <v>28</v>
      </c>
      <c r="D114" s="32" t="s">
        <v>23</v>
      </c>
      <c r="E114" s="32" t="s">
        <v>13</v>
      </c>
      <c r="F114" s="32" t="s">
        <v>143</v>
      </c>
      <c r="G114" s="33">
        <v>2</v>
      </c>
      <c r="H114" s="32"/>
      <c r="I114" s="33"/>
      <c r="J114" s="34">
        <f>J115</f>
        <v>1996</v>
      </c>
    </row>
    <row r="115" spans="1:10" ht="30">
      <c r="A115" s="133"/>
      <c r="B115" s="61" t="s">
        <v>159</v>
      </c>
      <c r="C115" s="52" t="s">
        <v>28</v>
      </c>
      <c r="D115" s="36" t="s">
        <v>23</v>
      </c>
      <c r="E115" s="36" t="s">
        <v>13</v>
      </c>
      <c r="F115" s="36" t="s">
        <v>143</v>
      </c>
      <c r="G115" s="37">
        <v>2</v>
      </c>
      <c r="H115" s="36" t="s">
        <v>160</v>
      </c>
      <c r="I115" s="37"/>
      <c r="J115" s="38">
        <f>J116+J117+J118</f>
        <v>1996</v>
      </c>
    </row>
    <row r="116" spans="1:10" ht="15" customHeight="1">
      <c r="A116" s="133"/>
      <c r="B116" s="54" t="s">
        <v>270</v>
      </c>
      <c r="C116" s="52" t="s">
        <v>28</v>
      </c>
      <c r="D116" s="36" t="s">
        <v>23</v>
      </c>
      <c r="E116" s="36" t="s">
        <v>13</v>
      </c>
      <c r="F116" s="36" t="s">
        <v>143</v>
      </c>
      <c r="G116" s="37">
        <v>2</v>
      </c>
      <c r="H116" s="36" t="s">
        <v>160</v>
      </c>
      <c r="I116" s="37">
        <v>110</v>
      </c>
      <c r="J116" s="38">
        <f>'Прил 2'!J240</f>
        <v>1121.3</v>
      </c>
    </row>
    <row r="117" spans="1:10" ht="29.25" customHeight="1">
      <c r="A117" s="133"/>
      <c r="B117" s="41" t="s">
        <v>317</v>
      </c>
      <c r="C117" s="52" t="s">
        <v>28</v>
      </c>
      <c r="D117" s="36" t="s">
        <v>23</v>
      </c>
      <c r="E117" s="36" t="s">
        <v>13</v>
      </c>
      <c r="F117" s="36" t="s">
        <v>143</v>
      </c>
      <c r="G117" s="37">
        <v>2</v>
      </c>
      <c r="H117" s="36" t="s">
        <v>160</v>
      </c>
      <c r="I117" s="37">
        <v>240</v>
      </c>
      <c r="J117" s="38">
        <f>'Прил 2'!J241</f>
        <v>864.2</v>
      </c>
    </row>
    <row r="118" spans="1:10" ht="15" customHeight="1">
      <c r="A118" s="133"/>
      <c r="B118" s="39" t="s">
        <v>273</v>
      </c>
      <c r="C118" s="52" t="s">
        <v>28</v>
      </c>
      <c r="D118" s="36" t="s">
        <v>23</v>
      </c>
      <c r="E118" s="36" t="s">
        <v>13</v>
      </c>
      <c r="F118" s="36" t="s">
        <v>143</v>
      </c>
      <c r="G118" s="37">
        <v>2</v>
      </c>
      <c r="H118" s="36" t="s">
        <v>160</v>
      </c>
      <c r="I118" s="37">
        <v>850</v>
      </c>
      <c r="J118" s="38">
        <f>'Прил 2'!J242</f>
        <v>10.5</v>
      </c>
    </row>
    <row r="119" spans="1:10" ht="14.25">
      <c r="A119" s="133" t="s">
        <v>233</v>
      </c>
      <c r="B119" s="76" t="s">
        <v>231</v>
      </c>
      <c r="C119" s="45">
        <v>871</v>
      </c>
      <c r="D119" s="46" t="s">
        <v>23</v>
      </c>
      <c r="E119" s="46" t="s">
        <v>17</v>
      </c>
      <c r="F119" s="46" t="s">
        <v>143</v>
      </c>
      <c r="G119" s="33">
        <v>3</v>
      </c>
      <c r="H119" s="46"/>
      <c r="I119" s="33"/>
      <c r="J119" s="70">
        <f>J124+J120+J122+J126</f>
        <v>2067.7000000000003</v>
      </c>
    </row>
    <row r="120" spans="1:10" ht="15" customHeight="1">
      <c r="A120" s="133"/>
      <c r="B120" s="61" t="s">
        <v>175</v>
      </c>
      <c r="C120" s="51">
        <v>871</v>
      </c>
      <c r="D120" s="52" t="s">
        <v>23</v>
      </c>
      <c r="E120" s="52" t="s">
        <v>17</v>
      </c>
      <c r="F120" s="52" t="s">
        <v>143</v>
      </c>
      <c r="G120" s="37">
        <v>3</v>
      </c>
      <c r="H120" s="52" t="s">
        <v>176</v>
      </c>
      <c r="I120" s="37"/>
      <c r="J120" s="40">
        <f>J121</f>
        <v>120</v>
      </c>
    </row>
    <row r="121" spans="1:10" ht="29.25" customHeight="1">
      <c r="A121" s="133"/>
      <c r="B121" s="41" t="s">
        <v>317</v>
      </c>
      <c r="C121" s="51">
        <v>871</v>
      </c>
      <c r="D121" s="52" t="s">
        <v>23</v>
      </c>
      <c r="E121" s="52" t="s">
        <v>17</v>
      </c>
      <c r="F121" s="52" t="s">
        <v>143</v>
      </c>
      <c r="G121" s="37">
        <v>3</v>
      </c>
      <c r="H121" s="52" t="s">
        <v>176</v>
      </c>
      <c r="I121" s="37">
        <v>240</v>
      </c>
      <c r="J121" s="40">
        <f>'Прил 2'!J251</f>
        <v>120</v>
      </c>
    </row>
    <row r="122" spans="1:10" ht="15" customHeight="1">
      <c r="A122" s="133"/>
      <c r="B122" s="61" t="s">
        <v>177</v>
      </c>
      <c r="C122" s="51">
        <v>871</v>
      </c>
      <c r="D122" s="52" t="s">
        <v>23</v>
      </c>
      <c r="E122" s="52" t="s">
        <v>17</v>
      </c>
      <c r="F122" s="52" t="s">
        <v>143</v>
      </c>
      <c r="G122" s="37">
        <v>3</v>
      </c>
      <c r="H122" s="52" t="s">
        <v>178</v>
      </c>
      <c r="I122" s="37"/>
      <c r="J122" s="40">
        <f>J123</f>
        <v>198.4</v>
      </c>
    </row>
    <row r="123" spans="1:10" ht="29.25" customHeight="1">
      <c r="A123" s="133"/>
      <c r="B123" s="41" t="s">
        <v>317</v>
      </c>
      <c r="C123" s="51">
        <v>871</v>
      </c>
      <c r="D123" s="52" t="s">
        <v>23</v>
      </c>
      <c r="E123" s="52" t="s">
        <v>17</v>
      </c>
      <c r="F123" s="52" t="s">
        <v>143</v>
      </c>
      <c r="G123" s="37">
        <v>3</v>
      </c>
      <c r="H123" s="52" t="s">
        <v>178</v>
      </c>
      <c r="I123" s="37">
        <v>240</v>
      </c>
      <c r="J123" s="40">
        <f>'Прил 2'!J253</f>
        <v>198.4</v>
      </c>
    </row>
    <row r="124" spans="1:10" ht="15" customHeight="1">
      <c r="A124" s="133"/>
      <c r="B124" s="61" t="s">
        <v>165</v>
      </c>
      <c r="C124" s="51">
        <v>871</v>
      </c>
      <c r="D124" s="52" t="s">
        <v>23</v>
      </c>
      <c r="E124" s="52" t="s">
        <v>17</v>
      </c>
      <c r="F124" s="52" t="s">
        <v>143</v>
      </c>
      <c r="G124" s="37">
        <v>3</v>
      </c>
      <c r="H124" s="52" t="s">
        <v>167</v>
      </c>
      <c r="I124" s="37"/>
      <c r="J124" s="40">
        <f>J125</f>
        <v>1514.9</v>
      </c>
    </row>
    <row r="125" spans="1:10" ht="29.25" customHeight="1">
      <c r="A125" s="133"/>
      <c r="B125" s="41" t="s">
        <v>317</v>
      </c>
      <c r="C125" s="51">
        <v>871</v>
      </c>
      <c r="D125" s="52" t="s">
        <v>23</v>
      </c>
      <c r="E125" s="52" t="s">
        <v>17</v>
      </c>
      <c r="F125" s="52" t="s">
        <v>143</v>
      </c>
      <c r="G125" s="37">
        <v>3</v>
      </c>
      <c r="H125" s="52" t="s">
        <v>167</v>
      </c>
      <c r="I125" s="37">
        <v>240</v>
      </c>
      <c r="J125" s="40">
        <f>'Прил 2'!J255</f>
        <v>1514.9</v>
      </c>
    </row>
    <row r="126" spans="1:10" ht="15" customHeight="1">
      <c r="A126" s="133"/>
      <c r="B126" s="61" t="s">
        <v>156</v>
      </c>
      <c r="C126" s="51">
        <v>871</v>
      </c>
      <c r="D126" s="52" t="s">
        <v>23</v>
      </c>
      <c r="E126" s="52" t="s">
        <v>17</v>
      </c>
      <c r="F126" s="52" t="s">
        <v>143</v>
      </c>
      <c r="G126" s="37">
        <v>3</v>
      </c>
      <c r="H126" s="52" t="s">
        <v>157</v>
      </c>
      <c r="I126" s="37"/>
      <c r="J126" s="40">
        <f>J127</f>
        <v>234.4</v>
      </c>
    </row>
    <row r="127" spans="1:10" ht="29.25" customHeight="1">
      <c r="A127" s="133"/>
      <c r="B127" s="41" t="s">
        <v>317</v>
      </c>
      <c r="C127" s="51">
        <v>871</v>
      </c>
      <c r="D127" s="52" t="s">
        <v>23</v>
      </c>
      <c r="E127" s="52" t="s">
        <v>17</v>
      </c>
      <c r="F127" s="52" t="s">
        <v>143</v>
      </c>
      <c r="G127" s="37">
        <v>3</v>
      </c>
      <c r="H127" s="52" t="s">
        <v>157</v>
      </c>
      <c r="I127" s="37">
        <v>240</v>
      </c>
      <c r="J127" s="40">
        <f>'Прил 2'!J257</f>
        <v>234.4</v>
      </c>
    </row>
    <row r="128" spans="1:10" ht="43.5" customHeight="1">
      <c r="A128" s="133" t="s">
        <v>234</v>
      </c>
      <c r="B128" s="76" t="s">
        <v>232</v>
      </c>
      <c r="C128" s="45">
        <v>871</v>
      </c>
      <c r="D128" s="46" t="s">
        <v>56</v>
      </c>
      <c r="E128" s="46" t="s">
        <v>18</v>
      </c>
      <c r="F128" s="46" t="s">
        <v>143</v>
      </c>
      <c r="G128" s="33">
        <v>4</v>
      </c>
      <c r="H128" s="46"/>
      <c r="I128" s="33"/>
      <c r="J128" s="70">
        <f>J129+J131+J133</f>
        <v>3071.9</v>
      </c>
    </row>
    <row r="129" spans="1:10" ht="15" customHeight="1">
      <c r="A129" s="133"/>
      <c r="B129" s="61" t="s">
        <v>186</v>
      </c>
      <c r="C129" s="51">
        <v>871</v>
      </c>
      <c r="D129" s="52" t="s">
        <v>56</v>
      </c>
      <c r="E129" s="52" t="s">
        <v>18</v>
      </c>
      <c r="F129" s="52" t="s">
        <v>143</v>
      </c>
      <c r="G129" s="37">
        <v>4</v>
      </c>
      <c r="H129" s="52" t="s">
        <v>185</v>
      </c>
      <c r="I129" s="37"/>
      <c r="J129" s="40">
        <f>J130</f>
        <v>271.89999999999998</v>
      </c>
    </row>
    <row r="130" spans="1:10" ht="29.25" customHeight="1">
      <c r="A130" s="133"/>
      <c r="B130" s="41" t="s">
        <v>317</v>
      </c>
      <c r="C130" s="51">
        <v>871</v>
      </c>
      <c r="D130" s="52" t="s">
        <v>56</v>
      </c>
      <c r="E130" s="52" t="s">
        <v>18</v>
      </c>
      <c r="F130" s="52" t="s">
        <v>143</v>
      </c>
      <c r="G130" s="37">
        <v>4</v>
      </c>
      <c r="H130" s="52" t="s">
        <v>185</v>
      </c>
      <c r="I130" s="37">
        <v>240</v>
      </c>
      <c r="J130" s="40">
        <f>'Прил 2'!J273</f>
        <v>271.89999999999998</v>
      </c>
    </row>
    <row r="131" spans="1:10" ht="15" customHeight="1">
      <c r="A131" s="133"/>
      <c r="B131" s="61" t="s">
        <v>156</v>
      </c>
      <c r="C131" s="51">
        <v>871</v>
      </c>
      <c r="D131" s="52" t="s">
        <v>56</v>
      </c>
      <c r="E131" s="52" t="s">
        <v>18</v>
      </c>
      <c r="F131" s="52" t="s">
        <v>143</v>
      </c>
      <c r="G131" s="37">
        <v>4</v>
      </c>
      <c r="H131" s="52" t="s">
        <v>157</v>
      </c>
      <c r="I131" s="37"/>
      <c r="J131" s="40">
        <f>J132</f>
        <v>1300</v>
      </c>
    </row>
    <row r="132" spans="1:10" ht="29.25" customHeight="1">
      <c r="A132" s="133"/>
      <c r="B132" s="41" t="s">
        <v>317</v>
      </c>
      <c r="C132" s="51">
        <v>871</v>
      </c>
      <c r="D132" s="52" t="s">
        <v>56</v>
      </c>
      <c r="E132" s="52" t="s">
        <v>18</v>
      </c>
      <c r="F132" s="52" t="s">
        <v>143</v>
      </c>
      <c r="G132" s="37">
        <v>4</v>
      </c>
      <c r="H132" s="52" t="s">
        <v>157</v>
      </c>
      <c r="I132" s="37">
        <v>240</v>
      </c>
      <c r="J132" s="40">
        <f>'Прил 2'!J275</f>
        <v>1300</v>
      </c>
    </row>
    <row r="133" spans="1:10" ht="15" customHeight="1">
      <c r="A133" s="133"/>
      <c r="B133" s="61" t="s">
        <v>187</v>
      </c>
      <c r="C133" s="51">
        <v>871</v>
      </c>
      <c r="D133" s="52" t="s">
        <v>56</v>
      </c>
      <c r="E133" s="52" t="s">
        <v>18</v>
      </c>
      <c r="F133" s="52" t="s">
        <v>143</v>
      </c>
      <c r="G133" s="37">
        <v>4</v>
      </c>
      <c r="H133" s="52" t="s">
        <v>188</v>
      </c>
      <c r="I133" s="37"/>
      <c r="J133" s="40">
        <f>J134</f>
        <v>1500</v>
      </c>
    </row>
    <row r="134" spans="1:10" ht="29.25" customHeight="1">
      <c r="A134" s="134"/>
      <c r="B134" s="83" t="s">
        <v>317</v>
      </c>
      <c r="C134" s="135">
        <v>871</v>
      </c>
      <c r="D134" s="84" t="s">
        <v>56</v>
      </c>
      <c r="E134" s="84" t="s">
        <v>18</v>
      </c>
      <c r="F134" s="84" t="s">
        <v>143</v>
      </c>
      <c r="G134" s="85">
        <v>4</v>
      </c>
      <c r="H134" s="84" t="s">
        <v>188</v>
      </c>
      <c r="I134" s="85">
        <v>240</v>
      </c>
      <c r="J134" s="86">
        <f>'Прил 2'!J277</f>
        <v>1500</v>
      </c>
    </row>
    <row r="135" spans="1:10" ht="42.75">
      <c r="A135" s="130">
        <v>7</v>
      </c>
      <c r="B135" s="42" t="s">
        <v>305</v>
      </c>
      <c r="C135" s="27">
        <v>871</v>
      </c>
      <c r="D135" s="27" t="s">
        <v>13</v>
      </c>
      <c r="E135" s="27">
        <v>13</v>
      </c>
      <c r="F135" s="28" t="s">
        <v>22</v>
      </c>
      <c r="G135" s="27"/>
      <c r="H135" s="28"/>
      <c r="I135" s="27"/>
      <c r="J135" s="43">
        <f>J136+J139</f>
        <v>1084.8</v>
      </c>
    </row>
    <row r="136" spans="1:10" ht="15" customHeight="1">
      <c r="A136" s="133"/>
      <c r="B136" s="44" t="s">
        <v>291</v>
      </c>
      <c r="C136" s="45">
        <v>871</v>
      </c>
      <c r="D136" s="45" t="s">
        <v>13</v>
      </c>
      <c r="E136" s="45">
        <v>13</v>
      </c>
      <c r="F136" s="46" t="s">
        <v>22</v>
      </c>
      <c r="G136" s="45">
        <v>1</v>
      </c>
      <c r="H136" s="46"/>
      <c r="I136" s="45"/>
      <c r="J136" s="47">
        <f>J137</f>
        <v>1076.7</v>
      </c>
    </row>
    <row r="137" spans="1:10" ht="15" customHeight="1">
      <c r="A137" s="133"/>
      <c r="B137" s="55" t="s">
        <v>292</v>
      </c>
      <c r="C137" s="37">
        <v>871</v>
      </c>
      <c r="D137" s="36" t="s">
        <v>13</v>
      </c>
      <c r="E137" s="36" t="s">
        <v>290</v>
      </c>
      <c r="F137" s="36" t="s">
        <v>22</v>
      </c>
      <c r="G137" s="36" t="s">
        <v>293</v>
      </c>
      <c r="H137" s="36" t="s">
        <v>294</v>
      </c>
      <c r="I137" s="36"/>
      <c r="J137" s="40">
        <f>J138</f>
        <v>1076.7</v>
      </c>
    </row>
    <row r="138" spans="1:10" ht="29.25" customHeight="1">
      <c r="A138" s="141"/>
      <c r="B138" s="56" t="s">
        <v>317</v>
      </c>
      <c r="C138" s="37">
        <v>871</v>
      </c>
      <c r="D138" s="36" t="s">
        <v>13</v>
      </c>
      <c r="E138" s="36" t="s">
        <v>290</v>
      </c>
      <c r="F138" s="36" t="s">
        <v>22</v>
      </c>
      <c r="G138" s="36" t="s">
        <v>293</v>
      </c>
      <c r="H138" s="36" t="s">
        <v>294</v>
      </c>
      <c r="I138" s="36" t="s">
        <v>295</v>
      </c>
      <c r="J138" s="40">
        <f>'Прил 2'!J69</f>
        <v>1076.7</v>
      </c>
    </row>
    <row r="139" spans="1:10" ht="18" customHeight="1">
      <c r="A139" s="141"/>
      <c r="B139" s="44" t="s">
        <v>302</v>
      </c>
      <c r="C139" s="45">
        <v>871</v>
      </c>
      <c r="D139" s="46" t="s">
        <v>23</v>
      </c>
      <c r="E139" s="46" t="s">
        <v>13</v>
      </c>
      <c r="F139" s="46" t="s">
        <v>22</v>
      </c>
      <c r="G139" s="45">
        <v>3</v>
      </c>
      <c r="H139" s="46"/>
      <c r="I139" s="45"/>
      <c r="J139" s="47">
        <f>J140</f>
        <v>8.1</v>
      </c>
    </row>
    <row r="140" spans="1:10" ht="28.5" customHeight="1">
      <c r="A140" s="141"/>
      <c r="B140" s="55" t="s">
        <v>292</v>
      </c>
      <c r="C140" s="37">
        <v>871</v>
      </c>
      <c r="D140" s="36" t="s">
        <v>23</v>
      </c>
      <c r="E140" s="36" t="s">
        <v>13</v>
      </c>
      <c r="F140" s="36" t="s">
        <v>22</v>
      </c>
      <c r="G140" s="36" t="s">
        <v>301</v>
      </c>
      <c r="H140" s="36" t="s">
        <v>294</v>
      </c>
      <c r="I140" s="36"/>
      <c r="J140" s="40">
        <f>J141</f>
        <v>8.1</v>
      </c>
    </row>
    <row r="141" spans="1:10" ht="29.25" customHeight="1">
      <c r="A141" s="141"/>
      <c r="B141" s="56" t="s">
        <v>317</v>
      </c>
      <c r="C141" s="37">
        <v>871</v>
      </c>
      <c r="D141" s="36" t="s">
        <v>23</v>
      </c>
      <c r="E141" s="36" t="s">
        <v>13</v>
      </c>
      <c r="F141" s="36" t="s">
        <v>22</v>
      </c>
      <c r="G141" s="36" t="s">
        <v>301</v>
      </c>
      <c r="H141" s="36" t="s">
        <v>294</v>
      </c>
      <c r="I141" s="36" t="s">
        <v>295</v>
      </c>
      <c r="J141" s="40">
        <f>'Прил 2'!J246</f>
        <v>8.1</v>
      </c>
    </row>
    <row r="142" spans="1:10" ht="47.25" customHeight="1">
      <c r="A142" s="130">
        <v>8</v>
      </c>
      <c r="B142" s="42" t="s">
        <v>306</v>
      </c>
      <c r="C142" s="27">
        <v>871</v>
      </c>
      <c r="D142" s="27" t="s">
        <v>13</v>
      </c>
      <c r="E142" s="27">
        <v>13</v>
      </c>
      <c r="F142" s="28" t="s">
        <v>23</v>
      </c>
      <c r="G142" s="27"/>
      <c r="H142" s="28"/>
      <c r="I142" s="27"/>
      <c r="J142" s="43">
        <f>J143</f>
        <v>18</v>
      </c>
    </row>
    <row r="143" spans="1:10" ht="33.75" customHeight="1">
      <c r="A143" s="133"/>
      <c r="B143" s="44" t="s">
        <v>307</v>
      </c>
      <c r="C143" s="45">
        <v>871</v>
      </c>
      <c r="D143" s="45" t="s">
        <v>13</v>
      </c>
      <c r="E143" s="45">
        <v>13</v>
      </c>
      <c r="F143" s="46" t="s">
        <v>23</v>
      </c>
      <c r="G143" s="45">
        <v>0</v>
      </c>
      <c r="H143" s="46"/>
      <c r="I143" s="45"/>
      <c r="J143" s="47">
        <f>J144</f>
        <v>18</v>
      </c>
    </row>
    <row r="144" spans="1:10" ht="29.25" customHeight="1">
      <c r="A144" s="133"/>
      <c r="B144" s="55" t="s">
        <v>298</v>
      </c>
      <c r="C144" s="37">
        <v>871</v>
      </c>
      <c r="D144" s="36" t="s">
        <v>13</v>
      </c>
      <c r="E144" s="36" t="s">
        <v>290</v>
      </c>
      <c r="F144" s="36" t="s">
        <v>23</v>
      </c>
      <c r="G144" s="36" t="s">
        <v>297</v>
      </c>
      <c r="H144" s="36" t="s">
        <v>300</v>
      </c>
      <c r="I144" s="36"/>
      <c r="J144" s="40">
        <f>J145</f>
        <v>18</v>
      </c>
    </row>
    <row r="145" spans="1:10" ht="29.25" customHeight="1">
      <c r="A145" s="133"/>
      <c r="B145" s="56" t="s">
        <v>317</v>
      </c>
      <c r="C145" s="37">
        <v>871</v>
      </c>
      <c r="D145" s="36" t="s">
        <v>13</v>
      </c>
      <c r="E145" s="36" t="s">
        <v>290</v>
      </c>
      <c r="F145" s="36" t="s">
        <v>23</v>
      </c>
      <c r="G145" s="36" t="s">
        <v>297</v>
      </c>
      <c r="H145" s="36" t="s">
        <v>300</v>
      </c>
      <c r="I145" s="36" t="s">
        <v>295</v>
      </c>
      <c r="J145" s="40">
        <f>'Прил 2'!J73</f>
        <v>18</v>
      </c>
    </row>
    <row r="146" spans="1:10" ht="44.25" customHeight="1">
      <c r="A146" s="130">
        <v>9</v>
      </c>
      <c r="B146" s="42" t="s">
        <v>303</v>
      </c>
      <c r="C146" s="27">
        <v>871</v>
      </c>
      <c r="D146" s="27" t="s">
        <v>13</v>
      </c>
      <c r="E146" s="27">
        <v>13</v>
      </c>
      <c r="F146" s="28" t="s">
        <v>36</v>
      </c>
      <c r="G146" s="27"/>
      <c r="H146" s="28"/>
      <c r="I146" s="27"/>
      <c r="J146" s="43">
        <f>J147</f>
        <v>21684</v>
      </c>
    </row>
    <row r="147" spans="1:10" ht="15" customHeight="1">
      <c r="A147" s="133"/>
      <c r="B147" s="55" t="s">
        <v>308</v>
      </c>
      <c r="C147" s="37">
        <v>871</v>
      </c>
      <c r="D147" s="36" t="s">
        <v>13</v>
      </c>
      <c r="E147" s="36" t="s">
        <v>290</v>
      </c>
      <c r="F147" s="36" t="s">
        <v>36</v>
      </c>
      <c r="G147" s="36" t="s">
        <v>297</v>
      </c>
      <c r="H147" s="36" t="s">
        <v>304</v>
      </c>
      <c r="I147" s="36"/>
      <c r="J147" s="40">
        <f>J148</f>
        <v>21684</v>
      </c>
    </row>
    <row r="148" spans="1:10" ht="29.25" customHeight="1" thickBot="1">
      <c r="A148" s="134"/>
      <c r="B148" s="73" t="s">
        <v>317</v>
      </c>
      <c r="C148" s="85">
        <v>871</v>
      </c>
      <c r="D148" s="97" t="s">
        <v>13</v>
      </c>
      <c r="E148" s="97" t="s">
        <v>290</v>
      </c>
      <c r="F148" s="97" t="s">
        <v>36</v>
      </c>
      <c r="G148" s="97" t="s">
        <v>297</v>
      </c>
      <c r="H148" s="97" t="s">
        <v>304</v>
      </c>
      <c r="I148" s="97" t="s">
        <v>295</v>
      </c>
      <c r="J148" s="86">
        <f>'Прил 2'!J76</f>
        <v>21684</v>
      </c>
    </row>
    <row r="149" spans="1:10" ht="15" customHeight="1" thickBot="1">
      <c r="A149" s="226" t="s">
        <v>194</v>
      </c>
      <c r="B149" s="227"/>
      <c r="C149" s="227"/>
      <c r="D149" s="227"/>
      <c r="E149" s="227"/>
      <c r="F149" s="227"/>
      <c r="G149" s="227"/>
      <c r="H149" s="227"/>
      <c r="I149" s="228"/>
      <c r="J149" s="127">
        <f>J17+J28+J39+J86+J89+J106+J135+J142+J146</f>
        <v>107261.20000000001</v>
      </c>
    </row>
    <row r="150" spans="1:10" ht="15">
      <c r="A150" s="129"/>
      <c r="B150" s="6"/>
      <c r="C150" s="6"/>
      <c r="D150" s="123"/>
      <c r="E150" s="6"/>
      <c r="F150" s="6"/>
      <c r="G150" s="6"/>
      <c r="H150" s="5"/>
      <c r="J150" s="4">
        <f>J149-'Прил 2'!J311</f>
        <v>-59.999999999985448</v>
      </c>
    </row>
    <row r="151" spans="1:10" ht="15">
      <c r="A151" s="129"/>
      <c r="B151" s="6"/>
      <c r="C151" s="6"/>
      <c r="D151" s="123"/>
      <c r="E151" s="6"/>
      <c r="F151" s="6"/>
      <c r="G151" s="6"/>
      <c r="H151" s="5"/>
    </row>
    <row r="152" spans="1:10" ht="15">
      <c r="A152" s="129"/>
      <c r="B152" s="6"/>
      <c r="C152" s="6"/>
      <c r="D152" s="123"/>
      <c r="E152" s="6"/>
      <c r="F152" s="6"/>
      <c r="G152" s="6"/>
      <c r="H152" s="5"/>
    </row>
    <row r="153" spans="1:10" ht="15">
      <c r="A153" s="129"/>
      <c r="B153" s="6"/>
      <c r="C153" s="6"/>
      <c r="D153" s="123"/>
      <c r="E153" s="6"/>
      <c r="F153" s="6"/>
      <c r="G153" s="6"/>
      <c r="H153" s="5"/>
    </row>
    <row r="154" spans="1:10" ht="15">
      <c r="A154" s="129"/>
      <c r="B154" s="6"/>
      <c r="C154" s="6"/>
      <c r="D154" s="123"/>
      <c r="E154" s="6"/>
      <c r="F154" s="6"/>
      <c r="G154" s="6"/>
      <c r="H154" s="5"/>
    </row>
    <row r="155" spans="1:10" ht="15">
      <c r="A155" s="129"/>
      <c r="B155" s="6"/>
      <c r="C155" s="6"/>
      <c r="D155" s="123"/>
      <c r="E155" s="6"/>
      <c r="F155" s="6"/>
      <c r="G155" s="6"/>
      <c r="H155" s="5"/>
    </row>
    <row r="156" spans="1:10" ht="15">
      <c r="A156" s="129"/>
      <c r="B156" s="6"/>
      <c r="C156" s="6"/>
      <c r="D156" s="123"/>
      <c r="E156" s="6"/>
      <c r="F156" s="6"/>
      <c r="G156" s="6"/>
      <c r="H156" s="5"/>
    </row>
    <row r="157" spans="1:10" ht="15">
      <c r="A157" s="129"/>
      <c r="B157" s="6"/>
      <c r="C157" s="6"/>
      <c r="D157" s="123"/>
      <c r="E157" s="6"/>
      <c r="F157" s="6"/>
      <c r="G157" s="6"/>
      <c r="H157" s="5"/>
    </row>
    <row r="158" spans="1:10" ht="15">
      <c r="A158" s="129"/>
      <c r="B158" s="6"/>
      <c r="C158" s="6"/>
      <c r="D158" s="123"/>
      <c r="E158" s="6"/>
      <c r="F158" s="6"/>
      <c r="G158" s="6"/>
      <c r="H158" s="5"/>
    </row>
    <row r="159" spans="1:10" ht="15">
      <c r="A159" s="129"/>
      <c r="B159" s="6"/>
      <c r="C159" s="6"/>
      <c r="D159" s="123"/>
      <c r="E159" s="6"/>
      <c r="F159" s="6"/>
      <c r="G159" s="6"/>
      <c r="H159" s="5"/>
    </row>
    <row r="160" spans="1:10" ht="15">
      <c r="A160" s="129"/>
      <c r="B160" s="6"/>
      <c r="C160" s="6"/>
      <c r="D160" s="123"/>
      <c r="E160" s="6"/>
      <c r="F160" s="6"/>
      <c r="G160" s="6"/>
      <c r="H160" s="5"/>
    </row>
    <row r="161" spans="1:8" ht="15">
      <c r="A161" s="129"/>
      <c r="B161" s="6"/>
      <c r="C161" s="6"/>
      <c r="D161" s="123"/>
      <c r="E161" s="6"/>
      <c r="F161" s="6"/>
      <c r="G161" s="6"/>
      <c r="H161" s="5"/>
    </row>
    <row r="162" spans="1:8" ht="15">
      <c r="A162" s="129"/>
      <c r="B162" s="6"/>
      <c r="C162" s="6"/>
      <c r="D162" s="123"/>
      <c r="E162" s="6"/>
      <c r="F162" s="6"/>
      <c r="G162" s="6"/>
      <c r="H162" s="5"/>
    </row>
    <row r="163" spans="1:8" ht="15">
      <c r="A163" s="129"/>
      <c r="B163" s="6"/>
      <c r="C163" s="6"/>
      <c r="D163" s="123"/>
      <c r="E163" s="6"/>
      <c r="F163" s="6"/>
      <c r="G163" s="6"/>
      <c r="H163" s="5"/>
    </row>
    <row r="164" spans="1:8" ht="15">
      <c r="A164" s="129"/>
      <c r="B164" s="6"/>
      <c r="C164" s="6"/>
      <c r="D164" s="123"/>
      <c r="E164" s="6"/>
      <c r="F164" s="6"/>
      <c r="G164" s="6"/>
      <c r="H164" s="5"/>
    </row>
    <row r="165" spans="1:8" ht="15">
      <c r="A165" s="129"/>
      <c r="B165" s="6"/>
      <c r="C165" s="6"/>
      <c r="D165" s="123"/>
      <c r="E165" s="6"/>
      <c r="F165" s="6"/>
      <c r="G165" s="6"/>
      <c r="H165" s="5"/>
    </row>
    <row r="166" spans="1:8" ht="15">
      <c r="A166" s="129"/>
      <c r="B166" s="6"/>
      <c r="C166" s="6"/>
      <c r="D166" s="123"/>
      <c r="E166" s="6"/>
      <c r="F166" s="6"/>
      <c r="G166" s="6"/>
      <c r="H166" s="5"/>
    </row>
    <row r="167" spans="1:8" ht="15">
      <c r="A167" s="129"/>
      <c r="B167" s="6"/>
      <c r="C167" s="6"/>
      <c r="D167" s="123"/>
      <c r="E167" s="6"/>
      <c r="F167" s="6"/>
      <c r="G167" s="6"/>
      <c r="H167" s="5"/>
    </row>
    <row r="168" spans="1:8" ht="15">
      <c r="A168" s="129"/>
      <c r="B168" s="6"/>
      <c r="C168" s="6"/>
      <c r="D168" s="123"/>
      <c r="E168" s="6"/>
      <c r="F168" s="6"/>
      <c r="G168" s="6"/>
      <c r="H168" s="5"/>
    </row>
    <row r="169" spans="1:8" ht="15">
      <c r="A169" s="129"/>
      <c r="B169" s="6"/>
      <c r="C169" s="6"/>
      <c r="D169" s="123"/>
      <c r="E169" s="6"/>
      <c r="F169" s="6"/>
      <c r="G169" s="6"/>
      <c r="H169" s="5"/>
    </row>
    <row r="170" spans="1:8" ht="15">
      <c r="A170" s="129"/>
      <c r="B170" s="6"/>
      <c r="C170" s="6"/>
      <c r="D170" s="123"/>
      <c r="E170" s="6"/>
      <c r="F170" s="6"/>
      <c r="G170" s="6"/>
      <c r="H170" s="5"/>
    </row>
    <row r="171" spans="1:8" ht="15">
      <c r="A171" s="129"/>
      <c r="B171" s="6"/>
      <c r="C171" s="6"/>
      <c r="D171" s="123"/>
      <c r="E171" s="6"/>
      <c r="F171" s="6"/>
      <c r="G171" s="6"/>
      <c r="H171" s="5"/>
    </row>
    <row r="172" spans="1:8" ht="15">
      <c r="A172" s="129"/>
      <c r="B172" s="6"/>
      <c r="C172" s="6"/>
      <c r="D172" s="123"/>
      <c r="E172" s="6"/>
      <c r="F172" s="6"/>
      <c r="G172" s="6"/>
      <c r="H172" s="5"/>
    </row>
    <row r="173" spans="1:8" ht="15">
      <c r="A173" s="129"/>
      <c r="B173" s="6"/>
      <c r="C173" s="6"/>
      <c r="D173" s="123"/>
      <c r="E173" s="6"/>
      <c r="F173" s="6"/>
      <c r="G173" s="6"/>
      <c r="H173" s="5"/>
    </row>
    <row r="174" spans="1:8" ht="15">
      <c r="A174" s="129"/>
      <c r="B174" s="6"/>
      <c r="C174" s="6"/>
      <c r="D174" s="123"/>
      <c r="E174" s="6"/>
      <c r="F174" s="6"/>
      <c r="G174" s="6"/>
      <c r="H174" s="5"/>
    </row>
    <row r="175" spans="1:8" ht="15">
      <c r="A175" s="129"/>
      <c r="B175" s="6"/>
      <c r="C175" s="6"/>
      <c r="D175" s="123"/>
      <c r="E175" s="6"/>
      <c r="F175" s="6"/>
      <c r="G175" s="6"/>
      <c r="H175" s="5"/>
    </row>
    <row r="176" spans="1:8" ht="15">
      <c r="A176" s="129"/>
      <c r="B176" s="6"/>
      <c r="C176" s="6"/>
      <c r="D176" s="123"/>
      <c r="E176" s="6"/>
      <c r="F176" s="6"/>
      <c r="G176" s="6"/>
      <c r="H176" s="5"/>
    </row>
    <row r="177" spans="1:8" ht="15">
      <c r="A177" s="129"/>
      <c r="B177" s="6"/>
      <c r="C177" s="6"/>
      <c r="D177" s="123"/>
      <c r="E177" s="6"/>
      <c r="F177" s="6"/>
      <c r="G177" s="6"/>
      <c r="H177" s="5"/>
    </row>
    <row r="178" spans="1:8" ht="15">
      <c r="A178" s="129"/>
      <c r="B178" s="6"/>
      <c r="C178" s="6"/>
      <c r="D178" s="123"/>
      <c r="E178" s="6"/>
      <c r="F178" s="6"/>
      <c r="G178" s="6"/>
      <c r="H178" s="5"/>
    </row>
    <row r="179" spans="1:8" ht="15">
      <c r="A179" s="129"/>
      <c r="B179" s="6"/>
      <c r="C179" s="6"/>
      <c r="D179" s="123"/>
      <c r="E179" s="6"/>
      <c r="F179" s="6"/>
      <c r="G179" s="6"/>
      <c r="H179" s="5"/>
    </row>
    <row r="180" spans="1:8" ht="15">
      <c r="A180" s="129"/>
      <c r="B180" s="6"/>
      <c r="C180" s="6"/>
      <c r="D180" s="123"/>
      <c r="E180" s="6"/>
      <c r="F180" s="6"/>
      <c r="G180" s="6"/>
      <c r="H180" s="5"/>
    </row>
    <row r="181" spans="1:8" ht="15">
      <c r="A181" s="129"/>
      <c r="B181" s="6"/>
      <c r="C181" s="6"/>
      <c r="D181" s="123"/>
      <c r="E181" s="6"/>
      <c r="F181" s="6"/>
      <c r="G181" s="6"/>
      <c r="H181" s="5"/>
    </row>
    <row r="182" spans="1:8" ht="15">
      <c r="A182" s="129"/>
      <c r="B182" s="6"/>
      <c r="C182" s="6"/>
      <c r="D182" s="123"/>
      <c r="E182" s="6"/>
      <c r="F182" s="6"/>
      <c r="G182" s="6"/>
      <c r="H182" s="5"/>
    </row>
    <row r="183" spans="1:8" ht="15">
      <c r="A183" s="129"/>
      <c r="B183" s="6"/>
      <c r="C183" s="6"/>
      <c r="D183" s="123"/>
      <c r="E183" s="6"/>
      <c r="F183" s="6"/>
      <c r="G183" s="6"/>
      <c r="H183" s="5"/>
    </row>
    <row r="184" spans="1:8" ht="15">
      <c r="A184" s="129"/>
      <c r="B184" s="6"/>
      <c r="C184" s="6"/>
      <c r="D184" s="123"/>
      <c r="E184" s="6"/>
      <c r="F184" s="6"/>
      <c r="G184" s="6"/>
      <c r="H184" s="5"/>
    </row>
    <row r="185" spans="1:8" ht="15">
      <c r="A185" s="129"/>
      <c r="B185" s="6"/>
      <c r="C185" s="6"/>
      <c r="D185" s="123"/>
      <c r="E185" s="6"/>
      <c r="F185" s="6"/>
      <c r="G185" s="6"/>
      <c r="H185" s="5"/>
    </row>
    <row r="186" spans="1:8" ht="15">
      <c r="A186" s="129"/>
      <c r="B186" s="6"/>
      <c r="C186" s="6"/>
      <c r="D186" s="123"/>
      <c r="E186" s="6"/>
      <c r="F186" s="6"/>
      <c r="G186" s="6"/>
      <c r="H186" s="5"/>
    </row>
    <row r="187" spans="1:8" ht="15">
      <c r="A187" s="129"/>
      <c r="B187" s="6"/>
      <c r="C187" s="6"/>
      <c r="D187" s="123"/>
      <c r="E187" s="6"/>
      <c r="F187" s="6"/>
      <c r="G187" s="6"/>
      <c r="H187" s="5"/>
    </row>
    <row r="188" spans="1:8" ht="15">
      <c r="A188" s="129"/>
      <c r="B188" s="6"/>
      <c r="C188" s="6"/>
      <c r="D188" s="123"/>
      <c r="E188" s="6"/>
      <c r="F188" s="6"/>
      <c r="G188" s="6"/>
      <c r="H188" s="5"/>
    </row>
    <row r="189" spans="1:8" ht="15">
      <c r="A189" s="129"/>
      <c r="B189" s="6"/>
      <c r="C189" s="6"/>
      <c r="D189" s="123"/>
      <c r="E189" s="6"/>
      <c r="F189" s="6"/>
      <c r="G189" s="6"/>
      <c r="H189" s="5"/>
    </row>
    <row r="190" spans="1:8" ht="15">
      <c r="A190" s="129"/>
      <c r="B190" s="6"/>
      <c r="C190" s="6"/>
      <c r="D190" s="123"/>
      <c r="E190" s="6"/>
      <c r="F190" s="6"/>
      <c r="G190" s="6"/>
      <c r="H190" s="5"/>
    </row>
    <row r="191" spans="1:8" ht="15">
      <c r="A191" s="129"/>
      <c r="B191" s="6"/>
      <c r="C191" s="6"/>
      <c r="D191" s="123"/>
      <c r="E191" s="6"/>
      <c r="F191" s="6"/>
      <c r="G191" s="6"/>
      <c r="H191" s="5"/>
    </row>
    <row r="192" spans="1:8" ht="15">
      <c r="A192" s="129"/>
      <c r="B192" s="6"/>
      <c r="C192" s="6"/>
      <c r="D192" s="123"/>
      <c r="E192" s="6"/>
      <c r="F192" s="6"/>
      <c r="G192" s="6"/>
      <c r="H192" s="5"/>
    </row>
    <row r="193" spans="1:8" ht="15">
      <c r="A193" s="129"/>
      <c r="B193" s="6"/>
      <c r="C193" s="6"/>
      <c r="D193" s="123"/>
      <c r="E193" s="6"/>
      <c r="F193" s="6"/>
      <c r="G193" s="6"/>
      <c r="H193" s="5"/>
    </row>
    <row r="194" spans="1:8" ht="15">
      <c r="A194" s="129"/>
      <c r="B194" s="6"/>
      <c r="C194" s="6"/>
      <c r="D194" s="123"/>
      <c r="E194" s="6"/>
      <c r="F194" s="6"/>
      <c r="G194" s="6"/>
      <c r="H194" s="5"/>
    </row>
    <row r="195" spans="1:8" ht="15">
      <c r="A195" s="129"/>
      <c r="B195" s="6"/>
      <c r="C195" s="6"/>
      <c r="D195" s="123"/>
      <c r="E195" s="6"/>
      <c r="F195" s="6"/>
      <c r="G195" s="6"/>
      <c r="H195" s="5"/>
    </row>
    <row r="196" spans="1:8" ht="15">
      <c r="A196" s="129"/>
      <c r="B196" s="6"/>
      <c r="C196" s="6"/>
      <c r="D196" s="123"/>
      <c r="E196" s="6"/>
      <c r="F196" s="6"/>
      <c r="G196" s="6"/>
      <c r="H196" s="5"/>
    </row>
    <row r="197" spans="1:8" ht="15">
      <c r="A197" s="129"/>
      <c r="B197" s="6"/>
      <c r="C197" s="6"/>
      <c r="D197" s="123"/>
      <c r="E197" s="6"/>
      <c r="F197" s="6"/>
      <c r="G197" s="6"/>
      <c r="H197" s="5"/>
    </row>
    <row r="198" spans="1:8" ht="15">
      <c r="A198" s="129"/>
      <c r="B198" s="6"/>
      <c r="C198" s="6"/>
      <c r="D198" s="123"/>
      <c r="E198" s="6"/>
      <c r="F198" s="6"/>
      <c r="G198" s="6"/>
      <c r="H198" s="5"/>
    </row>
    <row r="199" spans="1:8" ht="15">
      <c r="A199" s="129"/>
      <c r="B199" s="6"/>
      <c r="C199" s="6"/>
      <c r="D199" s="123"/>
      <c r="E199" s="6"/>
      <c r="F199" s="6"/>
      <c r="G199" s="6"/>
      <c r="H199" s="5"/>
    </row>
    <row r="200" spans="1:8" ht="15">
      <c r="A200" s="129"/>
      <c r="B200" s="6"/>
      <c r="C200" s="6"/>
      <c r="D200" s="123"/>
      <c r="E200" s="6"/>
      <c r="F200" s="6"/>
      <c r="G200" s="6"/>
      <c r="H200" s="5"/>
    </row>
    <row r="201" spans="1:8" ht="15">
      <c r="A201" s="129"/>
      <c r="B201" s="6"/>
      <c r="C201" s="6"/>
      <c r="D201" s="123"/>
      <c r="E201" s="6"/>
      <c r="F201" s="6"/>
      <c r="G201" s="6"/>
      <c r="H201" s="5"/>
    </row>
    <row r="202" spans="1:8" ht="15">
      <c r="A202" s="129"/>
      <c r="B202" s="6"/>
      <c r="C202" s="6"/>
      <c r="D202" s="123"/>
      <c r="E202" s="6"/>
      <c r="F202" s="6"/>
      <c r="G202" s="6"/>
      <c r="H202" s="5"/>
    </row>
    <row r="203" spans="1:8" ht="15">
      <c r="A203" s="129"/>
      <c r="B203" s="6"/>
      <c r="C203" s="6"/>
      <c r="D203" s="123"/>
      <c r="E203" s="6"/>
      <c r="F203" s="6"/>
      <c r="G203" s="6"/>
      <c r="H203" s="5"/>
    </row>
    <row r="204" spans="1:8" ht="15">
      <c r="A204" s="129"/>
      <c r="B204" s="6"/>
      <c r="C204" s="6"/>
      <c r="D204" s="123"/>
      <c r="E204" s="6"/>
      <c r="F204" s="6"/>
      <c r="G204" s="6"/>
      <c r="H204" s="5"/>
    </row>
    <row r="205" spans="1:8" ht="15">
      <c r="A205" s="129"/>
      <c r="B205" s="6"/>
      <c r="C205" s="6"/>
      <c r="D205" s="123"/>
      <c r="E205" s="6"/>
      <c r="F205" s="6"/>
      <c r="G205" s="6"/>
      <c r="H205" s="5"/>
    </row>
    <row r="206" spans="1:8" ht="15">
      <c r="A206" s="129"/>
      <c r="B206" s="6"/>
      <c r="C206" s="6"/>
      <c r="D206" s="123"/>
      <c r="E206" s="6"/>
      <c r="F206" s="6"/>
      <c r="G206" s="6"/>
      <c r="H206" s="5"/>
    </row>
    <row r="207" spans="1:8" ht="15">
      <c r="A207" s="129"/>
      <c r="B207" s="6"/>
      <c r="C207" s="6"/>
      <c r="D207" s="123"/>
      <c r="E207" s="6"/>
      <c r="F207" s="6"/>
      <c r="G207" s="6"/>
      <c r="H207" s="5"/>
    </row>
    <row r="208" spans="1:8" ht="15">
      <c r="A208" s="129"/>
      <c r="B208" s="6"/>
      <c r="C208" s="6"/>
      <c r="D208" s="123"/>
      <c r="E208" s="6"/>
      <c r="F208" s="6"/>
      <c r="G208" s="6"/>
      <c r="H208" s="5"/>
    </row>
    <row r="209" spans="1:8" ht="15">
      <c r="A209" s="129"/>
      <c r="B209" s="6"/>
      <c r="C209" s="6"/>
      <c r="D209" s="123"/>
      <c r="E209" s="6"/>
      <c r="F209" s="6"/>
      <c r="G209" s="6"/>
      <c r="H209" s="5"/>
    </row>
    <row r="210" spans="1:8" ht="15">
      <c r="A210" s="129"/>
      <c r="B210" s="6"/>
      <c r="C210" s="6"/>
      <c r="D210" s="123"/>
      <c r="E210" s="6"/>
      <c r="F210" s="6"/>
      <c r="G210" s="6"/>
      <c r="H210" s="5"/>
    </row>
    <row r="211" spans="1:8" ht="15">
      <c r="A211" s="129"/>
      <c r="B211" s="6"/>
      <c r="C211" s="6"/>
      <c r="D211" s="123"/>
      <c r="E211" s="6"/>
      <c r="F211" s="6"/>
      <c r="G211" s="6"/>
      <c r="H211" s="5"/>
    </row>
    <row r="212" spans="1:8" ht="15">
      <c r="A212" s="129"/>
      <c r="B212" s="6"/>
      <c r="C212" s="6"/>
      <c r="D212" s="123"/>
      <c r="E212" s="6"/>
      <c r="F212" s="6"/>
      <c r="G212" s="6"/>
      <c r="H212" s="5"/>
    </row>
    <row r="213" spans="1:8" ht="15">
      <c r="A213" s="129"/>
      <c r="B213" s="6"/>
      <c r="C213" s="6"/>
      <c r="D213" s="123"/>
      <c r="E213" s="6"/>
      <c r="F213" s="6"/>
      <c r="G213" s="6"/>
      <c r="H213" s="5"/>
    </row>
    <row r="214" spans="1:8" ht="15">
      <c r="A214" s="129"/>
      <c r="B214" s="6"/>
      <c r="C214" s="6"/>
      <c r="D214" s="123"/>
      <c r="E214" s="6"/>
      <c r="F214" s="6"/>
      <c r="G214" s="6"/>
      <c r="H214" s="5"/>
    </row>
    <row r="215" spans="1:8" ht="15">
      <c r="A215" s="129"/>
      <c r="B215" s="6"/>
      <c r="C215" s="6"/>
      <c r="D215" s="123"/>
      <c r="E215" s="6"/>
      <c r="F215" s="6"/>
      <c r="G215" s="6"/>
      <c r="H215" s="5"/>
    </row>
    <row r="216" spans="1:8" ht="15">
      <c r="A216" s="129"/>
      <c r="B216" s="6"/>
      <c r="C216" s="6"/>
      <c r="D216" s="123"/>
      <c r="E216" s="6"/>
      <c r="F216" s="6"/>
      <c r="G216" s="6"/>
      <c r="H216" s="5"/>
    </row>
    <row r="217" spans="1:8" ht="15">
      <c r="A217" s="129"/>
      <c r="B217" s="6"/>
      <c r="C217" s="6"/>
      <c r="D217" s="123"/>
      <c r="E217" s="6"/>
      <c r="F217" s="6"/>
      <c r="G217" s="6"/>
      <c r="H217" s="5"/>
    </row>
    <row r="218" spans="1:8" ht="15">
      <c r="A218" s="129"/>
      <c r="B218" s="6"/>
      <c r="C218" s="6"/>
      <c r="D218" s="123"/>
      <c r="E218" s="6"/>
      <c r="F218" s="6"/>
      <c r="G218" s="6"/>
      <c r="H218" s="5"/>
    </row>
    <row r="219" spans="1:8" ht="15">
      <c r="A219" s="129"/>
      <c r="B219" s="6"/>
      <c r="C219" s="6"/>
      <c r="D219" s="123"/>
      <c r="E219" s="6"/>
      <c r="F219" s="6"/>
      <c r="G219" s="6"/>
      <c r="H219" s="5"/>
    </row>
    <row r="220" spans="1:8" ht="15">
      <c r="A220" s="129"/>
      <c r="B220" s="6"/>
      <c r="C220" s="6"/>
      <c r="D220" s="123"/>
      <c r="E220" s="6"/>
      <c r="F220" s="6"/>
      <c r="G220" s="6"/>
      <c r="H220" s="5"/>
    </row>
    <row r="221" spans="1:8" ht="15">
      <c r="A221" s="129"/>
      <c r="B221" s="6"/>
      <c r="C221" s="6"/>
      <c r="D221" s="123"/>
      <c r="E221" s="6"/>
      <c r="F221" s="6"/>
      <c r="G221" s="6"/>
      <c r="H221" s="5"/>
    </row>
    <row r="222" spans="1:8" ht="15">
      <c r="A222" s="129"/>
      <c r="B222" s="6"/>
      <c r="C222" s="6"/>
      <c r="D222" s="123"/>
      <c r="E222" s="6"/>
      <c r="F222" s="6"/>
      <c r="G222" s="6"/>
      <c r="H222" s="5"/>
    </row>
    <row r="223" spans="1:8" ht="15">
      <c r="A223" s="129"/>
      <c r="B223" s="6"/>
      <c r="C223" s="6"/>
      <c r="D223" s="123"/>
      <c r="E223" s="6"/>
      <c r="F223" s="6"/>
      <c r="G223" s="6"/>
      <c r="H223" s="5"/>
    </row>
    <row r="224" spans="1:8" ht="15">
      <c r="A224" s="129"/>
      <c r="B224" s="6"/>
      <c r="C224" s="6"/>
      <c r="D224" s="123"/>
      <c r="E224" s="6"/>
      <c r="F224" s="6"/>
      <c r="G224" s="6"/>
      <c r="H224" s="5"/>
    </row>
    <row r="225" spans="1:8" ht="15">
      <c r="A225" s="129"/>
      <c r="B225" s="6"/>
      <c r="C225" s="6"/>
      <c r="D225" s="123"/>
      <c r="E225" s="6"/>
      <c r="F225" s="6"/>
      <c r="G225" s="6"/>
      <c r="H225" s="5"/>
    </row>
    <row r="226" spans="1:8" ht="15">
      <c r="A226" s="129"/>
      <c r="B226" s="6"/>
      <c r="C226" s="6"/>
      <c r="D226" s="123"/>
      <c r="E226" s="6"/>
      <c r="F226" s="6"/>
      <c r="G226" s="6"/>
      <c r="H226" s="5"/>
    </row>
    <row r="227" spans="1:8" ht="15">
      <c r="A227" s="129"/>
      <c r="B227" s="6"/>
      <c r="C227" s="6"/>
      <c r="D227" s="123"/>
      <c r="E227" s="6"/>
      <c r="F227" s="6"/>
      <c r="G227" s="6"/>
      <c r="H227" s="5"/>
    </row>
    <row r="228" spans="1:8" ht="15">
      <c r="A228" s="129"/>
      <c r="B228" s="6"/>
      <c r="C228" s="6"/>
      <c r="D228" s="123"/>
      <c r="E228" s="6"/>
      <c r="F228" s="6"/>
      <c r="G228" s="6"/>
      <c r="H228" s="5"/>
    </row>
    <row r="229" spans="1:8" ht="15">
      <c r="A229" s="129"/>
      <c r="B229" s="6"/>
      <c r="C229" s="6"/>
      <c r="D229" s="123"/>
      <c r="E229" s="6"/>
      <c r="F229" s="6"/>
      <c r="G229" s="6"/>
      <c r="H229" s="5"/>
    </row>
    <row r="230" spans="1:8" ht="15">
      <c r="A230" s="129"/>
      <c r="B230" s="6"/>
      <c r="C230" s="6"/>
      <c r="D230" s="123"/>
      <c r="E230" s="6"/>
      <c r="F230" s="6"/>
      <c r="G230" s="6"/>
      <c r="H230" s="5"/>
    </row>
    <row r="231" spans="1:8" ht="15">
      <c r="A231" s="129"/>
      <c r="B231" s="6"/>
      <c r="C231" s="6"/>
      <c r="D231" s="123"/>
      <c r="E231" s="6"/>
      <c r="F231" s="6"/>
      <c r="G231" s="6"/>
      <c r="H231" s="5"/>
    </row>
    <row r="232" spans="1:8" ht="15">
      <c r="A232" s="129"/>
      <c r="B232" s="6"/>
      <c r="C232" s="6"/>
      <c r="D232" s="123"/>
      <c r="E232" s="6"/>
      <c r="F232" s="6"/>
      <c r="G232" s="6"/>
      <c r="H232" s="5"/>
    </row>
    <row r="233" spans="1:8" ht="15">
      <c r="A233" s="129"/>
      <c r="B233" s="6"/>
      <c r="C233" s="6"/>
      <c r="D233" s="123"/>
      <c r="E233" s="6"/>
      <c r="F233" s="6"/>
      <c r="G233" s="6"/>
      <c r="H233" s="5"/>
    </row>
    <row r="234" spans="1:8" ht="15">
      <c r="A234" s="129"/>
      <c r="B234" s="6"/>
      <c r="C234" s="6"/>
      <c r="D234" s="123"/>
      <c r="E234" s="6"/>
      <c r="F234" s="6"/>
      <c r="G234" s="6"/>
      <c r="H234" s="5"/>
    </row>
    <row r="235" spans="1:8" ht="15">
      <c r="A235" s="129"/>
      <c r="B235" s="6"/>
      <c r="C235" s="6"/>
      <c r="D235" s="123"/>
      <c r="E235" s="6"/>
      <c r="F235" s="6"/>
      <c r="G235" s="6"/>
      <c r="H235" s="5"/>
    </row>
  </sheetData>
  <mergeCells count="4">
    <mergeCell ref="F16:H16"/>
    <mergeCell ref="A14:J14"/>
    <mergeCell ref="I15:J15"/>
    <mergeCell ref="A149:I149"/>
  </mergeCells>
  <pageMargins left="0.70866141732283472" right="0.59055118110236227" top="0.59055118110236227" bottom="0.59055118110236227" header="0.31496062992125984" footer="0.31496062992125984"/>
  <pageSetup paperSize="9" scale="76" fitToHeight="3" orientation="portrait" verticalDpi="0" r:id="rId1"/>
  <rowBreaks count="3" manualBreakCount="3">
    <brk id="44" max="9" man="1"/>
    <brk id="96" max="9" man="1"/>
    <brk id="1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R26"/>
  <sheetViews>
    <sheetView showGridLines="0" view="pageBreakPreview" zoomScaleSheetLayoutView="100" workbookViewId="0">
      <selection activeCell="S8" sqref="S8"/>
    </sheetView>
  </sheetViews>
  <sheetFormatPr defaultRowHeight="12.75"/>
  <cols>
    <col min="1" max="1" width="4" style="155" customWidth="1"/>
    <col min="2" max="2" width="44.42578125" style="155" customWidth="1"/>
    <col min="3" max="3" width="4.42578125" style="155" customWidth="1"/>
    <col min="4" max="4" width="4.5703125" style="155" customWidth="1"/>
    <col min="5" max="6" width="3.5703125" style="155" customWidth="1"/>
    <col min="7" max="7" width="6.7109375" style="155" customWidth="1"/>
    <col min="8" max="8" width="6.5703125" style="155" customWidth="1"/>
    <col min="9" max="9" width="10.28515625" style="155" customWidth="1"/>
    <col min="10" max="10" width="16.28515625" style="155" customWidth="1"/>
    <col min="11" max="11" width="14.140625" style="155" customWidth="1"/>
    <col min="12" max="12" width="15.140625" style="155" customWidth="1"/>
    <col min="13" max="13" width="13.42578125" style="155" customWidth="1"/>
    <col min="14" max="14" width="11.85546875" style="155" customWidth="1"/>
    <col min="15" max="15" width="13" style="155" customWidth="1"/>
    <col min="16" max="16" width="9.42578125" style="155" customWidth="1"/>
    <col min="17" max="17" width="2.42578125" style="155" customWidth="1"/>
    <col min="18" max="246" width="9.140625" style="155" customWidth="1"/>
    <col min="247" max="16384" width="9.140625" style="155"/>
  </cols>
  <sheetData>
    <row r="1" spans="1:18" ht="15">
      <c r="H1" s="156"/>
      <c r="I1" s="9" t="s">
        <v>43</v>
      </c>
    </row>
    <row r="2" spans="1:18">
      <c r="I2" s="9" t="s">
        <v>46</v>
      </c>
    </row>
    <row r="3" spans="1:18">
      <c r="I3" s="9" t="s">
        <v>280</v>
      </c>
    </row>
    <row r="4" spans="1:18" ht="15">
      <c r="A4" s="157"/>
      <c r="B4" s="157"/>
      <c r="C4" s="157"/>
      <c r="D4" s="157"/>
      <c r="E4" s="157"/>
      <c r="F4" s="157"/>
      <c r="G4" s="157"/>
      <c r="H4" s="157"/>
      <c r="I4" s="9" t="s">
        <v>281</v>
      </c>
      <c r="J4" s="158"/>
      <c r="K4" s="158"/>
      <c r="L4" s="158"/>
      <c r="M4" s="158"/>
      <c r="N4" s="158"/>
      <c r="O4" s="158"/>
      <c r="P4" s="158"/>
      <c r="Q4" s="158"/>
    </row>
    <row r="5" spans="1:18" ht="15">
      <c r="A5" s="157"/>
      <c r="B5" s="157"/>
      <c r="C5" s="157"/>
      <c r="D5" s="157"/>
      <c r="E5" s="157"/>
      <c r="F5" s="157"/>
      <c r="G5" s="157"/>
      <c r="H5" s="157"/>
      <c r="I5" s="9" t="s">
        <v>236</v>
      </c>
      <c r="J5" s="158"/>
      <c r="K5" s="158"/>
      <c r="L5" s="158"/>
      <c r="M5" s="158"/>
      <c r="N5" s="158"/>
      <c r="O5" s="158"/>
      <c r="P5" s="158"/>
      <c r="Q5" s="158"/>
    </row>
    <row r="6" spans="1:18" ht="15">
      <c r="A6" s="157"/>
      <c r="B6" s="157"/>
      <c r="C6" s="157"/>
      <c r="D6" s="157"/>
      <c r="E6" s="157"/>
      <c r="F6" s="157"/>
      <c r="G6" s="157"/>
      <c r="H6" s="157"/>
      <c r="I6" s="9" t="str">
        <f>'Прил 1'!I6</f>
        <v>от  "31" декабря 2015 года  №21-96</v>
      </c>
      <c r="J6" s="158"/>
      <c r="K6" s="158"/>
      <c r="L6" s="158"/>
      <c r="M6" s="158"/>
      <c r="N6" s="158"/>
      <c r="O6" s="158"/>
      <c r="P6" s="158"/>
      <c r="Q6" s="158"/>
    </row>
    <row r="7" spans="1:18" ht="15">
      <c r="A7" s="157"/>
      <c r="B7" s="157"/>
      <c r="C7" s="157"/>
      <c r="D7" s="157"/>
      <c r="E7" s="157"/>
      <c r="F7" s="157"/>
      <c r="G7" s="157"/>
      <c r="H7" s="157"/>
      <c r="I7" s="9"/>
      <c r="J7" s="158"/>
      <c r="K7" s="158"/>
      <c r="L7" s="158"/>
      <c r="M7" s="158"/>
      <c r="N7" s="158"/>
      <c r="O7" s="158"/>
      <c r="P7" s="158"/>
      <c r="Q7" s="158"/>
    </row>
    <row r="8" spans="1:18" ht="163.5" customHeight="1">
      <c r="A8" s="231" t="s">
        <v>335</v>
      </c>
      <c r="B8" s="231"/>
      <c r="C8" s="231"/>
      <c r="D8" s="231"/>
      <c r="E8" s="231"/>
      <c r="F8" s="231"/>
      <c r="G8" s="231"/>
      <c r="H8" s="231"/>
      <c r="I8" s="231"/>
      <c r="J8" s="158"/>
      <c r="K8" s="158"/>
      <c r="L8" s="158"/>
      <c r="M8" s="158"/>
      <c r="N8" s="158"/>
      <c r="O8" s="158"/>
      <c r="P8" s="158"/>
      <c r="Q8" s="158"/>
    </row>
    <row r="9" spans="1:18" ht="18.75">
      <c r="A9" s="159"/>
      <c r="B9" s="160"/>
      <c r="C9" s="160"/>
      <c r="D9" s="160"/>
      <c r="E9" s="160"/>
      <c r="F9" s="160"/>
      <c r="G9" s="160"/>
      <c r="H9" s="229" t="s">
        <v>329</v>
      </c>
      <c r="I9" s="229"/>
      <c r="J9" s="158"/>
      <c r="K9" s="158"/>
      <c r="L9" s="158"/>
      <c r="M9" s="158"/>
      <c r="N9" s="158"/>
      <c r="O9" s="158"/>
      <c r="P9" s="158"/>
      <c r="Q9" s="158"/>
    </row>
    <row r="10" spans="1:18" ht="67.5">
      <c r="A10" s="161" t="s">
        <v>330</v>
      </c>
      <c r="B10" s="162" t="s">
        <v>5</v>
      </c>
      <c r="C10" s="163" t="s">
        <v>6</v>
      </c>
      <c r="D10" s="164" t="s">
        <v>27</v>
      </c>
      <c r="E10" s="230" t="s">
        <v>7</v>
      </c>
      <c r="F10" s="230"/>
      <c r="G10" s="230"/>
      <c r="H10" s="164" t="s">
        <v>8</v>
      </c>
      <c r="I10" s="161" t="s">
        <v>71</v>
      </c>
      <c r="J10" s="165"/>
      <c r="K10" s="165"/>
      <c r="L10" s="165"/>
      <c r="M10" s="165"/>
      <c r="N10" s="165"/>
      <c r="O10" s="165"/>
      <c r="P10" s="165"/>
      <c r="Q10" s="166"/>
      <c r="R10" s="167"/>
    </row>
    <row r="11" spans="1:18" ht="98.25" customHeight="1">
      <c r="A11" s="168">
        <v>1</v>
      </c>
      <c r="B11" s="169" t="s">
        <v>331</v>
      </c>
      <c r="C11" s="170" t="s">
        <v>332</v>
      </c>
      <c r="D11" s="170" t="s">
        <v>332</v>
      </c>
      <c r="E11" s="171" t="s">
        <v>332</v>
      </c>
      <c r="F11" s="168" t="s">
        <v>332</v>
      </c>
      <c r="G11" s="172" t="s">
        <v>332</v>
      </c>
      <c r="H11" s="173" t="s">
        <v>332</v>
      </c>
      <c r="I11" s="174">
        <f>I12</f>
        <v>444.9</v>
      </c>
      <c r="J11" s="175"/>
      <c r="K11" s="158"/>
      <c r="L11" s="158"/>
      <c r="M11" s="158"/>
      <c r="N11" s="158"/>
      <c r="O11" s="158"/>
      <c r="P11" s="158"/>
      <c r="Q11" s="158"/>
    </row>
    <row r="12" spans="1:18" s="182" customFormat="1" ht="22.15" customHeight="1">
      <c r="A12" s="176" t="s">
        <v>332</v>
      </c>
      <c r="B12" s="177" t="s">
        <v>60</v>
      </c>
      <c r="C12" s="178" t="s">
        <v>55</v>
      </c>
      <c r="D12" s="178" t="s">
        <v>14</v>
      </c>
      <c r="E12" s="178"/>
      <c r="F12" s="178"/>
      <c r="G12" s="178"/>
      <c r="H12" s="179"/>
      <c r="I12" s="180">
        <f>I13</f>
        <v>444.9</v>
      </c>
      <c r="J12" s="175"/>
      <c r="K12" s="181"/>
      <c r="L12" s="181"/>
      <c r="M12" s="181"/>
      <c r="N12" s="181"/>
      <c r="O12" s="181"/>
      <c r="P12" s="181"/>
      <c r="Q12" s="181"/>
    </row>
    <row r="13" spans="1:18" ht="30.75" customHeight="1">
      <c r="A13" s="176" t="s">
        <v>332</v>
      </c>
      <c r="B13" s="183" t="s">
        <v>180</v>
      </c>
      <c r="C13" s="178" t="s">
        <v>55</v>
      </c>
      <c r="D13" s="178" t="s">
        <v>14</v>
      </c>
      <c r="E13" s="178" t="s">
        <v>179</v>
      </c>
      <c r="F13" s="179"/>
      <c r="G13" s="178"/>
      <c r="H13" s="179"/>
      <c r="I13" s="180">
        <f>I14</f>
        <v>444.9</v>
      </c>
      <c r="J13" s="175"/>
      <c r="K13" s="158"/>
      <c r="L13" s="158"/>
      <c r="M13" s="158"/>
      <c r="N13" s="158"/>
      <c r="O13" s="158"/>
      <c r="P13" s="158"/>
      <c r="Q13" s="158"/>
    </row>
    <row r="14" spans="1:18" ht="29.25" customHeight="1">
      <c r="A14" s="176" t="s">
        <v>332</v>
      </c>
      <c r="B14" s="183" t="s">
        <v>181</v>
      </c>
      <c r="C14" s="178" t="s">
        <v>55</v>
      </c>
      <c r="D14" s="178" t="s">
        <v>14</v>
      </c>
      <c r="E14" s="178" t="s">
        <v>179</v>
      </c>
      <c r="F14" s="179">
        <v>3</v>
      </c>
      <c r="G14" s="178"/>
      <c r="H14" s="179"/>
      <c r="I14" s="180">
        <f>I15</f>
        <v>444.9</v>
      </c>
      <c r="J14" s="175"/>
      <c r="K14" s="158"/>
      <c r="L14" s="158"/>
      <c r="M14" s="158"/>
      <c r="N14" s="158"/>
      <c r="O14" s="158"/>
      <c r="P14" s="158"/>
      <c r="Q14" s="158"/>
    </row>
    <row r="15" spans="1:18" ht="45.75" customHeight="1">
      <c r="A15" s="176" t="s">
        <v>332</v>
      </c>
      <c r="B15" s="183" t="s">
        <v>183</v>
      </c>
      <c r="C15" s="178" t="s">
        <v>55</v>
      </c>
      <c r="D15" s="178" t="s">
        <v>14</v>
      </c>
      <c r="E15" s="178" t="s">
        <v>179</v>
      </c>
      <c r="F15" s="179">
        <v>3</v>
      </c>
      <c r="G15" s="178" t="s">
        <v>182</v>
      </c>
      <c r="H15" s="179"/>
      <c r="I15" s="180">
        <f>I16</f>
        <v>444.9</v>
      </c>
      <c r="J15" s="175"/>
      <c r="K15" s="158"/>
      <c r="L15" s="158"/>
      <c r="M15" s="158"/>
      <c r="N15" s="158"/>
      <c r="O15" s="158"/>
      <c r="P15" s="158"/>
      <c r="Q15" s="158"/>
    </row>
    <row r="16" spans="1:18" ht="47.25">
      <c r="A16" s="176" t="s">
        <v>332</v>
      </c>
      <c r="B16" s="183" t="s">
        <v>317</v>
      </c>
      <c r="C16" s="178" t="s">
        <v>55</v>
      </c>
      <c r="D16" s="178" t="s">
        <v>14</v>
      </c>
      <c r="E16" s="178" t="s">
        <v>179</v>
      </c>
      <c r="F16" s="179">
        <v>3</v>
      </c>
      <c r="G16" s="178" t="s">
        <v>182</v>
      </c>
      <c r="H16" s="179">
        <v>240</v>
      </c>
      <c r="I16" s="180">
        <f>'Прил 2'!J263</f>
        <v>444.9</v>
      </c>
      <c r="J16" s="175"/>
      <c r="K16" s="158"/>
      <c r="L16" s="158"/>
      <c r="M16" s="158"/>
      <c r="N16" s="158"/>
      <c r="O16" s="158"/>
      <c r="P16" s="158"/>
      <c r="Q16" s="158"/>
    </row>
    <row r="17" spans="1:17" ht="78.75">
      <c r="A17" s="168">
        <v>2</v>
      </c>
      <c r="B17" s="169" t="s">
        <v>333</v>
      </c>
      <c r="C17" s="170" t="s">
        <v>332</v>
      </c>
      <c r="D17" s="170" t="s">
        <v>332</v>
      </c>
      <c r="E17" s="171" t="s">
        <v>332</v>
      </c>
      <c r="F17" s="168" t="s">
        <v>332</v>
      </c>
      <c r="G17" s="172" t="s">
        <v>332</v>
      </c>
      <c r="H17" s="173" t="s">
        <v>332</v>
      </c>
      <c r="I17" s="174">
        <f>I18</f>
        <v>45</v>
      </c>
      <c r="J17" s="175"/>
      <c r="K17" s="158"/>
      <c r="L17" s="158"/>
      <c r="M17" s="158"/>
      <c r="N17" s="158"/>
      <c r="O17" s="158"/>
      <c r="P17" s="158"/>
      <c r="Q17" s="158"/>
    </row>
    <row r="18" spans="1:17" ht="15.75">
      <c r="A18" s="176" t="s">
        <v>332</v>
      </c>
      <c r="B18" s="177" t="s">
        <v>60</v>
      </c>
      <c r="C18" s="176">
        <v>10</v>
      </c>
      <c r="D18" s="176">
        <v>3</v>
      </c>
      <c r="E18" s="184"/>
      <c r="F18" s="185"/>
      <c r="G18" s="186"/>
      <c r="H18" s="187" t="s">
        <v>332</v>
      </c>
      <c r="I18" s="180">
        <f>I19</f>
        <v>45</v>
      </c>
      <c r="J18" s="175"/>
      <c r="K18" s="158"/>
      <c r="L18" s="158"/>
      <c r="M18" s="158"/>
      <c r="N18" s="158"/>
      <c r="O18" s="158"/>
      <c r="P18" s="158"/>
      <c r="Q18" s="158"/>
    </row>
    <row r="19" spans="1:17" ht="15.75">
      <c r="A19" s="170"/>
      <c r="B19" s="183" t="s">
        <v>104</v>
      </c>
      <c r="C19" s="178" t="s">
        <v>55</v>
      </c>
      <c r="D19" s="178" t="s">
        <v>14</v>
      </c>
      <c r="E19" s="178" t="s">
        <v>70</v>
      </c>
      <c r="F19" s="179"/>
      <c r="G19" s="188"/>
      <c r="H19" s="179"/>
      <c r="I19" s="180">
        <f>I20</f>
        <v>45</v>
      </c>
      <c r="J19" s="175"/>
      <c r="K19" s="158"/>
      <c r="L19" s="158"/>
      <c r="M19" s="158"/>
      <c r="N19" s="158"/>
      <c r="O19" s="158"/>
      <c r="P19" s="158"/>
      <c r="Q19" s="158"/>
    </row>
    <row r="20" spans="1:17" ht="15.75">
      <c r="A20" s="176" t="s">
        <v>332</v>
      </c>
      <c r="B20" s="183" t="s">
        <v>105</v>
      </c>
      <c r="C20" s="178" t="s">
        <v>55</v>
      </c>
      <c r="D20" s="178" t="s">
        <v>14</v>
      </c>
      <c r="E20" s="178" t="s">
        <v>70</v>
      </c>
      <c r="F20" s="179">
        <v>9</v>
      </c>
      <c r="G20" s="188"/>
      <c r="H20" s="179"/>
      <c r="I20" s="180">
        <f>I21</f>
        <v>45</v>
      </c>
      <c r="J20" s="175"/>
      <c r="K20" s="158"/>
      <c r="L20" s="158"/>
      <c r="M20" s="158"/>
      <c r="N20" s="158"/>
      <c r="O20" s="158"/>
      <c r="P20" s="158"/>
      <c r="Q20" s="158"/>
    </row>
    <row r="21" spans="1:17" ht="15.75">
      <c r="A21" s="176" t="s">
        <v>332</v>
      </c>
      <c r="B21" s="183" t="s">
        <v>204</v>
      </c>
      <c r="C21" s="178" t="s">
        <v>55</v>
      </c>
      <c r="D21" s="178" t="s">
        <v>14</v>
      </c>
      <c r="E21" s="178" t="s">
        <v>70</v>
      </c>
      <c r="F21" s="179">
        <v>9</v>
      </c>
      <c r="G21" s="188" t="s">
        <v>205</v>
      </c>
      <c r="H21" s="179"/>
      <c r="I21" s="180">
        <f>I22</f>
        <v>45</v>
      </c>
      <c r="J21" s="175"/>
      <c r="K21" s="158"/>
      <c r="L21" s="158"/>
      <c r="M21" s="158"/>
      <c r="N21" s="158"/>
      <c r="O21" s="158"/>
      <c r="P21" s="158"/>
      <c r="Q21" s="158"/>
    </row>
    <row r="22" spans="1:17" ht="31.5">
      <c r="A22" s="176" t="s">
        <v>332</v>
      </c>
      <c r="B22" s="183" t="s">
        <v>277</v>
      </c>
      <c r="C22" s="178" t="s">
        <v>55</v>
      </c>
      <c r="D22" s="178" t="s">
        <v>14</v>
      </c>
      <c r="E22" s="178" t="s">
        <v>70</v>
      </c>
      <c r="F22" s="179">
        <v>9</v>
      </c>
      <c r="G22" s="188" t="s">
        <v>205</v>
      </c>
      <c r="H22" s="179">
        <v>310</v>
      </c>
      <c r="I22" s="180">
        <f>'Прил 2'!J267</f>
        <v>45</v>
      </c>
      <c r="J22" s="175"/>
      <c r="K22" s="158"/>
      <c r="L22" s="158"/>
      <c r="M22" s="158"/>
      <c r="N22" s="158"/>
      <c r="O22" s="158"/>
      <c r="P22" s="158"/>
      <c r="Q22" s="158"/>
    </row>
    <row r="23" spans="1:17" ht="15.75">
      <c r="A23" s="189" t="s">
        <v>332</v>
      </c>
      <c r="B23" s="190" t="s">
        <v>334</v>
      </c>
      <c r="C23" s="170" t="s">
        <v>332</v>
      </c>
      <c r="D23" s="170" t="s">
        <v>332</v>
      </c>
      <c r="E23" s="170" t="s">
        <v>332</v>
      </c>
      <c r="F23" s="168" t="s">
        <v>332</v>
      </c>
      <c r="G23" s="191" t="s">
        <v>332</v>
      </c>
      <c r="H23" s="173" t="s">
        <v>332</v>
      </c>
      <c r="I23" s="174">
        <f>I11+I17</f>
        <v>489.9</v>
      </c>
      <c r="J23" s="175"/>
      <c r="K23" s="158"/>
      <c r="L23" s="158"/>
      <c r="M23" s="158"/>
      <c r="N23" s="158"/>
      <c r="O23" s="158"/>
      <c r="P23" s="158"/>
      <c r="Q23" s="158"/>
    </row>
    <row r="24" spans="1:17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ht="15.75">
      <c r="A26" s="192"/>
      <c r="B26" s="158"/>
      <c r="C26" s="158"/>
      <c r="D26" s="158"/>
      <c r="E26" s="158"/>
      <c r="F26" s="158"/>
      <c r="G26" s="158"/>
      <c r="H26" s="158"/>
      <c r="I26" s="193"/>
      <c r="J26" s="158"/>
      <c r="K26" s="158"/>
      <c r="L26" s="158"/>
      <c r="M26" s="158"/>
      <c r="N26" s="158"/>
      <c r="O26" s="158"/>
      <c r="P26" s="158"/>
      <c r="Q26" s="158"/>
    </row>
  </sheetData>
  <mergeCells count="3">
    <mergeCell ref="H9:I9"/>
    <mergeCell ref="E10:G10"/>
    <mergeCell ref="A8:I8"/>
  </mergeCells>
  <pageMargins left="0.78740157480314965" right="0.39370078740157483" top="0.39370078740157483" bottom="0.39370078740157483" header="0.19685039370078741" footer="0.19685039370078741"/>
  <pageSetup scale="90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C33"/>
  <sheetViews>
    <sheetView workbookViewId="0">
      <selection activeCell="C2" sqref="C2"/>
    </sheetView>
  </sheetViews>
  <sheetFormatPr defaultRowHeight="15"/>
  <cols>
    <col min="1" max="1" width="29" style="99" customWidth="1"/>
    <col min="2" max="2" width="59.28515625" style="99" customWidth="1"/>
    <col min="3" max="3" width="11" style="99" customWidth="1"/>
    <col min="4" max="16384" width="9.140625" style="99"/>
  </cols>
  <sheetData>
    <row r="1" spans="1:3">
      <c r="C1" s="9" t="s">
        <v>374</v>
      </c>
    </row>
    <row r="2" spans="1:3">
      <c r="C2" s="9" t="s">
        <v>46</v>
      </c>
    </row>
    <row r="3" spans="1:3">
      <c r="C3" s="9" t="s">
        <v>280</v>
      </c>
    </row>
    <row r="4" spans="1:3">
      <c r="C4" s="9" t="s">
        <v>281</v>
      </c>
    </row>
    <row r="5" spans="1:3">
      <c r="B5" s="194"/>
      <c r="C5" s="9" t="s">
        <v>236</v>
      </c>
    </row>
    <row r="6" spans="1:3">
      <c r="B6" s="194"/>
      <c r="C6" s="9" t="str">
        <f>'Прил 1'!I6</f>
        <v>от  "31" декабря 2015 года  №21-96</v>
      </c>
    </row>
    <row r="7" spans="1:3">
      <c r="B7" s="194"/>
      <c r="C7" s="9"/>
    </row>
    <row r="8" spans="1:3">
      <c r="B8" s="194"/>
      <c r="C8" s="9" t="s">
        <v>336</v>
      </c>
    </row>
    <row r="9" spans="1:3">
      <c r="B9" s="194"/>
      <c r="C9" s="9" t="s">
        <v>46</v>
      </c>
    </row>
    <row r="10" spans="1:3">
      <c r="B10" s="194"/>
      <c r="C10" s="9" t="s">
        <v>54</v>
      </c>
    </row>
    <row r="11" spans="1:3">
      <c r="B11" s="194"/>
      <c r="C11" s="9" t="s">
        <v>236</v>
      </c>
    </row>
    <row r="12" spans="1:3">
      <c r="B12" s="194"/>
      <c r="C12" s="9" t="s">
        <v>278</v>
      </c>
    </row>
    <row r="13" spans="1:3">
      <c r="B13" s="194"/>
      <c r="C13" s="9"/>
    </row>
    <row r="14" spans="1:3" ht="42" customHeight="1">
      <c r="A14" s="232" t="s">
        <v>337</v>
      </c>
      <c r="B14" s="232"/>
      <c r="C14" s="232"/>
    </row>
    <row r="16" spans="1:3">
      <c r="B16" s="195"/>
      <c r="C16" s="9" t="s">
        <v>338</v>
      </c>
    </row>
    <row r="17" spans="1:3" ht="29.25" customHeight="1">
      <c r="A17" s="196" t="s">
        <v>339</v>
      </c>
      <c r="B17" s="196" t="s">
        <v>340</v>
      </c>
      <c r="C17" s="196" t="s">
        <v>71</v>
      </c>
    </row>
    <row r="18" spans="1:3" ht="28.5">
      <c r="A18" s="197" t="s">
        <v>341</v>
      </c>
      <c r="B18" s="198" t="s">
        <v>342</v>
      </c>
      <c r="C18" s="199"/>
    </row>
    <row r="19" spans="1:3" ht="29.25" hidden="1">
      <c r="A19" s="200" t="s">
        <v>343</v>
      </c>
      <c r="B19" s="201" t="s">
        <v>344</v>
      </c>
      <c r="C19" s="202">
        <f>SUM(C20-C22)</f>
        <v>0</v>
      </c>
    </row>
    <row r="20" spans="1:3" ht="30" hidden="1">
      <c r="A20" s="196" t="s">
        <v>345</v>
      </c>
      <c r="B20" s="203" t="s">
        <v>346</v>
      </c>
      <c r="C20" s="204">
        <f>SUM(C21)</f>
        <v>0</v>
      </c>
    </row>
    <row r="21" spans="1:3" ht="30" hidden="1">
      <c r="A21" s="196" t="s">
        <v>347</v>
      </c>
      <c r="B21" s="203" t="s">
        <v>348</v>
      </c>
      <c r="C21" s="204">
        <v>0</v>
      </c>
    </row>
    <row r="22" spans="1:3" ht="30" hidden="1">
      <c r="A22" s="196" t="s">
        <v>349</v>
      </c>
      <c r="B22" s="203" t="s">
        <v>350</v>
      </c>
      <c r="C22" s="204">
        <f>SUM(C23)</f>
        <v>0</v>
      </c>
    </row>
    <row r="23" spans="1:3" ht="30" hidden="1">
      <c r="A23" s="196" t="s">
        <v>351</v>
      </c>
      <c r="B23" s="203" t="s">
        <v>352</v>
      </c>
      <c r="C23" s="204"/>
    </row>
    <row r="24" spans="1:3" ht="33" customHeight="1">
      <c r="A24" s="200" t="s">
        <v>353</v>
      </c>
      <c r="B24" s="201" t="s">
        <v>354</v>
      </c>
      <c r="C24" s="202">
        <f>C29-C25</f>
        <v>32453</v>
      </c>
    </row>
    <row r="25" spans="1:3" ht="12.75" customHeight="1">
      <c r="A25" s="205" t="s">
        <v>355</v>
      </c>
      <c r="B25" s="206" t="s">
        <v>356</v>
      </c>
      <c r="C25" s="207">
        <f>C26</f>
        <v>92127</v>
      </c>
    </row>
    <row r="26" spans="1:3" ht="12.75" customHeight="1">
      <c r="A26" s="205" t="s">
        <v>357</v>
      </c>
      <c r="B26" s="206" t="s">
        <v>358</v>
      </c>
      <c r="C26" s="207">
        <f>C27</f>
        <v>92127</v>
      </c>
    </row>
    <row r="27" spans="1:3" ht="12.75" customHeight="1">
      <c r="A27" s="205" t="s">
        <v>359</v>
      </c>
      <c r="B27" s="206" t="s">
        <v>360</v>
      </c>
      <c r="C27" s="207">
        <f>C28</f>
        <v>92127</v>
      </c>
    </row>
    <row r="28" spans="1:3" ht="30" customHeight="1">
      <c r="A28" s="205" t="s">
        <v>361</v>
      </c>
      <c r="B28" s="206" t="s">
        <v>362</v>
      </c>
      <c r="C28" s="208">
        <v>92127</v>
      </c>
    </row>
    <row r="29" spans="1:3" ht="12.75" customHeight="1">
      <c r="A29" s="205" t="s">
        <v>363</v>
      </c>
      <c r="B29" s="206" t="s">
        <v>364</v>
      </c>
      <c r="C29" s="207">
        <f>C30</f>
        <v>124580</v>
      </c>
    </row>
    <row r="30" spans="1:3" ht="12.75" customHeight="1">
      <c r="A30" s="205" t="s">
        <v>365</v>
      </c>
      <c r="B30" s="206" t="s">
        <v>366</v>
      </c>
      <c r="C30" s="207">
        <f>C31</f>
        <v>124580</v>
      </c>
    </row>
    <row r="31" spans="1:3" ht="12.75" customHeight="1">
      <c r="A31" s="205" t="s">
        <v>367</v>
      </c>
      <c r="B31" s="206" t="s">
        <v>368</v>
      </c>
      <c r="C31" s="207">
        <f>C32</f>
        <v>124580</v>
      </c>
    </row>
    <row r="32" spans="1:3" ht="35.25" customHeight="1">
      <c r="A32" s="205" t="s">
        <v>369</v>
      </c>
      <c r="B32" s="206" t="s">
        <v>370</v>
      </c>
      <c r="C32" s="208">
        <f>'Прил 1'!I298</f>
        <v>124580</v>
      </c>
    </row>
    <row r="33" spans="1:3">
      <c r="A33" s="198"/>
      <c r="B33" s="198" t="s">
        <v>371</v>
      </c>
      <c r="C33" s="209">
        <f>C19+C24</f>
        <v>32453</v>
      </c>
    </row>
  </sheetData>
  <mergeCells count="1">
    <mergeCell ref="A14:C14"/>
  </mergeCells>
  <pageMargins left="0.75" right="0.28000000000000003" top="0.55000000000000004" bottom="0.39" header="0.17" footer="0.28000000000000003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'Прил 4'!Заголовки_для_печати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5'!Область_печати</vt:lpstr>
    </vt:vector>
  </TitlesOfParts>
  <Company>asfr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Us</cp:lastModifiedBy>
  <cp:lastPrinted>2016-01-13T06:41:51Z</cp:lastPrinted>
  <dcterms:created xsi:type="dcterms:W3CDTF">2002-06-04T10:05:56Z</dcterms:created>
  <dcterms:modified xsi:type="dcterms:W3CDTF">2022-01-23T17:31:50Z</dcterms:modified>
</cp:coreProperties>
</file>