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2-2024\Бюджет 2022-2024\"/>
    </mc:Choice>
  </mc:AlternateContent>
  <bookViews>
    <workbookView xWindow="-105" yWindow="-105" windowWidth="23250" windowHeight="12570" tabRatio="774" activeTab="8"/>
  </bookViews>
  <sheets>
    <sheet name="Прил 1" sheetId="84" r:id="rId1"/>
    <sheet name="Прил 2" sheetId="85" r:id="rId2"/>
    <sheet name="Прил 3" sheetId="89" r:id="rId3"/>
    <sheet name="Прил 4" sheetId="102" r:id="rId4"/>
    <sheet name="Прил 5" sheetId="90" r:id="rId5"/>
    <sheet name="Прил 6" sheetId="91" r:id="rId6"/>
    <sheet name="Прил 7" sheetId="92" r:id="rId7"/>
    <sheet name="Прил 8" sheetId="93" r:id="rId8"/>
    <sheet name="Прил 9" sheetId="94" r:id="rId9"/>
    <sheet name="Прил 10" sheetId="95" r:id="rId10"/>
    <sheet name="Прил 11" sheetId="96" r:id="rId11"/>
    <sheet name="Прил 12" sheetId="97" r:id="rId12"/>
    <sheet name="Прил 13" sheetId="98" r:id="rId13"/>
    <sheet name="Прил 14" sheetId="103" r:id="rId14"/>
    <sheet name="Прил 15" sheetId="104" r:id="rId15"/>
    <sheet name="Прил 16" sheetId="99" r:id="rId16"/>
    <sheet name="Прил 17" sheetId="100" r:id="rId17"/>
  </sheets>
  <externalReferences>
    <externalReference r:id="rId18"/>
  </externalReferences>
  <definedNames>
    <definedName name="__bookmark_1" localSheetId="9">'Прил 10'!$A$12:$J$136</definedName>
    <definedName name="__bookmark_1" localSheetId="10">'Прил 11'!$A$12:$I$26</definedName>
    <definedName name="__bookmark_1" localSheetId="11">'Прил 12'!$A$12:$J$26</definedName>
    <definedName name="__bookmark_1" localSheetId="12">'Прил 13'!$A$12:$D$15</definedName>
    <definedName name="__bookmark_1" localSheetId="5">'Прил 6'!$A$12:$J$364</definedName>
    <definedName name="__bookmark_1" localSheetId="6">'Прил 7'!$A$11:$J$392</definedName>
    <definedName name="__bookmark_1" localSheetId="7">'Прил 8'!$A$11:$K$366</definedName>
    <definedName name="__bookmark_1" localSheetId="8">'Прил 9'!$A$12:$I$154</definedName>
    <definedName name="__bookmark_1">'Прил 5'!$A$12:$I$381</definedName>
    <definedName name="_xlnm._FilterDatabase" localSheetId="1" hidden="1">'Прил 2'!$A$15:$D$38</definedName>
    <definedName name="_xlnm._FilterDatabase" localSheetId="6" hidden="1">'Прил 7'!$A$12:$J$12</definedName>
    <definedName name="_xlnm._FilterDatabase" localSheetId="7" hidden="1">'Прил 8'!$A$12:$K$12</definedName>
    <definedName name="_xlnm.Print_Titles" localSheetId="0">'Прил 1'!$15:$15</definedName>
    <definedName name="_xlnm.Print_Titles" localSheetId="9">'Прил 10'!$12:$12</definedName>
    <definedName name="_xlnm.Print_Titles" localSheetId="10">'Прил 11'!$12:$13</definedName>
    <definedName name="_xlnm.Print_Titles" localSheetId="11">'Прил 12'!$12:$13</definedName>
    <definedName name="_xlnm.Print_Titles" localSheetId="12">'Прил 13'!$12:$13</definedName>
    <definedName name="_xlnm.Print_Titles" localSheetId="14">'Прил 15'!$12:$12</definedName>
    <definedName name="_xlnm.Print_Titles" localSheetId="15">'Прил 16'!$11:$11</definedName>
    <definedName name="_xlnm.Print_Titles" localSheetId="16">'Прил 17'!$11:$12</definedName>
    <definedName name="_xlnm.Print_Titles" localSheetId="1">'Прил 2'!$15:$15</definedName>
    <definedName name="_xlnm.Print_Titles" localSheetId="4">'Прил 5'!$12:$13</definedName>
    <definedName name="_xlnm.Print_Titles" localSheetId="5">'Прил 6'!$12:$13</definedName>
    <definedName name="_xlnm.Print_Titles" localSheetId="6">'Прил 7'!$11:$11</definedName>
    <definedName name="_xlnm.Print_Titles" localSheetId="7">'Прил 8'!$11:$11</definedName>
    <definedName name="_xlnm.Print_Titles" localSheetId="8">'Прил 9'!$12:$12</definedName>
    <definedName name="_xlnm.Print_Area" localSheetId="0">'Прил 1'!$A$1:$C$37</definedName>
    <definedName name="_xlnm.Print_Area" localSheetId="12">'Прил 13'!$A$1:$D$15</definedName>
    <definedName name="_xlnm.Print_Area" localSheetId="13">'Прил 14'!$A$1:$J$30</definedName>
    <definedName name="_xlnm.Print_Area" localSheetId="14">'Прил 15'!$A$1:$H$24</definedName>
    <definedName name="_xlnm.Print_Area" localSheetId="15">'Прил 16'!$A$1:$C$21</definedName>
    <definedName name="_xlnm.Print_Area" localSheetId="16">'Прил 17'!$A$1:$D$22</definedName>
    <definedName name="_xlnm.Print_Area" localSheetId="1">'Прил 2'!$A$1:$D$38</definedName>
    <definedName name="_xlnm.Print_Area" localSheetId="2">'Прил 3'!$A$1:$C$52</definedName>
    <definedName name="_xlnm.Print_Area" localSheetId="3">'Прил 4'!$A$1:$D$52</definedName>
    <definedName name="_xlnm.Print_Area" localSheetId="4">'Прил 5'!$A$1:$I$414</definedName>
    <definedName name="_xlnm.Print_Area" localSheetId="5">'Прил 6'!$A$1:$J$364</definedName>
    <definedName name="_xlnm.Print_Area" localSheetId="6">'Прил 7'!$A$1:$J$425</definedName>
    <definedName name="_xlnm.Print_Area" localSheetId="7">'Прил 8'!$A$1:$K$366</definedName>
    <definedName name="ОбластьИмпорта" localSheetId="0">'Прил 1'!#REF!</definedName>
    <definedName name="ОбластьИмпорта" localSheetId="1">'Прил 2'!#REF!</definedName>
    <definedName name="ОбластьИмпорта" localSheetId="2">'Прил 3'!#REF!</definedName>
    <definedName name="ОбластьИмпорта" localSheetId="3">'Прил 4'!#REF!</definedName>
  </definedNames>
  <calcPr calcId="152511"/>
</workbook>
</file>

<file path=xl/calcChain.xml><?xml version="1.0" encoding="utf-8"?>
<calcChain xmlns="http://schemas.openxmlformats.org/spreadsheetml/2006/main">
  <c r="I36" i="94" l="1"/>
  <c r="I207" i="90" l="1"/>
  <c r="J135" i="95" l="1"/>
  <c r="J134" i="95" s="1"/>
  <c r="I135" i="95"/>
  <c r="I134" i="95" s="1"/>
  <c r="J133" i="95"/>
  <c r="J132" i="95" s="1"/>
  <c r="I133" i="95"/>
  <c r="I132" i="95" s="1"/>
  <c r="J131" i="95"/>
  <c r="J130" i="95" s="1"/>
  <c r="I131" i="95"/>
  <c r="I130" i="95" s="1"/>
  <c r="J127" i="95"/>
  <c r="J126" i="95" s="1"/>
  <c r="J125" i="95" s="1"/>
  <c r="I127" i="95"/>
  <c r="I126" i="95" s="1"/>
  <c r="I125" i="95" s="1"/>
  <c r="J122" i="95"/>
  <c r="J123" i="95"/>
  <c r="J124" i="95"/>
  <c r="I124" i="95"/>
  <c r="I123" i="95"/>
  <c r="I122" i="95"/>
  <c r="J119" i="95"/>
  <c r="I119" i="95"/>
  <c r="J118" i="95"/>
  <c r="I118" i="95"/>
  <c r="J115" i="95"/>
  <c r="J114" i="95" s="1"/>
  <c r="I115" i="95"/>
  <c r="I114" i="95" s="1"/>
  <c r="J112" i="95"/>
  <c r="J113" i="95"/>
  <c r="I113" i="95"/>
  <c r="I112" i="95"/>
  <c r="J110" i="95"/>
  <c r="J109" i="95" s="1"/>
  <c r="I110" i="95"/>
  <c r="I109" i="95" s="1"/>
  <c r="J108" i="95"/>
  <c r="J107" i="95" s="1"/>
  <c r="I108" i="95"/>
  <c r="I107" i="95" s="1"/>
  <c r="J105" i="95"/>
  <c r="J104" i="95" s="1"/>
  <c r="I105" i="95"/>
  <c r="I104" i="95" s="1"/>
  <c r="J103" i="95"/>
  <c r="J102" i="95" s="1"/>
  <c r="I103" i="95"/>
  <c r="I102" i="95" s="1"/>
  <c r="J101" i="95"/>
  <c r="J100" i="95" s="1"/>
  <c r="I101" i="95"/>
  <c r="I100" i="95" s="1"/>
  <c r="J98" i="95"/>
  <c r="J97" i="95" s="1"/>
  <c r="I98" i="95"/>
  <c r="I97" i="95" s="1"/>
  <c r="J96" i="95"/>
  <c r="J95" i="95" s="1"/>
  <c r="I96" i="95"/>
  <c r="I95" i="95" s="1"/>
  <c r="J94" i="95"/>
  <c r="J93" i="95" s="1"/>
  <c r="I94" i="95"/>
  <c r="I93" i="95" s="1"/>
  <c r="J92" i="95"/>
  <c r="J91" i="95" s="1"/>
  <c r="I92" i="95"/>
  <c r="I91" i="95" s="1"/>
  <c r="J90" i="95"/>
  <c r="J89" i="95" s="1"/>
  <c r="I90" i="95"/>
  <c r="I89" i="95" s="1"/>
  <c r="J88" i="95"/>
  <c r="I88" i="95"/>
  <c r="I87" i="95" s="1"/>
  <c r="J73" i="95"/>
  <c r="J74" i="95"/>
  <c r="J70" i="95"/>
  <c r="I70" i="95"/>
  <c r="J80" i="95"/>
  <c r="J81" i="95"/>
  <c r="J82" i="95"/>
  <c r="I82" i="95"/>
  <c r="I81" i="95"/>
  <c r="I80" i="95"/>
  <c r="J76" i="95"/>
  <c r="J77" i="95"/>
  <c r="J78" i="95"/>
  <c r="I78" i="95"/>
  <c r="I77" i="95"/>
  <c r="I76" i="95"/>
  <c r="I73" i="95"/>
  <c r="I74" i="95"/>
  <c r="J69" i="95"/>
  <c r="I69" i="95"/>
  <c r="J66" i="95"/>
  <c r="J65" i="95" s="1"/>
  <c r="J64" i="95" s="1"/>
  <c r="I66" i="95"/>
  <c r="I65" i="95" s="1"/>
  <c r="I64" i="95" s="1"/>
  <c r="J63" i="95"/>
  <c r="J62" i="95" s="1"/>
  <c r="I63" i="95"/>
  <c r="I62" i="95" s="1"/>
  <c r="J59" i="95"/>
  <c r="J60" i="95"/>
  <c r="J61" i="95"/>
  <c r="I61" i="95"/>
  <c r="I60" i="95"/>
  <c r="I59" i="95"/>
  <c r="J47" i="95"/>
  <c r="J48" i="95"/>
  <c r="J49" i="95"/>
  <c r="J50" i="95"/>
  <c r="J51" i="95"/>
  <c r="J52" i="95"/>
  <c r="J53" i="95"/>
  <c r="J54" i="95"/>
  <c r="J55" i="95"/>
  <c r="J56" i="95"/>
  <c r="J57" i="95"/>
  <c r="I57" i="95"/>
  <c r="I56" i="95"/>
  <c r="I55" i="95"/>
  <c r="I54" i="95"/>
  <c r="I53" i="95"/>
  <c r="I52" i="95"/>
  <c r="I51" i="95"/>
  <c r="I50" i="95"/>
  <c r="I49" i="95"/>
  <c r="I48" i="95"/>
  <c r="I47" i="95"/>
  <c r="J43" i="95"/>
  <c r="J44" i="95"/>
  <c r="J45" i="95"/>
  <c r="I45" i="95"/>
  <c r="I44" i="95"/>
  <c r="I43" i="95"/>
  <c r="J36" i="95"/>
  <c r="J37" i="95"/>
  <c r="J38" i="95"/>
  <c r="J39" i="95"/>
  <c r="J40" i="95"/>
  <c r="J41" i="95"/>
  <c r="I41" i="95"/>
  <c r="I40" i="95"/>
  <c r="I39" i="95"/>
  <c r="I38" i="95"/>
  <c r="I37" i="95"/>
  <c r="I36" i="95"/>
  <c r="J33" i="95"/>
  <c r="J32" i="95" s="1"/>
  <c r="I33" i="95"/>
  <c r="I32" i="95" s="1"/>
  <c r="J30" i="95"/>
  <c r="J31" i="95"/>
  <c r="I31" i="95"/>
  <c r="I30" i="95"/>
  <c r="J22" i="95"/>
  <c r="J23" i="95"/>
  <c r="J24" i="95"/>
  <c r="J25" i="95"/>
  <c r="J26" i="95"/>
  <c r="I24" i="95"/>
  <c r="I23" i="95"/>
  <c r="J28" i="95"/>
  <c r="J27" i="95" s="1"/>
  <c r="I28" i="95"/>
  <c r="I27" i="95" s="1"/>
  <c r="I26" i="95"/>
  <c r="I25" i="95"/>
  <c r="I22" i="95"/>
  <c r="J19" i="95"/>
  <c r="J18" i="95" s="1"/>
  <c r="I19" i="95"/>
  <c r="I18" i="95" s="1"/>
  <c r="J15" i="95"/>
  <c r="J16" i="95"/>
  <c r="J17" i="95"/>
  <c r="I17" i="95"/>
  <c r="I16" i="95"/>
  <c r="I15" i="95"/>
  <c r="J87" i="95"/>
  <c r="I27" i="94"/>
  <c r="I26" i="94"/>
  <c r="I25" i="94"/>
  <c r="I23" i="94"/>
  <c r="I24" i="94"/>
  <c r="I164" i="94"/>
  <c r="I163" i="94" s="1"/>
  <c r="I162" i="94"/>
  <c r="I161" i="94" s="1"/>
  <c r="I160" i="94"/>
  <c r="I159" i="94" s="1"/>
  <c r="I156" i="94"/>
  <c r="I155" i="94" s="1"/>
  <c r="I154" i="94"/>
  <c r="I153" i="94" s="1"/>
  <c r="I152" i="94"/>
  <c r="I151" i="94" s="1"/>
  <c r="I150" i="94"/>
  <c r="I149" i="94" s="1"/>
  <c r="I148" i="94"/>
  <c r="I147" i="94" s="1"/>
  <c r="I145" i="94"/>
  <c r="I144" i="94"/>
  <c r="I141" i="94"/>
  <c r="I140" i="94"/>
  <c r="I137" i="94"/>
  <c r="I136" i="94" s="1"/>
  <c r="I135" i="94"/>
  <c r="I134" i="94"/>
  <c r="I132" i="94"/>
  <c r="I131" i="94" s="1"/>
  <c r="I130" i="94"/>
  <c r="I129" i="94" s="1"/>
  <c r="I127" i="94"/>
  <c r="I126" i="94" s="1"/>
  <c r="I125" i="94"/>
  <c r="I124" i="94" s="1"/>
  <c r="I123" i="94"/>
  <c r="I122" i="94" s="1"/>
  <c r="I120" i="94"/>
  <c r="I119" i="94" s="1"/>
  <c r="I118" i="94"/>
  <c r="I117" i="94" s="1"/>
  <c r="I116" i="94"/>
  <c r="I115" i="94" s="1"/>
  <c r="I112" i="94"/>
  <c r="I111" i="94" s="1"/>
  <c r="I110" i="94"/>
  <c r="I109" i="94" s="1"/>
  <c r="I103" i="94"/>
  <c r="I102" i="94"/>
  <c r="I101" i="94"/>
  <c r="I99" i="94"/>
  <c r="I98" i="94"/>
  <c r="I97" i="94"/>
  <c r="I95" i="94"/>
  <c r="I94" i="94" s="1"/>
  <c r="I93" i="94"/>
  <c r="I92" i="94"/>
  <c r="I90" i="94"/>
  <c r="I91" i="94"/>
  <c r="I87" i="94"/>
  <c r="I83" i="94"/>
  <c r="I82" i="94" s="1"/>
  <c r="I81" i="94"/>
  <c r="I80" i="94"/>
  <c r="I78" i="94"/>
  <c r="I77" i="94"/>
  <c r="I72" i="94"/>
  <c r="I71" i="94" s="1"/>
  <c r="I70" i="94"/>
  <c r="I66" i="94"/>
  <c r="I65" i="94"/>
  <c r="I64" i="94"/>
  <c r="I63" i="94"/>
  <c r="I62" i="94"/>
  <c r="I61" i="94"/>
  <c r="I60" i="94"/>
  <c r="I59" i="94"/>
  <c r="I58" i="94"/>
  <c r="I57" i="94"/>
  <c r="I56" i="94"/>
  <c r="I55" i="94"/>
  <c r="I54" i="94"/>
  <c r="I53" i="94"/>
  <c r="I51" i="94"/>
  <c r="I50" i="94"/>
  <c r="I49" i="94"/>
  <c r="I47" i="94"/>
  <c r="I46" i="94"/>
  <c r="I45" i="94"/>
  <c r="I44" i="94"/>
  <c r="I43" i="94"/>
  <c r="I42" i="94"/>
  <c r="I41" i="94"/>
  <c r="I40" i="94"/>
  <c r="I39" i="94"/>
  <c r="I35" i="94"/>
  <c r="I21" i="94" s="1"/>
  <c r="I34" i="94"/>
  <c r="I33" i="94" s="1"/>
  <c r="I32" i="94"/>
  <c r="I31" i="94"/>
  <c r="I29" i="94"/>
  <c r="I28" i="94" s="1"/>
  <c r="I20" i="94"/>
  <c r="I19" i="94" s="1"/>
  <c r="I18" i="94"/>
  <c r="I17" i="94"/>
  <c r="I15" i="94"/>
  <c r="I75" i="94"/>
  <c r="I74" i="94" s="1"/>
  <c r="J268" i="91"/>
  <c r="I268" i="91"/>
  <c r="J264" i="91"/>
  <c r="J263" i="91" s="1"/>
  <c r="J262" i="91" s="1"/>
  <c r="I264" i="91"/>
  <c r="I263" i="91" s="1"/>
  <c r="I262" i="91" s="1"/>
  <c r="J253" i="91"/>
  <c r="J252" i="91" s="1"/>
  <c r="I253" i="91"/>
  <c r="I252" i="91" s="1"/>
  <c r="J249" i="91"/>
  <c r="J248" i="91" s="1"/>
  <c r="I249" i="91"/>
  <c r="I248" i="91" s="1"/>
  <c r="J247" i="91"/>
  <c r="J246" i="91" s="1"/>
  <c r="I247" i="91"/>
  <c r="I246" i="91" s="1"/>
  <c r="J245" i="91"/>
  <c r="J244" i="91" s="1"/>
  <c r="I245" i="91"/>
  <c r="I244" i="91" s="1"/>
  <c r="J243" i="91"/>
  <c r="J242" i="91" s="1"/>
  <c r="I243" i="91"/>
  <c r="I242" i="91" s="1"/>
  <c r="J241" i="91"/>
  <c r="J240" i="91" s="1"/>
  <c r="I241" i="91"/>
  <c r="I240" i="91" s="1"/>
  <c r="J239" i="91"/>
  <c r="J238" i="91" s="1"/>
  <c r="I239" i="91"/>
  <c r="I238" i="91" s="1"/>
  <c r="I237" i="91"/>
  <c r="I236" i="91" s="1"/>
  <c r="J237" i="91"/>
  <c r="J236" i="91" s="1"/>
  <c r="J235" i="91"/>
  <c r="J234" i="91" s="1"/>
  <c r="I235" i="91"/>
  <c r="I234" i="91" s="1"/>
  <c r="J233" i="91"/>
  <c r="J232" i="91" s="1"/>
  <c r="I233" i="91"/>
  <c r="I232" i="91" s="1"/>
  <c r="J230" i="91"/>
  <c r="J229" i="91" s="1"/>
  <c r="I230" i="91"/>
  <c r="I229" i="91" s="1"/>
  <c r="J228" i="91"/>
  <c r="J227" i="91" s="1"/>
  <c r="I228" i="91"/>
  <c r="I227" i="91" s="1"/>
  <c r="J267" i="91"/>
  <c r="J266" i="91" s="1"/>
  <c r="J265" i="91" s="1"/>
  <c r="I267" i="91"/>
  <c r="I266" i="91" s="1"/>
  <c r="I265" i="91" s="1"/>
  <c r="J62" i="91"/>
  <c r="J61" i="91" s="1"/>
  <c r="J60" i="91" s="1"/>
  <c r="J59" i="91" s="1"/>
  <c r="J58" i="91" s="1"/>
  <c r="I62" i="91"/>
  <c r="I61" i="91" s="1"/>
  <c r="I60" i="91" s="1"/>
  <c r="I59" i="91" s="1"/>
  <c r="I58" i="91" s="1"/>
  <c r="I53" i="91"/>
  <c r="I52" i="91" s="1"/>
  <c r="I51" i="91" s="1"/>
  <c r="I50" i="91" s="1"/>
  <c r="I49" i="91" s="1"/>
  <c r="J363" i="91"/>
  <c r="J362" i="91" s="1"/>
  <c r="J361" i="91" s="1"/>
  <c r="J360" i="91" s="1"/>
  <c r="J359" i="91" s="1"/>
  <c r="J358" i="91" s="1"/>
  <c r="I363" i="91"/>
  <c r="I362" i="91" s="1"/>
  <c r="I361" i="91" s="1"/>
  <c r="I360" i="91" s="1"/>
  <c r="I359" i="91" s="1"/>
  <c r="I358" i="91" s="1"/>
  <c r="J357" i="91"/>
  <c r="J356" i="91" s="1"/>
  <c r="I357" i="91"/>
  <c r="I356" i="91" s="1"/>
  <c r="J355" i="91"/>
  <c r="J354" i="91" s="1"/>
  <c r="I355" i="91"/>
  <c r="I354" i="91" s="1"/>
  <c r="J353" i="91"/>
  <c r="J352" i="91" s="1"/>
  <c r="I353" i="91"/>
  <c r="I352" i="91" s="1"/>
  <c r="J347" i="91"/>
  <c r="J346" i="91" s="1"/>
  <c r="J345" i="91" s="1"/>
  <c r="J344" i="91" s="1"/>
  <c r="I347" i="91"/>
  <c r="I346" i="91" s="1"/>
  <c r="I345" i="91" s="1"/>
  <c r="I344" i="91" s="1"/>
  <c r="J343" i="91"/>
  <c r="J342" i="91" s="1"/>
  <c r="J341" i="91" s="1"/>
  <c r="J340" i="91" s="1"/>
  <c r="I343" i="91"/>
  <c r="I342" i="91" s="1"/>
  <c r="I341" i="91" s="1"/>
  <c r="I340" i="91" s="1"/>
  <c r="J337" i="91"/>
  <c r="J336" i="91" s="1"/>
  <c r="I337" i="91"/>
  <c r="I336" i="91" s="1"/>
  <c r="J335" i="91"/>
  <c r="J334" i="91" s="1"/>
  <c r="I335" i="91"/>
  <c r="I334" i="91" s="1"/>
  <c r="J333" i="91"/>
  <c r="J332" i="91" s="1"/>
  <c r="I333" i="91"/>
  <c r="I332" i="91" s="1"/>
  <c r="J327" i="91"/>
  <c r="J328" i="91"/>
  <c r="I328" i="91"/>
  <c r="I327" i="91"/>
  <c r="J325" i="91"/>
  <c r="J324" i="91" s="1"/>
  <c r="I325" i="91"/>
  <c r="I324" i="91" s="1"/>
  <c r="J321" i="91"/>
  <c r="J320" i="91" s="1"/>
  <c r="J319" i="91" s="1"/>
  <c r="J318" i="91" s="1"/>
  <c r="I321" i="91"/>
  <c r="I320" i="91" s="1"/>
  <c r="I319" i="91" s="1"/>
  <c r="I318" i="91" s="1"/>
  <c r="J317" i="91"/>
  <c r="J316" i="91" s="1"/>
  <c r="J315" i="91" s="1"/>
  <c r="I317" i="91"/>
  <c r="I316" i="91" s="1"/>
  <c r="I315" i="91" s="1"/>
  <c r="J314" i="91"/>
  <c r="J313" i="91" s="1"/>
  <c r="J312" i="91" s="1"/>
  <c r="I314" i="91"/>
  <c r="I313" i="91" s="1"/>
  <c r="J305" i="91"/>
  <c r="J306" i="91"/>
  <c r="I305" i="91"/>
  <c r="I306" i="91"/>
  <c r="J298" i="91"/>
  <c r="J297" i="91" s="1"/>
  <c r="I298" i="91"/>
  <c r="I297" i="91" s="1"/>
  <c r="J296" i="91"/>
  <c r="J295" i="91" s="1"/>
  <c r="I296" i="91"/>
  <c r="I295" i="91" s="1"/>
  <c r="J291" i="91"/>
  <c r="J290" i="91" s="1"/>
  <c r="J289" i="91" s="1"/>
  <c r="J288" i="91" s="1"/>
  <c r="I291" i="91"/>
  <c r="I290" i="91" s="1"/>
  <c r="I289" i="91" s="1"/>
  <c r="I288" i="91" s="1"/>
  <c r="J286" i="91"/>
  <c r="J285" i="91" s="1"/>
  <c r="J284" i="91" s="1"/>
  <c r="I286" i="91"/>
  <c r="I285" i="91" s="1"/>
  <c r="I284" i="91" s="1"/>
  <c r="J283" i="91"/>
  <c r="J282" i="91" s="1"/>
  <c r="J281" i="91" s="1"/>
  <c r="I283" i="91"/>
  <c r="I282" i="91" s="1"/>
  <c r="I281" i="91" s="1"/>
  <c r="J280" i="91"/>
  <c r="J279" i="91" s="1"/>
  <c r="J278" i="91" s="1"/>
  <c r="I280" i="91"/>
  <c r="I279" i="91" s="1"/>
  <c r="I278" i="91" s="1"/>
  <c r="J274" i="91"/>
  <c r="J275" i="91"/>
  <c r="J273" i="91"/>
  <c r="I274" i="91"/>
  <c r="I275" i="91"/>
  <c r="I273" i="91"/>
  <c r="J261" i="91"/>
  <c r="J260" i="91" s="1"/>
  <c r="J259" i="91" s="1"/>
  <c r="I261" i="91"/>
  <c r="I260" i="91" s="1"/>
  <c r="I259" i="91" s="1"/>
  <c r="J258" i="91"/>
  <c r="J257" i="91" s="1"/>
  <c r="J256" i="91" s="1"/>
  <c r="I258" i="91"/>
  <c r="I257" i="91" s="1"/>
  <c r="I256" i="91" s="1"/>
  <c r="J251" i="91"/>
  <c r="J250" i="91" s="1"/>
  <c r="I251" i="91"/>
  <c r="I250" i="91" s="1"/>
  <c r="J226" i="91"/>
  <c r="J225" i="91" s="1"/>
  <c r="I226" i="91"/>
  <c r="I225" i="91" s="1"/>
  <c r="J221" i="91"/>
  <c r="J220" i="91" s="1"/>
  <c r="J219" i="91" s="1"/>
  <c r="J218" i="91" s="1"/>
  <c r="J217" i="91" s="1"/>
  <c r="I221" i="91"/>
  <c r="I220" i="91" s="1"/>
  <c r="I219" i="91" s="1"/>
  <c r="I218" i="91" s="1"/>
  <c r="I217" i="91" s="1"/>
  <c r="J216" i="91"/>
  <c r="J215" i="91" s="1"/>
  <c r="J214" i="91" s="1"/>
  <c r="J213" i="91" s="1"/>
  <c r="I216" i="91"/>
  <c r="I215" i="91" s="1"/>
  <c r="I214" i="91" s="1"/>
  <c r="I213" i="91" s="1"/>
  <c r="J212" i="91"/>
  <c r="J211" i="91" s="1"/>
  <c r="J210" i="91" s="1"/>
  <c r="I212" i="91"/>
  <c r="I211" i="91" s="1"/>
  <c r="I210" i="91" s="1"/>
  <c r="J209" i="91"/>
  <c r="J208" i="91" s="1"/>
  <c r="J207" i="91" s="1"/>
  <c r="I209" i="91"/>
  <c r="I208" i="91" s="1"/>
  <c r="I207" i="91" s="1"/>
  <c r="J203" i="91"/>
  <c r="J202" i="91" s="1"/>
  <c r="J201" i="91" s="1"/>
  <c r="I203" i="91"/>
  <c r="I202" i="91" s="1"/>
  <c r="I201" i="91" s="1"/>
  <c r="J199" i="91"/>
  <c r="J198" i="91" s="1"/>
  <c r="J197" i="91" s="1"/>
  <c r="J196" i="91" s="1"/>
  <c r="J195" i="91" s="1"/>
  <c r="I199" i="91"/>
  <c r="I198" i="91" s="1"/>
  <c r="I197" i="91" s="1"/>
  <c r="I196" i="91" s="1"/>
  <c r="I195" i="91" s="1"/>
  <c r="J194" i="91"/>
  <c r="J193" i="91" s="1"/>
  <c r="I194" i="91"/>
  <c r="I193" i="91" s="1"/>
  <c r="I192" i="91"/>
  <c r="I191" i="91" s="1"/>
  <c r="J192" i="91"/>
  <c r="J191" i="91" s="1"/>
  <c r="J190" i="91"/>
  <c r="J189" i="91" s="1"/>
  <c r="I190" i="91"/>
  <c r="I189" i="91" s="1"/>
  <c r="J188" i="91"/>
  <c r="J187" i="91" s="1"/>
  <c r="I188" i="91"/>
  <c r="I187" i="91" s="1"/>
  <c r="J186" i="91"/>
  <c r="J185" i="91" s="1"/>
  <c r="I186" i="91"/>
  <c r="I185" i="91" s="1"/>
  <c r="J184" i="91"/>
  <c r="J183" i="91" s="1"/>
  <c r="I184" i="91"/>
  <c r="I183" i="91" s="1"/>
  <c r="J178" i="91"/>
  <c r="J177" i="91" s="1"/>
  <c r="J176" i="91" s="1"/>
  <c r="J175" i="91" s="1"/>
  <c r="I178" i="91"/>
  <c r="I177" i="91" s="1"/>
  <c r="I176" i="91" s="1"/>
  <c r="I175" i="91" s="1"/>
  <c r="J174" i="91"/>
  <c r="J173" i="91" s="1"/>
  <c r="I174" i="91"/>
  <c r="I173" i="91" s="1"/>
  <c r="J168" i="91"/>
  <c r="J167" i="91" s="1"/>
  <c r="J166" i="91" s="1"/>
  <c r="I168" i="91"/>
  <c r="I167" i="91" s="1"/>
  <c r="I166" i="91" s="1"/>
  <c r="J172" i="91"/>
  <c r="J171" i="91" s="1"/>
  <c r="I172" i="91"/>
  <c r="I171" i="91" s="1"/>
  <c r="J165" i="91"/>
  <c r="J164" i="91" s="1"/>
  <c r="I165" i="91"/>
  <c r="I164" i="91" s="1"/>
  <c r="J163" i="91"/>
  <c r="J162" i="91" s="1"/>
  <c r="I163" i="91"/>
  <c r="I162" i="91" s="1"/>
  <c r="J160" i="91"/>
  <c r="J159" i="91" s="1"/>
  <c r="J158" i="91" s="1"/>
  <c r="I160" i="91"/>
  <c r="I159" i="91" s="1"/>
  <c r="I158" i="91" s="1"/>
  <c r="J155" i="91"/>
  <c r="J154" i="91" s="1"/>
  <c r="I155" i="91"/>
  <c r="I154" i="91" s="1"/>
  <c r="J153" i="91"/>
  <c r="J152" i="91" s="1"/>
  <c r="I153" i="91"/>
  <c r="I152" i="91" s="1"/>
  <c r="J151" i="91"/>
  <c r="J150" i="91" s="1"/>
  <c r="I151" i="91"/>
  <c r="I150" i="91" s="1"/>
  <c r="J149" i="91"/>
  <c r="J148" i="91" s="1"/>
  <c r="I149" i="91"/>
  <c r="I148" i="91" s="1"/>
  <c r="J147" i="91"/>
  <c r="J146" i="91" s="1"/>
  <c r="I147" i="91"/>
  <c r="I146" i="91" s="1"/>
  <c r="J141" i="91"/>
  <c r="J140" i="91" s="1"/>
  <c r="J139" i="91" s="1"/>
  <c r="J138" i="91" s="1"/>
  <c r="J137" i="91" s="1"/>
  <c r="J136" i="91" s="1"/>
  <c r="I141" i="91"/>
  <c r="I140" i="91" s="1"/>
  <c r="I139" i="91" s="1"/>
  <c r="I138" i="91" s="1"/>
  <c r="I137" i="91" s="1"/>
  <c r="I136" i="91" s="1"/>
  <c r="J135" i="91"/>
  <c r="J134" i="91" s="1"/>
  <c r="J133" i="91" s="1"/>
  <c r="J132" i="91" s="1"/>
  <c r="I135" i="91"/>
  <c r="I134" i="91" s="1"/>
  <c r="I133" i="91" s="1"/>
  <c r="I132" i="91" s="1"/>
  <c r="J131" i="91"/>
  <c r="J130" i="91" s="1"/>
  <c r="J129" i="91" s="1"/>
  <c r="J128" i="91" s="1"/>
  <c r="I131" i="91"/>
  <c r="I130" i="91" s="1"/>
  <c r="I129" i="91" s="1"/>
  <c r="I128" i="91" s="1"/>
  <c r="J127" i="91"/>
  <c r="J126" i="91" s="1"/>
  <c r="J125" i="91" s="1"/>
  <c r="I127" i="91"/>
  <c r="I126" i="91" s="1"/>
  <c r="I125" i="91" s="1"/>
  <c r="J124" i="91"/>
  <c r="J123" i="91" s="1"/>
  <c r="J122" i="91" s="1"/>
  <c r="I124" i="91"/>
  <c r="I123" i="91" s="1"/>
  <c r="I122" i="91" s="1"/>
  <c r="J121" i="91"/>
  <c r="J120" i="91" s="1"/>
  <c r="J119" i="91" s="1"/>
  <c r="I121" i="91"/>
  <c r="I120" i="91" s="1"/>
  <c r="I119" i="91" s="1"/>
  <c r="J118" i="91"/>
  <c r="J117" i="91" s="1"/>
  <c r="J116" i="91" s="1"/>
  <c r="I118" i="91"/>
  <c r="I117" i="91" s="1"/>
  <c r="I116" i="91" s="1"/>
  <c r="J115" i="91"/>
  <c r="J114" i="91" s="1"/>
  <c r="J113" i="91" s="1"/>
  <c r="I115" i="91"/>
  <c r="I114" i="91" s="1"/>
  <c r="I113" i="91" s="1"/>
  <c r="J108" i="91"/>
  <c r="J107" i="91" s="1"/>
  <c r="J106" i="91" s="1"/>
  <c r="J111" i="91"/>
  <c r="J110" i="91" s="1"/>
  <c r="J109" i="91" s="1"/>
  <c r="I111" i="91"/>
  <c r="I110" i="91" s="1"/>
  <c r="I109" i="91" s="1"/>
  <c r="I108" i="91"/>
  <c r="I107" i="91" s="1"/>
  <c r="I106" i="91" s="1"/>
  <c r="J104" i="91"/>
  <c r="J103" i="91" s="1"/>
  <c r="J102" i="91" s="1"/>
  <c r="J101" i="91" s="1"/>
  <c r="I104" i="91"/>
  <c r="I103" i="91" s="1"/>
  <c r="I102" i="91" s="1"/>
  <c r="I101" i="91" s="1"/>
  <c r="J98" i="91"/>
  <c r="J100" i="91"/>
  <c r="J99" i="91" s="1"/>
  <c r="I100" i="91"/>
  <c r="I99" i="91" s="1"/>
  <c r="I98" i="91"/>
  <c r="J94" i="91"/>
  <c r="J93" i="91" s="1"/>
  <c r="J92" i="91" s="1"/>
  <c r="I94" i="91"/>
  <c r="I93" i="91" s="1"/>
  <c r="I92" i="91" s="1"/>
  <c r="J91" i="91"/>
  <c r="J90" i="91" s="1"/>
  <c r="J89" i="91" s="1"/>
  <c r="I91" i="91"/>
  <c r="I90" i="91" s="1"/>
  <c r="I89" i="91" s="1"/>
  <c r="J88" i="91"/>
  <c r="J87" i="91" s="1"/>
  <c r="J86" i="91" s="1"/>
  <c r="I88" i="91"/>
  <c r="I87" i="91" s="1"/>
  <c r="I86" i="91" s="1"/>
  <c r="J85" i="91"/>
  <c r="J84" i="91" s="1"/>
  <c r="J83" i="91" s="1"/>
  <c r="I85" i="91"/>
  <c r="I84" i="91" s="1"/>
  <c r="I83" i="91" s="1"/>
  <c r="J82" i="91"/>
  <c r="J81" i="91" s="1"/>
  <c r="J80" i="91" s="1"/>
  <c r="I82" i="91"/>
  <c r="I81" i="91" s="1"/>
  <c r="I80" i="91" s="1"/>
  <c r="J79" i="91"/>
  <c r="J78" i="91" s="1"/>
  <c r="J77" i="91" s="1"/>
  <c r="I79" i="91"/>
  <c r="I78" i="91" s="1"/>
  <c r="I77" i="91" s="1"/>
  <c r="J74" i="91"/>
  <c r="J73" i="91" s="1"/>
  <c r="J72" i="91" s="1"/>
  <c r="I74" i="91"/>
  <c r="I73" i="91" s="1"/>
  <c r="I72" i="91" s="1"/>
  <c r="J71" i="91"/>
  <c r="J70" i="91" s="1"/>
  <c r="I71" i="91"/>
  <c r="I70" i="91" s="1"/>
  <c r="J69" i="91"/>
  <c r="J68" i="91" s="1"/>
  <c r="I69" i="91"/>
  <c r="I68" i="91" s="1"/>
  <c r="J67" i="91"/>
  <c r="J66" i="91" s="1"/>
  <c r="I67" i="91"/>
  <c r="I66" i="91" s="1"/>
  <c r="J57" i="91"/>
  <c r="J56" i="91" s="1"/>
  <c r="J55" i="91" s="1"/>
  <c r="J54" i="91" s="1"/>
  <c r="I57" i="91"/>
  <c r="I56" i="91" s="1"/>
  <c r="I55" i="91" s="1"/>
  <c r="I54" i="91" s="1"/>
  <c r="J53" i="91"/>
  <c r="J52" i="91" s="1"/>
  <c r="J51" i="91" s="1"/>
  <c r="J50" i="91" s="1"/>
  <c r="J49" i="91" s="1"/>
  <c r="J48" i="91"/>
  <c r="J47" i="91" s="1"/>
  <c r="I48" i="91"/>
  <c r="I47" i="91" s="1"/>
  <c r="J46" i="91"/>
  <c r="J45" i="91" s="1"/>
  <c r="I46" i="91"/>
  <c r="I45" i="91" s="1"/>
  <c r="J44" i="91"/>
  <c r="J43" i="91" s="1"/>
  <c r="I44" i="91"/>
  <c r="I43" i="91" s="1"/>
  <c r="J42" i="91"/>
  <c r="J41" i="91" s="1"/>
  <c r="I42" i="91"/>
  <c r="I41" i="91" s="1"/>
  <c r="J36" i="91"/>
  <c r="J37" i="91"/>
  <c r="J38" i="91"/>
  <c r="I37" i="91"/>
  <c r="I38" i="91"/>
  <c r="I36" i="91"/>
  <c r="J31" i="91"/>
  <c r="J30" i="91" s="1"/>
  <c r="J29" i="91" s="1"/>
  <c r="I31" i="91"/>
  <c r="I30" i="91" s="1"/>
  <c r="I29" i="91" s="1"/>
  <c r="J27" i="91"/>
  <c r="J26" i="91" s="1"/>
  <c r="J25" i="91" s="1"/>
  <c r="J24" i="91" s="1"/>
  <c r="I27" i="91"/>
  <c r="I26" i="91" s="1"/>
  <c r="I25" i="91" s="1"/>
  <c r="I24" i="91" s="1"/>
  <c r="J21" i="91"/>
  <c r="J22" i="91"/>
  <c r="I22" i="91"/>
  <c r="I21" i="91"/>
  <c r="J19" i="91"/>
  <c r="J18" i="91" s="1"/>
  <c r="I19" i="91"/>
  <c r="I18" i="91" s="1"/>
  <c r="I169" i="91" l="1"/>
  <c r="I170" i="91"/>
  <c r="J170" i="91"/>
  <c r="J169" i="91" s="1"/>
  <c r="J68" i="95"/>
  <c r="I111" i="95"/>
  <c r="I117" i="95"/>
  <c r="I116" i="95" s="1"/>
  <c r="I68" i="95"/>
  <c r="J117" i="95"/>
  <c r="J116" i="95" s="1"/>
  <c r="I96" i="94"/>
  <c r="I29" i="95"/>
  <c r="I14" i="95"/>
  <c r="I13" i="95" s="1"/>
  <c r="J29" i="95"/>
  <c r="J35" i="95"/>
  <c r="I75" i="95"/>
  <c r="I79" i="95"/>
  <c r="J79" i="95"/>
  <c r="J111" i="95"/>
  <c r="J21" i="95"/>
  <c r="J75" i="95"/>
  <c r="I121" i="95"/>
  <c r="I120" i="95" s="1"/>
  <c r="J46" i="95"/>
  <c r="J86" i="95"/>
  <c r="J99" i="95"/>
  <c r="J14" i="95"/>
  <c r="J13" i="95" s="1"/>
  <c r="I35" i="95"/>
  <c r="I42" i="95"/>
  <c r="I21" i="95"/>
  <c r="J42" i="95"/>
  <c r="J58" i="95"/>
  <c r="J121" i="95"/>
  <c r="J120" i="95" s="1"/>
  <c r="I58" i="95"/>
  <c r="I46" i="95"/>
  <c r="I106" i="95"/>
  <c r="I86" i="95"/>
  <c r="J129" i="95"/>
  <c r="J128" i="95" s="1"/>
  <c r="J106" i="95"/>
  <c r="I129" i="95"/>
  <c r="I128" i="95" s="1"/>
  <c r="I99" i="95"/>
  <c r="I146" i="94"/>
  <c r="I133" i="94"/>
  <c r="I76" i="94"/>
  <c r="I139" i="94"/>
  <c r="I138" i="94" s="1"/>
  <c r="I48" i="94"/>
  <c r="I38" i="94"/>
  <c r="I52" i="94"/>
  <c r="I79" i="94"/>
  <c r="I121" i="94"/>
  <c r="I143" i="94"/>
  <c r="I142" i="94" s="1"/>
  <c r="I128" i="94"/>
  <c r="I158" i="94"/>
  <c r="I157" i="94" s="1"/>
  <c r="I30" i="94"/>
  <c r="I22" i="94"/>
  <c r="I105" i="91"/>
  <c r="J272" i="91"/>
  <c r="J271" i="91" s="1"/>
  <c r="J270" i="91" s="1"/>
  <c r="I20" i="91"/>
  <c r="I17" i="91" s="1"/>
  <c r="I16" i="91" s="1"/>
  <c r="I15" i="91" s="1"/>
  <c r="I97" i="91"/>
  <c r="I96" i="91" s="1"/>
  <c r="I95" i="91" s="1"/>
  <c r="J105" i="91"/>
  <c r="J161" i="91"/>
  <c r="J157" i="91" s="1"/>
  <c r="I326" i="91"/>
  <c r="I323" i="91" s="1"/>
  <c r="I322" i="91" s="1"/>
  <c r="I339" i="91"/>
  <c r="I338" i="91" s="1"/>
  <c r="J20" i="91"/>
  <c r="J17" i="91" s="1"/>
  <c r="J16" i="91" s="1"/>
  <c r="J15" i="91" s="1"/>
  <c r="I35" i="91"/>
  <c r="J97" i="91"/>
  <c r="J96" i="91" s="1"/>
  <c r="J95" i="91" s="1"/>
  <c r="I272" i="91"/>
  <c r="I271" i="91" s="1"/>
  <c r="I270" i="91" s="1"/>
  <c r="J182" i="91"/>
  <c r="J181" i="91" s="1"/>
  <c r="J180" i="91" s="1"/>
  <c r="J326" i="91"/>
  <c r="J323" i="91" s="1"/>
  <c r="J322" i="91" s="1"/>
  <c r="J351" i="91"/>
  <c r="J350" i="91" s="1"/>
  <c r="J349" i="91" s="1"/>
  <c r="J348" i="91" s="1"/>
  <c r="I145" i="91"/>
  <c r="I144" i="91" s="1"/>
  <c r="I143" i="91" s="1"/>
  <c r="J206" i="91"/>
  <c r="J205" i="91" s="1"/>
  <c r="J255" i="91"/>
  <c r="J254" i="91" s="1"/>
  <c r="J277" i="91"/>
  <c r="J276" i="91" s="1"/>
  <c r="J294" i="91"/>
  <c r="J293" i="91" s="1"/>
  <c r="J292" i="91" s="1"/>
  <c r="J287" i="91" s="1"/>
  <c r="J35" i="91"/>
  <c r="J224" i="91"/>
  <c r="I331" i="91"/>
  <c r="I330" i="91" s="1"/>
  <c r="I329" i="91" s="1"/>
  <c r="J40" i="91"/>
  <c r="J39" i="91" s="1"/>
  <c r="J112" i="91"/>
  <c r="J65" i="91"/>
  <c r="J64" i="91" s="1"/>
  <c r="I76" i="91"/>
  <c r="I75" i="91" s="1"/>
  <c r="I351" i="91"/>
  <c r="I350" i="91" s="1"/>
  <c r="I349" i="91" s="1"/>
  <c r="I348" i="91" s="1"/>
  <c r="J145" i="91"/>
  <c r="J144" i="91" s="1"/>
  <c r="J143" i="91" s="1"/>
  <c r="I161" i="91"/>
  <c r="I157" i="91" s="1"/>
  <c r="I206" i="91"/>
  <c r="I205" i="91" s="1"/>
  <c r="I40" i="91"/>
  <c r="I39" i="91" s="1"/>
  <c r="J200" i="91"/>
  <c r="I294" i="91"/>
  <c r="I293" i="91" s="1"/>
  <c r="I292" i="91" s="1"/>
  <c r="I287" i="91" s="1"/>
  <c r="I112" i="91"/>
  <c r="I182" i="91"/>
  <c r="I181" i="91" s="1"/>
  <c r="I180" i="91" s="1"/>
  <c r="I255" i="91"/>
  <c r="I254" i="91" s="1"/>
  <c r="I277" i="91"/>
  <c r="I276" i="91" s="1"/>
  <c r="I200" i="91"/>
  <c r="I224" i="91"/>
  <c r="I312" i="91"/>
  <c r="I311" i="91"/>
  <c r="I310" i="91" s="1"/>
  <c r="J339" i="91"/>
  <c r="J338" i="91" s="1"/>
  <c r="I65" i="91"/>
  <c r="I64" i="91" s="1"/>
  <c r="J76" i="91"/>
  <c r="J75" i="91" s="1"/>
  <c r="I231" i="91"/>
  <c r="J331" i="91"/>
  <c r="J330" i="91" s="1"/>
  <c r="J329" i="91" s="1"/>
  <c r="J311" i="91"/>
  <c r="J310" i="91" s="1"/>
  <c r="J231" i="91"/>
  <c r="I156" i="91" l="1"/>
  <c r="I142" i="91" s="1"/>
  <c r="J156" i="91"/>
  <c r="J142" i="91"/>
  <c r="I20" i="95"/>
  <c r="J20" i="95"/>
  <c r="I73" i="94"/>
  <c r="J34" i="95"/>
  <c r="J85" i="95"/>
  <c r="I34" i="95"/>
  <c r="I85" i="95"/>
  <c r="I63" i="91"/>
  <c r="J63" i="91"/>
  <c r="J269" i="91"/>
  <c r="J179" i="91"/>
  <c r="I269" i="91"/>
  <c r="J223" i="91"/>
  <c r="J222" i="91" s="1"/>
  <c r="I179" i="91"/>
  <c r="I223" i="91"/>
  <c r="I222" i="91" s="1"/>
  <c r="J204" i="91" l="1"/>
  <c r="I204" i="91"/>
  <c r="J29" i="103" l="1"/>
  <c r="I29" i="103"/>
  <c r="H29" i="103"/>
  <c r="F29" i="103"/>
  <c r="D29" i="103"/>
  <c r="B29" i="103"/>
  <c r="J20" i="103"/>
  <c r="I20" i="103"/>
  <c r="H20" i="103"/>
  <c r="F20" i="103"/>
  <c r="D20" i="103"/>
  <c r="B20" i="103"/>
  <c r="J25" i="97" l="1"/>
  <c r="I25" i="97"/>
  <c r="J19" i="97"/>
  <c r="I19" i="97"/>
  <c r="I19" i="96"/>
  <c r="I19" i="90"/>
  <c r="I413" i="90"/>
  <c r="I405" i="90"/>
  <c r="I403" i="90"/>
  <c r="I401" i="90"/>
  <c r="I391" i="90"/>
  <c r="I387" i="90"/>
  <c r="I381" i="90"/>
  <c r="I379" i="90"/>
  <c r="I377" i="90"/>
  <c r="I372" i="90"/>
  <c r="I371" i="90"/>
  <c r="I367" i="90"/>
  <c r="I363" i="90"/>
  <c r="I359" i="90"/>
  <c r="I356" i="90"/>
  <c r="I351" i="90"/>
  <c r="I346" i="90"/>
  <c r="I343" i="90"/>
  <c r="I341" i="90"/>
  <c r="I338" i="90"/>
  <c r="I339" i="90"/>
  <c r="I331" i="90"/>
  <c r="I324" i="90"/>
  <c r="I313" i="90"/>
  <c r="I310" i="90"/>
  <c r="I307" i="90"/>
  <c r="I302" i="90"/>
  <c r="I295" i="90"/>
  <c r="I291" i="90"/>
  <c r="I280" i="90"/>
  <c r="I278" i="90"/>
  <c r="I276" i="90"/>
  <c r="I274" i="90"/>
  <c r="I272" i="90"/>
  <c r="I270" i="90"/>
  <c r="I268" i="90"/>
  <c r="I266" i="90"/>
  <c r="I264" i="90"/>
  <c r="I263" i="90"/>
  <c r="I261" i="90"/>
  <c r="I259" i="90"/>
  <c r="I257" i="90"/>
  <c r="I256" i="90"/>
  <c r="I253" i="90"/>
  <c r="I251" i="90"/>
  <c r="I249" i="90"/>
  <c r="I244" i="90"/>
  <c r="I240" i="90"/>
  <c r="I239" i="90"/>
  <c r="I234" i="90"/>
  <c r="I230" i="90"/>
  <c r="I227" i="90"/>
  <c r="I225" i="90"/>
  <c r="I222" i="90"/>
  <c r="I216" i="90"/>
  <c r="I212" i="90"/>
  <c r="I205" i="90"/>
  <c r="I203" i="90"/>
  <c r="I201" i="90"/>
  <c r="I199" i="90"/>
  <c r="I197" i="90"/>
  <c r="I195" i="90"/>
  <c r="I193" i="90"/>
  <c r="I192" i="90"/>
  <c r="I186" i="90"/>
  <c r="I182" i="90"/>
  <c r="I176" i="90"/>
  <c r="I180" i="90"/>
  <c r="I173" i="90"/>
  <c r="I171" i="90"/>
  <c r="I168" i="90"/>
  <c r="I163" i="90"/>
  <c r="I161" i="90"/>
  <c r="I159" i="90"/>
  <c r="I157" i="90"/>
  <c r="I155" i="90"/>
  <c r="I149" i="90"/>
  <c r="I148" i="90"/>
  <c r="I142" i="90"/>
  <c r="I140" i="90"/>
  <c r="I135" i="90"/>
  <c r="I136" i="90"/>
  <c r="I134" i="90"/>
  <c r="I130" i="90"/>
  <c r="I126" i="90"/>
  <c r="I124" i="90"/>
  <c r="I121" i="90"/>
  <c r="I117" i="90"/>
  <c r="I116" i="90" s="1"/>
  <c r="I115" i="90" s="1"/>
  <c r="I114" i="90"/>
  <c r="I110" i="90"/>
  <c r="I106" i="90"/>
  <c r="I104" i="90"/>
  <c r="I100" i="90"/>
  <c r="I97" i="90"/>
  <c r="I94" i="90"/>
  <c r="I88" i="90"/>
  <c r="I85" i="90"/>
  <c r="I80" i="90"/>
  <c r="I77" i="90"/>
  <c r="I75" i="90"/>
  <c r="I71" i="90"/>
  <c r="I66" i="90"/>
  <c r="I61" i="90"/>
  <c r="I57" i="90"/>
  <c r="I52" i="90"/>
  <c r="I50" i="90"/>
  <c r="I49" i="90" s="1"/>
  <c r="I48" i="90"/>
  <c r="I46" i="90"/>
  <c r="I41" i="90"/>
  <c r="I40" i="90"/>
  <c r="I38" i="90"/>
  <c r="I37" i="90"/>
  <c r="I36" i="90"/>
  <c r="I31" i="90"/>
  <c r="I27" i="90"/>
  <c r="I412" i="90" l="1"/>
  <c r="I411" i="90" s="1"/>
  <c r="I410" i="90" s="1"/>
  <c r="I409" i="90" s="1"/>
  <c r="I408" i="90" s="1"/>
  <c r="I404" i="90"/>
  <c r="I402" i="90"/>
  <c r="I400" i="90"/>
  <c r="I390" i="90"/>
  <c r="I389" i="90" s="1"/>
  <c r="I388" i="90" s="1"/>
  <c r="I386" i="90"/>
  <c r="I385" i="90" s="1"/>
  <c r="I384" i="90" s="1"/>
  <c r="I380" i="90"/>
  <c r="I378" i="90"/>
  <c r="I376" i="90"/>
  <c r="I366" i="90"/>
  <c r="I362" i="90"/>
  <c r="I361" i="90" s="1"/>
  <c r="I360" i="90" s="1"/>
  <c r="I358" i="90"/>
  <c r="I357" i="90" s="1"/>
  <c r="I355" i="90"/>
  <c r="I350" i="90"/>
  <c r="I345" i="90"/>
  <c r="I344" i="90" s="1"/>
  <c r="I342" i="90"/>
  <c r="I340" i="90"/>
  <c r="I330" i="90"/>
  <c r="I323" i="90"/>
  <c r="I322" i="90" s="1"/>
  <c r="I321" i="90" s="1"/>
  <c r="I318" i="90"/>
  <c r="I317" i="90" s="1"/>
  <c r="I316" i="90" s="1"/>
  <c r="I315" i="90" s="1"/>
  <c r="I314" i="90" s="1"/>
  <c r="I312" i="90"/>
  <c r="I311" i="90" s="1"/>
  <c r="I309" i="90"/>
  <c r="I308" i="90" s="1"/>
  <c r="I306" i="90"/>
  <c r="I305" i="90" s="1"/>
  <c r="I294" i="90"/>
  <c r="I293" i="90" s="1"/>
  <c r="I292" i="90" s="1"/>
  <c r="I290" i="90"/>
  <c r="I289" i="90" s="1"/>
  <c r="I287" i="90"/>
  <c r="I286" i="90" s="1"/>
  <c r="I284" i="90"/>
  <c r="I283" i="90" s="1"/>
  <c r="I279" i="90"/>
  <c r="I277" i="90"/>
  <c r="I275" i="90"/>
  <c r="I273" i="90"/>
  <c r="I271" i="90"/>
  <c r="I269" i="90"/>
  <c r="I267" i="90"/>
  <c r="I265" i="90"/>
  <c r="I260" i="90"/>
  <c r="I258" i="90"/>
  <c r="I255" i="90"/>
  <c r="I252" i="90"/>
  <c r="I250" i="90"/>
  <c r="I248" i="90"/>
  <c r="I243" i="90"/>
  <c r="I242" i="90" s="1"/>
  <c r="I241" i="90" s="1"/>
  <c r="I233" i="90"/>
  <c r="I232" i="90" s="1"/>
  <c r="I231" i="90" s="1"/>
  <c r="I229" i="90"/>
  <c r="I228" i="90" s="1"/>
  <c r="I226" i="90"/>
  <c r="I224" i="90"/>
  <c r="I221" i="90"/>
  <c r="I220" i="90" s="1"/>
  <c r="I215" i="90"/>
  <c r="I214" i="90" s="1"/>
  <c r="I211" i="90"/>
  <c r="I210" i="90" s="1"/>
  <c r="I209" i="90" s="1"/>
  <c r="I208" i="90" s="1"/>
  <c r="I206" i="90"/>
  <c r="I204" i="90"/>
  <c r="I202" i="90"/>
  <c r="I200" i="90"/>
  <c r="I198" i="90"/>
  <c r="I196" i="90"/>
  <c r="I194" i="90"/>
  <c r="I185" i="90"/>
  <c r="I184" i="90" s="1"/>
  <c r="I183" i="90" s="1"/>
  <c r="I181" i="90"/>
  <c r="I175" i="90"/>
  <c r="I174" i="90" s="1"/>
  <c r="I179" i="90"/>
  <c r="I178" i="90" s="1"/>
  <c r="I177" i="90" s="1"/>
  <c r="I172" i="90"/>
  <c r="I170" i="90"/>
  <c r="I167" i="90"/>
  <c r="I166" i="90" s="1"/>
  <c r="I162" i="90"/>
  <c r="I160" i="90"/>
  <c r="I158" i="90"/>
  <c r="I156" i="90"/>
  <c r="I154" i="90"/>
  <c r="I153" i="90" s="1"/>
  <c r="I152" i="90" s="1"/>
  <c r="I151" i="90" s="1"/>
  <c r="I147" i="90"/>
  <c r="I146" i="90" s="1"/>
  <c r="I145" i="90" s="1"/>
  <c r="I144" i="90" s="1"/>
  <c r="I143" i="90" s="1"/>
  <c r="I141" i="90"/>
  <c r="I139" i="90"/>
  <c r="I129" i="90"/>
  <c r="I128" i="90" s="1"/>
  <c r="I127" i="90" s="1"/>
  <c r="I125" i="90"/>
  <c r="I123" i="90"/>
  <c r="I122" i="90" s="1"/>
  <c r="I120" i="90"/>
  <c r="I119" i="90" s="1"/>
  <c r="I113" i="90"/>
  <c r="I112" i="90" s="1"/>
  <c r="I111" i="90" s="1"/>
  <c r="I109" i="90"/>
  <c r="I108" i="90" s="1"/>
  <c r="I107" i="90" s="1"/>
  <c r="I105" i="90"/>
  <c r="I103" i="90"/>
  <c r="I99" i="90"/>
  <c r="I98" i="90" s="1"/>
  <c r="I96" i="90"/>
  <c r="I95" i="90" s="1"/>
  <c r="I93" i="90"/>
  <c r="I92" i="90" s="1"/>
  <c r="I87" i="90"/>
  <c r="I86" i="90" s="1"/>
  <c r="I84" i="90"/>
  <c r="I83" i="90" s="1"/>
  <c r="I79" i="90"/>
  <c r="I78" i="90" s="1"/>
  <c r="I76" i="90"/>
  <c r="I74" i="90"/>
  <c r="I70" i="90"/>
  <c r="I65" i="90"/>
  <c r="I64" i="90" s="1"/>
  <c r="I63" i="90" s="1"/>
  <c r="I62" i="90" s="1"/>
  <c r="I60" i="90"/>
  <c r="I59" i="90" s="1"/>
  <c r="I58" i="90" s="1"/>
  <c r="I56" i="90"/>
  <c r="I55" i="90" s="1"/>
  <c r="I54" i="90" s="1"/>
  <c r="I53" i="90" s="1"/>
  <c r="I51" i="90"/>
  <c r="I47" i="90"/>
  <c r="I45" i="90"/>
  <c r="I35" i="90"/>
  <c r="I30" i="90"/>
  <c r="I29" i="90" s="1"/>
  <c r="I26" i="90"/>
  <c r="I25" i="90" s="1"/>
  <c r="I24" i="90" s="1"/>
  <c r="I20" i="90"/>
  <c r="I18" i="90" s="1"/>
  <c r="D47" i="102"/>
  <c r="C47" i="102"/>
  <c r="D46" i="102"/>
  <c r="C46" i="102"/>
  <c r="D20" i="102"/>
  <c r="C20" i="102"/>
  <c r="D19" i="102"/>
  <c r="C19" i="102"/>
  <c r="D18" i="102"/>
  <c r="C18" i="102"/>
  <c r="D17" i="102"/>
  <c r="C17" i="102"/>
  <c r="D16" i="102"/>
  <c r="C16" i="102"/>
  <c r="D15" i="102"/>
  <c r="C15" i="102"/>
  <c r="D13" i="102"/>
  <c r="C13" i="102"/>
  <c r="D14" i="102"/>
  <c r="C14" i="102"/>
  <c r="I150" i="90" l="1"/>
  <c r="C48" i="102"/>
  <c r="D48" i="102"/>
  <c r="I169" i="90"/>
  <c r="I165" i="90" s="1"/>
  <c r="I164" i="90" s="1"/>
  <c r="I102" i="90"/>
  <c r="I101" i="90" s="1"/>
  <c r="I238" i="90"/>
  <c r="I237" i="90" s="1"/>
  <c r="I236" i="90" s="1"/>
  <c r="I235" i="90" s="1"/>
  <c r="I375" i="90"/>
  <c r="I374" i="90" s="1"/>
  <c r="I373" i="90" s="1"/>
  <c r="I138" i="90"/>
  <c r="I137" i="90" s="1"/>
  <c r="I191" i="90"/>
  <c r="I190" i="90" s="1"/>
  <c r="I189" i="90" s="1"/>
  <c r="I188" i="90" s="1"/>
  <c r="I370" i="90"/>
  <c r="I282" i="90"/>
  <c r="I281" i="90" s="1"/>
  <c r="I223" i="90"/>
  <c r="I219" i="90" s="1"/>
  <c r="I218" i="90" s="1"/>
  <c r="I262" i="90"/>
  <c r="I254" i="90" s="1"/>
  <c r="I118" i="90"/>
  <c r="I213" i="90"/>
  <c r="I304" i="90"/>
  <c r="I303" i="90" s="1"/>
  <c r="I354" i="90"/>
  <c r="I353" i="90"/>
  <c r="I352" i="90" s="1"/>
  <c r="I39" i="90"/>
  <c r="I43" i="90"/>
  <c r="I42" i="90" s="1"/>
  <c r="I247" i="90"/>
  <c r="I17" i="90"/>
  <c r="I16" i="90" s="1"/>
  <c r="I15" i="90" s="1"/>
  <c r="I133" i="90"/>
  <c r="I132" i="90" s="1"/>
  <c r="I131" i="90" s="1"/>
  <c r="D21" i="102"/>
  <c r="C21" i="102"/>
  <c r="I187" i="90" l="1"/>
  <c r="I246" i="90"/>
  <c r="I245" i="90" s="1"/>
  <c r="C47" i="89"/>
  <c r="C46" i="89"/>
  <c r="C20" i="89"/>
  <c r="C19" i="89"/>
  <c r="C18" i="89"/>
  <c r="C17" i="89"/>
  <c r="C16" i="89"/>
  <c r="C15" i="89"/>
  <c r="C14" i="89"/>
  <c r="C13" i="89"/>
  <c r="K291" i="93"/>
  <c r="J291" i="93"/>
  <c r="K296" i="93"/>
  <c r="J296" i="93"/>
  <c r="K284" i="93"/>
  <c r="J284" i="93"/>
  <c r="K254" i="93"/>
  <c r="K253" i="93" s="1"/>
  <c r="K252" i="93" s="1"/>
  <c r="J254" i="93"/>
  <c r="J253" i="93" s="1"/>
  <c r="J252" i="93" s="1"/>
  <c r="J174" i="93"/>
  <c r="K160" i="93"/>
  <c r="J160" i="93"/>
  <c r="K121" i="93"/>
  <c r="K120" i="93" s="1"/>
  <c r="K119" i="93" s="1"/>
  <c r="J121" i="93"/>
  <c r="J120" i="93" s="1"/>
  <c r="J119" i="93" s="1"/>
  <c r="K101" i="93"/>
  <c r="K100" i="93" s="1"/>
  <c r="J101" i="93"/>
  <c r="J100" i="93" s="1"/>
  <c r="K90" i="93"/>
  <c r="K88" i="93"/>
  <c r="J90" i="93"/>
  <c r="J88" i="93"/>
  <c r="K25" i="93"/>
  <c r="J25" i="93"/>
  <c r="K364" i="93"/>
  <c r="K363" i="93" s="1"/>
  <c r="K362" i="93" s="1"/>
  <c r="K361" i="93" s="1"/>
  <c r="J364" i="93"/>
  <c r="J363" i="93" s="1"/>
  <c r="J362" i="93" s="1"/>
  <c r="J361" i="93" s="1"/>
  <c r="K358" i="93"/>
  <c r="J358" i="93"/>
  <c r="K356" i="93"/>
  <c r="J356" i="93"/>
  <c r="K349" i="93"/>
  <c r="K348" i="93" s="1"/>
  <c r="K347" i="93" s="1"/>
  <c r="K346" i="93" s="1"/>
  <c r="K345" i="93" s="1"/>
  <c r="K377" i="93" s="1"/>
  <c r="J349" i="93"/>
  <c r="J348" i="93" s="1"/>
  <c r="J347" i="93" s="1"/>
  <c r="J346" i="93" s="1"/>
  <c r="J345" i="93" s="1"/>
  <c r="J377" i="93" s="1"/>
  <c r="K343" i="93"/>
  <c r="J343" i="93"/>
  <c r="K341" i="93"/>
  <c r="J341" i="93"/>
  <c r="K339" i="93"/>
  <c r="J339" i="93"/>
  <c r="K333" i="93"/>
  <c r="K332" i="93" s="1"/>
  <c r="K331" i="93" s="1"/>
  <c r="J333" i="93"/>
  <c r="J332" i="93" s="1"/>
  <c r="J331" i="93" s="1"/>
  <c r="K329" i="93"/>
  <c r="K328" i="93" s="1"/>
  <c r="K327" i="93" s="1"/>
  <c r="J329" i="93"/>
  <c r="J328" i="93" s="1"/>
  <c r="J327" i="93" s="1"/>
  <c r="K323" i="93"/>
  <c r="J323" i="93"/>
  <c r="K321" i="93"/>
  <c r="J321" i="93"/>
  <c r="K319" i="93"/>
  <c r="J319" i="93"/>
  <c r="K313" i="93"/>
  <c r="J313" i="93"/>
  <c r="K311" i="93"/>
  <c r="J311" i="93"/>
  <c r="K307" i="93"/>
  <c r="K306" i="93" s="1"/>
  <c r="K305" i="93" s="1"/>
  <c r="J307" i="93"/>
  <c r="J306" i="93" s="1"/>
  <c r="J305" i="93" s="1"/>
  <c r="K303" i="93"/>
  <c r="K302" i="93" s="1"/>
  <c r="J303" i="93"/>
  <c r="J302" i="93" s="1"/>
  <c r="K300" i="93"/>
  <c r="K299" i="93" s="1"/>
  <c r="J300" i="93"/>
  <c r="J299" i="93" s="1"/>
  <c r="K282" i="93"/>
  <c r="K281" i="93" s="1"/>
  <c r="J282" i="93"/>
  <c r="J281" i="93" s="1"/>
  <c r="K277" i="93"/>
  <c r="K276" i="93" s="1"/>
  <c r="K275" i="93" s="1"/>
  <c r="J277" i="93"/>
  <c r="J276" i="93" s="1"/>
  <c r="J275" i="93" s="1"/>
  <c r="K272" i="93"/>
  <c r="K271" i="93" s="1"/>
  <c r="J272" i="93"/>
  <c r="J271" i="93" s="1"/>
  <c r="K269" i="93"/>
  <c r="K268" i="93" s="1"/>
  <c r="J269" i="93"/>
  <c r="J268" i="93" s="1"/>
  <c r="K266" i="93"/>
  <c r="K265" i="93" s="1"/>
  <c r="J266" i="93"/>
  <c r="J265" i="93" s="1"/>
  <c r="K259" i="93"/>
  <c r="K258" i="93" s="1"/>
  <c r="K257" i="93" s="1"/>
  <c r="J259" i="93"/>
  <c r="J258" i="93" s="1"/>
  <c r="J257" i="93" s="1"/>
  <c r="K250" i="93"/>
  <c r="K249" i="93" s="1"/>
  <c r="J250" i="93"/>
  <c r="J249" i="93" s="1"/>
  <c r="K247" i="93"/>
  <c r="K246" i="93" s="1"/>
  <c r="J247" i="93"/>
  <c r="J246" i="93" s="1"/>
  <c r="K244" i="93"/>
  <c r="K243" i="93" s="1"/>
  <c r="J244" i="93"/>
  <c r="J243" i="93" s="1"/>
  <c r="K239" i="93"/>
  <c r="J239" i="93"/>
  <c r="K237" i="93"/>
  <c r="J237" i="93"/>
  <c r="K235" i="93"/>
  <c r="J235" i="93"/>
  <c r="K233" i="93"/>
  <c r="J233" i="93"/>
  <c r="J231" i="93"/>
  <c r="K231" i="93"/>
  <c r="K229" i="93"/>
  <c r="J229" i="93"/>
  <c r="K227" i="93"/>
  <c r="J227" i="93"/>
  <c r="K225" i="93"/>
  <c r="J225" i="93"/>
  <c r="J223" i="93"/>
  <c r="K223" i="93"/>
  <c r="K221" i="93"/>
  <c r="J221" i="93"/>
  <c r="J219" i="93"/>
  <c r="K219" i="93"/>
  <c r="K216" i="93"/>
  <c r="J216" i="93"/>
  <c r="K214" i="93"/>
  <c r="J214" i="93"/>
  <c r="K212" i="93"/>
  <c r="J212" i="93"/>
  <c r="K207" i="93"/>
  <c r="K206" i="93" s="1"/>
  <c r="K205" i="93" s="1"/>
  <c r="K204" i="93" s="1"/>
  <c r="J207" i="93"/>
  <c r="J206" i="93" s="1"/>
  <c r="J205" i="93" s="1"/>
  <c r="J204" i="93" s="1"/>
  <c r="K202" i="93"/>
  <c r="K201" i="93" s="1"/>
  <c r="K200" i="93" s="1"/>
  <c r="J202" i="93"/>
  <c r="J201" i="93" s="1"/>
  <c r="J200" i="93" s="1"/>
  <c r="K198" i="93"/>
  <c r="K197" i="93" s="1"/>
  <c r="J198" i="93"/>
  <c r="J197" i="93" s="1"/>
  <c r="K195" i="93"/>
  <c r="K194" i="93" s="1"/>
  <c r="J195" i="93"/>
  <c r="J194" i="93" s="1"/>
  <c r="K189" i="93"/>
  <c r="K188" i="93" s="1"/>
  <c r="J189" i="93"/>
  <c r="J188" i="93" s="1"/>
  <c r="K185" i="93"/>
  <c r="K184" i="93" s="1"/>
  <c r="K183" i="93" s="1"/>
  <c r="K182" i="93" s="1"/>
  <c r="J185" i="93"/>
  <c r="J184" i="93" s="1"/>
  <c r="J183" i="93" s="1"/>
  <c r="J182" i="93" s="1"/>
  <c r="K180" i="93"/>
  <c r="J180" i="93"/>
  <c r="K178" i="93"/>
  <c r="J178" i="93"/>
  <c r="K176" i="93"/>
  <c r="J176" i="93"/>
  <c r="K174" i="93"/>
  <c r="K172" i="93"/>
  <c r="J172" i="93"/>
  <c r="K170" i="93"/>
  <c r="J170" i="93"/>
  <c r="K164" i="93"/>
  <c r="K163" i="93" s="1"/>
  <c r="K162" i="93" s="1"/>
  <c r="J164" i="93"/>
  <c r="J163" i="93" s="1"/>
  <c r="J162" i="93" s="1"/>
  <c r="K154" i="93"/>
  <c r="K153" i="93" s="1"/>
  <c r="J154" i="93"/>
  <c r="J153" i="93" s="1"/>
  <c r="K158" i="93"/>
  <c r="J158" i="93"/>
  <c r="K151" i="93"/>
  <c r="J151" i="93"/>
  <c r="K149" i="93"/>
  <c r="J149" i="93"/>
  <c r="K146" i="93"/>
  <c r="K145" i="93" s="1"/>
  <c r="J146" i="93"/>
  <c r="J145" i="93" s="1"/>
  <c r="K141" i="93"/>
  <c r="J141" i="93"/>
  <c r="K139" i="93"/>
  <c r="J139" i="93"/>
  <c r="K137" i="93"/>
  <c r="J137" i="93"/>
  <c r="K135" i="93"/>
  <c r="J135" i="93"/>
  <c r="K133" i="93"/>
  <c r="J133" i="93"/>
  <c r="K127" i="93"/>
  <c r="K126" i="93" s="1"/>
  <c r="K125" i="93" s="1"/>
  <c r="K124" i="93" s="1"/>
  <c r="K123" i="93" s="1"/>
  <c r="K368" i="93" s="1"/>
  <c r="J127" i="93"/>
  <c r="J126" i="93" s="1"/>
  <c r="J125" i="93" s="1"/>
  <c r="J124" i="93" s="1"/>
  <c r="J123" i="93" s="1"/>
  <c r="J368" i="93" s="1"/>
  <c r="K117" i="93"/>
  <c r="K116" i="93" s="1"/>
  <c r="J117" i="93"/>
  <c r="J116" i="93" s="1"/>
  <c r="K114" i="93"/>
  <c r="K113" i="93" s="1"/>
  <c r="J114" i="93"/>
  <c r="J113" i="93" s="1"/>
  <c r="K111" i="93"/>
  <c r="K110" i="93" s="1"/>
  <c r="J111" i="93"/>
  <c r="J110" i="93" s="1"/>
  <c r="K108" i="93"/>
  <c r="K107" i="93" s="1"/>
  <c r="J108" i="93"/>
  <c r="J107" i="93" s="1"/>
  <c r="K105" i="93"/>
  <c r="K104" i="93" s="1"/>
  <c r="J105" i="93"/>
  <c r="J104" i="93" s="1"/>
  <c r="K98" i="93"/>
  <c r="J98" i="93"/>
  <c r="K94" i="93"/>
  <c r="K93" i="93" s="1"/>
  <c r="K92" i="93" s="1"/>
  <c r="J94" i="93"/>
  <c r="J93" i="93" s="1"/>
  <c r="J92" i="93" s="1"/>
  <c r="K84" i="93"/>
  <c r="K83" i="93" s="1"/>
  <c r="J84" i="93"/>
  <c r="J83" i="93" s="1"/>
  <c r="K81" i="93"/>
  <c r="K80" i="93" s="1"/>
  <c r="J81" i="93"/>
  <c r="J80" i="93" s="1"/>
  <c r="K78" i="93"/>
  <c r="K77" i="93" s="1"/>
  <c r="J78" i="93"/>
  <c r="J77" i="93" s="1"/>
  <c r="K75" i="93"/>
  <c r="K74" i="93" s="1"/>
  <c r="J75" i="93"/>
  <c r="J74" i="93" s="1"/>
  <c r="K72" i="93"/>
  <c r="K71" i="93" s="1"/>
  <c r="J72" i="93"/>
  <c r="J71" i="93" s="1"/>
  <c r="K69" i="93"/>
  <c r="K68" i="93" s="1"/>
  <c r="J69" i="93"/>
  <c r="J68" i="93" s="1"/>
  <c r="K64" i="93"/>
  <c r="K63" i="93" s="1"/>
  <c r="J64" i="93"/>
  <c r="J63" i="93" s="1"/>
  <c r="K61" i="93"/>
  <c r="J61" i="93"/>
  <c r="K59" i="93"/>
  <c r="J59" i="93"/>
  <c r="K57" i="93"/>
  <c r="J57" i="93"/>
  <c r="K52" i="93"/>
  <c r="K51" i="93" s="1"/>
  <c r="K50" i="93" s="1"/>
  <c r="K49" i="93" s="1"/>
  <c r="J52" i="93"/>
  <c r="J51" i="93" s="1"/>
  <c r="J50" i="93" s="1"/>
  <c r="J49" i="93" s="1"/>
  <c r="K47" i="93"/>
  <c r="K46" i="93" s="1"/>
  <c r="K45" i="93" s="1"/>
  <c r="J47" i="93"/>
  <c r="J46" i="93" s="1"/>
  <c r="J45" i="93" s="1"/>
  <c r="K43" i="93"/>
  <c r="K42" i="93" s="1"/>
  <c r="K41" i="93" s="1"/>
  <c r="K40" i="93" s="1"/>
  <c r="J43" i="93"/>
  <c r="J42" i="93" s="1"/>
  <c r="J41" i="93" s="1"/>
  <c r="J40" i="93" s="1"/>
  <c r="K38" i="93"/>
  <c r="J38" i="93"/>
  <c r="K36" i="93"/>
  <c r="J36" i="93"/>
  <c r="K34" i="93"/>
  <c r="J34" i="93"/>
  <c r="K32" i="93"/>
  <c r="J32" i="93"/>
  <c r="K26" i="93"/>
  <c r="J26" i="93"/>
  <c r="K21" i="93"/>
  <c r="K20" i="93" s="1"/>
  <c r="J21" i="93"/>
  <c r="J20" i="93" s="1"/>
  <c r="K17" i="93"/>
  <c r="K16" i="93" s="1"/>
  <c r="K15" i="93" s="1"/>
  <c r="J17" i="93"/>
  <c r="J16" i="93" s="1"/>
  <c r="J15" i="93" s="1"/>
  <c r="D14" i="98"/>
  <c r="C14" i="98"/>
  <c r="B14" i="98"/>
  <c r="J297" i="92"/>
  <c r="J66" i="92"/>
  <c r="J84" i="92"/>
  <c r="J296" i="92"/>
  <c r="J333" i="92"/>
  <c r="J345" i="92"/>
  <c r="J403" i="92"/>
  <c r="J365" i="92"/>
  <c r="I369" i="90" s="1"/>
  <c r="I368" i="90" s="1"/>
  <c r="I365" i="90" s="1"/>
  <c r="I364" i="90" s="1"/>
  <c r="J325" i="92"/>
  <c r="J109" i="92"/>
  <c r="J108" i="92" s="1"/>
  <c r="J77" i="92"/>
  <c r="J76" i="92" s="1"/>
  <c r="J25" i="92"/>
  <c r="I34" i="90" s="1"/>
  <c r="I33" i="90" s="1"/>
  <c r="I32" i="90" s="1"/>
  <c r="I28" i="90" s="1"/>
  <c r="I23" i="90" s="1"/>
  <c r="J423" i="92"/>
  <c r="J422" i="92" s="1"/>
  <c r="J421" i="92" s="1"/>
  <c r="J420" i="92" s="1"/>
  <c r="J417" i="92"/>
  <c r="J415" i="92"/>
  <c r="J408" i="92"/>
  <c r="J407" i="92" s="1"/>
  <c r="J406" i="92" s="1"/>
  <c r="J405" i="92" s="1"/>
  <c r="J404" i="92" s="1"/>
  <c r="J436" i="92" s="1"/>
  <c r="J400" i="92"/>
  <c r="J398" i="92"/>
  <c r="J396" i="92"/>
  <c r="J391" i="92"/>
  <c r="J390" i="92" s="1"/>
  <c r="J389" i="92" s="1"/>
  <c r="J388" i="92" s="1"/>
  <c r="J386" i="92"/>
  <c r="J385" i="92" s="1"/>
  <c r="J384" i="92" s="1"/>
  <c r="J382" i="92"/>
  <c r="J381" i="92" s="1"/>
  <c r="J380" i="92" s="1"/>
  <c r="J376" i="92"/>
  <c r="J374" i="92"/>
  <c r="J372" i="92"/>
  <c r="J366" i="92"/>
  <c r="J362" i="92"/>
  <c r="J358" i="92"/>
  <c r="J357" i="92" s="1"/>
  <c r="J356" i="92" s="1"/>
  <c r="J354" i="92"/>
  <c r="J353" i="92" s="1"/>
  <c r="J351" i="92"/>
  <c r="J346" i="92"/>
  <c r="J341" i="92"/>
  <c r="J340" i="92" s="1"/>
  <c r="J338" i="92"/>
  <c r="J336" i="92"/>
  <c r="J326" i="92"/>
  <c r="J319" i="92"/>
  <c r="J318" i="92" s="1"/>
  <c r="J317" i="92" s="1"/>
  <c r="J314" i="92"/>
  <c r="J313" i="92" s="1"/>
  <c r="J312" i="92" s="1"/>
  <c r="J311" i="92" s="1"/>
  <c r="J310" i="92" s="1"/>
  <c r="J308" i="92"/>
  <c r="J307" i="92" s="1"/>
  <c r="J305" i="92"/>
  <c r="J304" i="92" s="1"/>
  <c r="J302" i="92"/>
  <c r="J301" i="92" s="1"/>
  <c r="J290" i="92"/>
  <c r="J289" i="92" s="1"/>
  <c r="J288" i="92" s="1"/>
  <c r="J286" i="92"/>
  <c r="J285" i="92" s="1"/>
  <c r="J283" i="92"/>
  <c r="J282" i="92" s="1"/>
  <c r="J280" i="92"/>
  <c r="J279" i="92" s="1"/>
  <c r="J275" i="92"/>
  <c r="J273" i="92"/>
  <c r="J271" i="92"/>
  <c r="J269" i="92"/>
  <c r="J267" i="92"/>
  <c r="J265" i="92"/>
  <c r="J263" i="92"/>
  <c r="J261" i="92"/>
  <c r="J258" i="92"/>
  <c r="J256" i="92"/>
  <c r="J254" i="92"/>
  <c r="J251" i="92"/>
  <c r="J248" i="92"/>
  <c r="J246" i="92"/>
  <c r="J244" i="92"/>
  <c r="J239" i="92"/>
  <c r="J238" i="92" s="1"/>
  <c r="J237" i="92" s="1"/>
  <c r="J234" i="92"/>
  <c r="J233" i="92" s="1"/>
  <c r="J229" i="92"/>
  <c r="J228" i="92" s="1"/>
  <c r="J227" i="92" s="1"/>
  <c r="J225" i="92"/>
  <c r="J224" i="92" s="1"/>
  <c r="J222" i="92"/>
  <c r="J220" i="92"/>
  <c r="J217" i="92"/>
  <c r="J216" i="92" s="1"/>
  <c r="J211" i="92"/>
  <c r="J210" i="92" s="1"/>
  <c r="J207" i="92"/>
  <c r="J206" i="92" s="1"/>
  <c r="J205" i="92" s="1"/>
  <c r="J204" i="92" s="1"/>
  <c r="J202" i="92"/>
  <c r="J200" i="92"/>
  <c r="J198" i="92"/>
  <c r="J196" i="92"/>
  <c r="J194" i="92"/>
  <c r="J192" i="92"/>
  <c r="J190" i="92"/>
  <c r="J187" i="92"/>
  <c r="J181" i="92"/>
  <c r="J180" i="92" s="1"/>
  <c r="J179" i="92" s="1"/>
  <c r="J177" i="92"/>
  <c r="J171" i="92"/>
  <c r="J170" i="92" s="1"/>
  <c r="J175" i="92"/>
  <c r="J168" i="92"/>
  <c r="J166" i="92"/>
  <c r="J163" i="92"/>
  <c r="J162" i="92" s="1"/>
  <c r="J158" i="92"/>
  <c r="J156" i="92"/>
  <c r="J154" i="92"/>
  <c r="J152" i="92"/>
  <c r="J150" i="92"/>
  <c r="J143" i="92"/>
  <c r="J142" i="92" s="1"/>
  <c r="J141" i="92" s="1"/>
  <c r="J140" i="92" s="1"/>
  <c r="J139" i="92" s="1"/>
  <c r="J427" i="92" s="1"/>
  <c r="J137" i="92"/>
  <c r="J135" i="92"/>
  <c r="J129" i="92"/>
  <c r="J128" i="92" s="1"/>
  <c r="J127" i="92" s="1"/>
  <c r="J125" i="92"/>
  <c r="J124" i="92" s="1"/>
  <c r="J122" i="92"/>
  <c r="J121" i="92" s="1"/>
  <c r="J119" i="92"/>
  <c r="J118" i="92" s="1"/>
  <c r="J116" i="92"/>
  <c r="J115" i="92" s="1"/>
  <c r="J113" i="92"/>
  <c r="J112" i="92" s="1"/>
  <c r="J106" i="92"/>
  <c r="J105" i="92" s="1"/>
  <c r="J102" i="92"/>
  <c r="J101" i="92" s="1"/>
  <c r="J100" i="92" s="1"/>
  <c r="J98" i="92"/>
  <c r="J96" i="92"/>
  <c r="J92" i="92"/>
  <c r="J91" i="92" s="1"/>
  <c r="J89" i="92"/>
  <c r="J88" i="92" s="1"/>
  <c r="J86" i="92"/>
  <c r="J85" i="92" s="1"/>
  <c r="J80" i="92"/>
  <c r="J79" i="92" s="1"/>
  <c r="J72" i="92"/>
  <c r="J71" i="92" s="1"/>
  <c r="J69" i="92"/>
  <c r="J67" i="92"/>
  <c r="J63" i="92"/>
  <c r="J58" i="92"/>
  <c r="J57" i="92" s="1"/>
  <c r="J56" i="92" s="1"/>
  <c r="J55" i="92" s="1"/>
  <c r="J53" i="92"/>
  <c r="J52" i="92" s="1"/>
  <c r="J51" i="92" s="1"/>
  <c r="J49" i="92"/>
  <c r="J48" i="92" s="1"/>
  <c r="J47" i="92" s="1"/>
  <c r="J46" i="92" s="1"/>
  <c r="J44" i="92"/>
  <c r="J42" i="92"/>
  <c r="J40" i="92"/>
  <c r="J38" i="92"/>
  <c r="J30" i="92"/>
  <c r="J26" i="92"/>
  <c r="J21" i="92"/>
  <c r="J20" i="92" s="1"/>
  <c r="J17" i="92"/>
  <c r="J16" i="92" s="1"/>
  <c r="J15" i="92" s="1"/>
  <c r="J173" i="92" l="1"/>
  <c r="J174" i="92"/>
  <c r="K157" i="93"/>
  <c r="K156" i="93" s="1"/>
  <c r="J161" i="92"/>
  <c r="J160" i="92" s="1"/>
  <c r="J165" i="92"/>
  <c r="J157" i="93"/>
  <c r="J156" i="93" s="1"/>
  <c r="J24" i="93"/>
  <c r="J23" i="93" s="1"/>
  <c r="J19" i="93" s="1"/>
  <c r="I34" i="91"/>
  <c r="I33" i="91" s="1"/>
  <c r="I32" i="91" s="1"/>
  <c r="I28" i="91" s="1"/>
  <c r="I23" i="91" s="1"/>
  <c r="I14" i="91" s="1"/>
  <c r="K290" i="93"/>
  <c r="K289" i="93" s="1"/>
  <c r="J304" i="91"/>
  <c r="J303" i="91" s="1"/>
  <c r="J302" i="91" s="1"/>
  <c r="J72" i="95"/>
  <c r="J71" i="95" s="1"/>
  <c r="K24" i="93"/>
  <c r="K23" i="93" s="1"/>
  <c r="K19" i="93" s="1"/>
  <c r="J34" i="91"/>
  <c r="J33" i="91" s="1"/>
  <c r="J32" i="91" s="1"/>
  <c r="J28" i="91" s="1"/>
  <c r="J23" i="91" s="1"/>
  <c r="J14" i="91" s="1"/>
  <c r="J295" i="93"/>
  <c r="J294" i="93" s="1"/>
  <c r="I84" i="95"/>
  <c r="I83" i="95" s="1"/>
  <c r="I309" i="91"/>
  <c r="I308" i="91" s="1"/>
  <c r="I307" i="91" s="1"/>
  <c r="K295" i="93"/>
  <c r="K294" i="93" s="1"/>
  <c r="J84" i="95"/>
  <c r="J83" i="95" s="1"/>
  <c r="J309" i="91"/>
  <c r="J308" i="91" s="1"/>
  <c r="J307" i="91" s="1"/>
  <c r="J290" i="93"/>
  <c r="J289" i="93" s="1"/>
  <c r="I72" i="95"/>
  <c r="I71" i="95" s="1"/>
  <c r="I304" i="91"/>
  <c r="I303" i="91" s="1"/>
  <c r="I302" i="91" s="1"/>
  <c r="J364" i="92"/>
  <c r="J361" i="92" s="1"/>
  <c r="J360" i="92" s="1"/>
  <c r="J24" i="92"/>
  <c r="J23" i="92" s="1"/>
  <c r="J19" i="92" s="1"/>
  <c r="J95" i="92"/>
  <c r="J94" i="92" s="1"/>
  <c r="J344" i="92"/>
  <c r="J343" i="92" s="1"/>
  <c r="I106" i="94"/>
  <c r="I105" i="94" s="1"/>
  <c r="I349" i="90"/>
  <c r="I348" i="90" s="1"/>
  <c r="I347" i="90" s="1"/>
  <c r="J65" i="92"/>
  <c r="J62" i="92" s="1"/>
  <c r="J61" i="92" s="1"/>
  <c r="I16" i="94"/>
  <c r="I14" i="94" s="1"/>
  <c r="I13" i="94" s="1"/>
  <c r="I73" i="90"/>
  <c r="I72" i="90" s="1"/>
  <c r="I69" i="90" s="1"/>
  <c r="I68" i="90" s="1"/>
  <c r="J324" i="92"/>
  <c r="J323" i="92" s="1"/>
  <c r="J322" i="92" s="1"/>
  <c r="J321" i="92" s="1"/>
  <c r="J316" i="92" s="1"/>
  <c r="J431" i="92" s="1"/>
  <c r="I86" i="94"/>
  <c r="I85" i="94" s="1"/>
  <c r="I329" i="90"/>
  <c r="I328" i="90" s="1"/>
  <c r="I327" i="90" s="1"/>
  <c r="I326" i="90" s="1"/>
  <c r="I325" i="90" s="1"/>
  <c r="I320" i="90" s="1"/>
  <c r="I89" i="94"/>
  <c r="I88" i="94" s="1"/>
  <c r="I337" i="90"/>
  <c r="I336" i="90" s="1"/>
  <c r="I335" i="90" s="1"/>
  <c r="I334" i="90" s="1"/>
  <c r="I333" i="90" s="1"/>
  <c r="I332" i="90" s="1"/>
  <c r="I69" i="94"/>
  <c r="I301" i="90"/>
  <c r="I25" i="96"/>
  <c r="I395" i="90"/>
  <c r="I394" i="90" s="1"/>
  <c r="I393" i="90" s="1"/>
  <c r="I392" i="90" s="1"/>
  <c r="I383" i="90" s="1"/>
  <c r="I382" i="90" s="1"/>
  <c r="I68" i="94"/>
  <c r="I67" i="94" s="1"/>
  <c r="I37" i="94" s="1"/>
  <c r="I300" i="90"/>
  <c r="I299" i="90" s="1"/>
  <c r="I298" i="90" s="1"/>
  <c r="I297" i="90" s="1"/>
  <c r="I296" i="90" s="1"/>
  <c r="I217" i="90" s="1"/>
  <c r="J402" i="92"/>
  <c r="J395" i="92" s="1"/>
  <c r="J394" i="92" s="1"/>
  <c r="J393" i="92" s="1"/>
  <c r="J392" i="92" s="1"/>
  <c r="J435" i="92" s="1"/>
  <c r="I104" i="94"/>
  <c r="I100" i="94" s="1"/>
  <c r="I407" i="90"/>
  <c r="I406" i="90" s="1"/>
  <c r="I399" i="90" s="1"/>
  <c r="I398" i="90" s="1"/>
  <c r="I397" i="90" s="1"/>
  <c r="I396" i="90" s="1"/>
  <c r="J83" i="92"/>
  <c r="J82" i="92" s="1"/>
  <c r="J75" i="92" s="1"/>
  <c r="J74" i="92" s="1"/>
  <c r="I114" i="94"/>
  <c r="I113" i="94" s="1"/>
  <c r="I108" i="94" s="1"/>
  <c r="I107" i="94" s="1"/>
  <c r="I91" i="90"/>
  <c r="I90" i="90" s="1"/>
  <c r="I89" i="90" s="1"/>
  <c r="I82" i="90" s="1"/>
  <c r="I81" i="90" s="1"/>
  <c r="J218" i="93"/>
  <c r="C48" i="89"/>
  <c r="C21" i="89"/>
  <c r="K87" i="93"/>
  <c r="K86" i="93" s="1"/>
  <c r="K211" i="93"/>
  <c r="K318" i="93"/>
  <c r="K317" i="93" s="1"/>
  <c r="K316" i="93" s="1"/>
  <c r="J87" i="93"/>
  <c r="J86" i="93" s="1"/>
  <c r="J211" i="93"/>
  <c r="K264" i="93"/>
  <c r="K263" i="93" s="1"/>
  <c r="K256" i="93" s="1"/>
  <c r="J298" i="93"/>
  <c r="J297" i="93" s="1"/>
  <c r="J97" i="93"/>
  <c r="J96" i="93" s="1"/>
  <c r="K242" i="93"/>
  <c r="K241" i="93" s="1"/>
  <c r="K310" i="93"/>
  <c r="K309" i="93" s="1"/>
  <c r="J318" i="93"/>
  <c r="J317" i="93" s="1"/>
  <c r="J316" i="93" s="1"/>
  <c r="J338" i="93"/>
  <c r="J337" i="93" s="1"/>
  <c r="J336" i="93" s="1"/>
  <c r="J335" i="93" s="1"/>
  <c r="J376" i="93" s="1"/>
  <c r="K355" i="93"/>
  <c r="K354" i="93" s="1"/>
  <c r="K353" i="93" s="1"/>
  <c r="K352" i="93" s="1"/>
  <c r="K351" i="93" s="1"/>
  <c r="K97" i="93"/>
  <c r="K96" i="93" s="1"/>
  <c r="K326" i="93"/>
  <c r="K325" i="93" s="1"/>
  <c r="K375" i="93" s="1"/>
  <c r="J56" i="93"/>
  <c r="J55" i="93" s="1"/>
  <c r="J103" i="93"/>
  <c r="J169" i="93"/>
  <c r="J168" i="93" s="1"/>
  <c r="J167" i="93" s="1"/>
  <c r="C16" i="98" s="1"/>
  <c r="K193" i="93"/>
  <c r="K192" i="93" s="1"/>
  <c r="J310" i="93"/>
  <c r="J309" i="93" s="1"/>
  <c r="K31" i="93"/>
  <c r="K30" i="93" s="1"/>
  <c r="K169" i="93"/>
  <c r="K168" i="93" s="1"/>
  <c r="K167" i="93" s="1"/>
  <c r="D16" i="98" s="1"/>
  <c r="J193" i="93"/>
  <c r="J192" i="93" s="1"/>
  <c r="K280" i="93"/>
  <c r="K279" i="93" s="1"/>
  <c r="K274" i="93" s="1"/>
  <c r="K373" i="93" s="1"/>
  <c r="J355" i="93"/>
  <c r="J354" i="93" s="1"/>
  <c r="J353" i="93" s="1"/>
  <c r="J352" i="93" s="1"/>
  <c r="J351" i="93" s="1"/>
  <c r="J134" i="92"/>
  <c r="J133" i="92" s="1"/>
  <c r="J104" i="92"/>
  <c r="J295" i="92"/>
  <c r="J294" i="92" s="1"/>
  <c r="J293" i="92" s="1"/>
  <c r="K56" i="93"/>
  <c r="K55" i="93" s="1"/>
  <c r="J31" i="93"/>
  <c r="J30" i="93" s="1"/>
  <c r="J67" i="93"/>
  <c r="J66" i="93" s="1"/>
  <c r="K67" i="93"/>
  <c r="K66" i="93" s="1"/>
  <c r="K218" i="93"/>
  <c r="J326" i="93"/>
  <c r="J325" i="93" s="1"/>
  <c r="J375" i="93" s="1"/>
  <c r="J132" i="93"/>
  <c r="J131" i="93" s="1"/>
  <c r="J130" i="93" s="1"/>
  <c r="J148" i="93"/>
  <c r="J144" i="93" s="1"/>
  <c r="J187" i="93"/>
  <c r="J280" i="93"/>
  <c r="J279" i="93" s="1"/>
  <c r="J274" i="93" s="1"/>
  <c r="J373" i="93" s="1"/>
  <c r="K338" i="93"/>
  <c r="K337" i="93" s="1"/>
  <c r="K336" i="93" s="1"/>
  <c r="K335" i="93" s="1"/>
  <c r="K376" i="93" s="1"/>
  <c r="K103" i="93"/>
  <c r="K132" i="93"/>
  <c r="K131" i="93" s="1"/>
  <c r="K130" i="93" s="1"/>
  <c r="K148" i="93"/>
  <c r="K144" i="93" s="1"/>
  <c r="K187" i="93"/>
  <c r="K298" i="93"/>
  <c r="K297" i="93" s="1"/>
  <c r="J242" i="93"/>
  <c r="J241" i="93" s="1"/>
  <c r="J264" i="93"/>
  <c r="J263" i="93" s="1"/>
  <c r="J256" i="93" s="1"/>
  <c r="J219" i="92"/>
  <c r="J215" i="92" s="1"/>
  <c r="J214" i="92" s="1"/>
  <c r="J414" i="92"/>
  <c r="J413" i="92" s="1"/>
  <c r="J412" i="92" s="1"/>
  <c r="J411" i="92" s="1"/>
  <c r="J410" i="92" s="1"/>
  <c r="J332" i="92"/>
  <c r="J331" i="92" s="1"/>
  <c r="J250" i="92"/>
  <c r="J243" i="92"/>
  <c r="J34" i="92"/>
  <c r="J33" i="92" s="1"/>
  <c r="J111" i="92"/>
  <c r="J149" i="92"/>
  <c r="J148" i="92" s="1"/>
  <c r="J147" i="92" s="1"/>
  <c r="J146" i="92" s="1"/>
  <c r="J278" i="92"/>
  <c r="J277" i="92" s="1"/>
  <c r="J209" i="92"/>
  <c r="J300" i="92"/>
  <c r="J299" i="92" s="1"/>
  <c r="J232" i="92"/>
  <c r="J231" i="92"/>
  <c r="J371" i="92"/>
  <c r="J370" i="92" s="1"/>
  <c r="J369" i="92" s="1"/>
  <c r="J379" i="92"/>
  <c r="J378" i="92" s="1"/>
  <c r="J434" i="92" s="1"/>
  <c r="J349" i="92"/>
  <c r="J348" i="92" s="1"/>
  <c r="J350" i="92"/>
  <c r="J186" i="92"/>
  <c r="J185" i="92" s="1"/>
  <c r="J184" i="92" s="1"/>
  <c r="K143" i="93" l="1"/>
  <c r="J143" i="93"/>
  <c r="J129" i="93" s="1"/>
  <c r="J369" i="93" s="1"/>
  <c r="J67" i="95"/>
  <c r="J136" i="95" s="1"/>
  <c r="K210" i="93"/>
  <c r="K209" i="93" s="1"/>
  <c r="K191" i="93" s="1"/>
  <c r="K371" i="93" s="1"/>
  <c r="I67" i="95"/>
  <c r="I136" i="95" s="1"/>
  <c r="K288" i="93"/>
  <c r="K287" i="93" s="1"/>
  <c r="K286" i="93" s="1"/>
  <c r="K374" i="93" s="1"/>
  <c r="J288" i="93"/>
  <c r="J287" i="93" s="1"/>
  <c r="J286" i="93" s="1"/>
  <c r="J374" i="93" s="1"/>
  <c r="I301" i="91"/>
  <c r="I300" i="91" s="1"/>
  <c r="I299" i="91" s="1"/>
  <c r="I364" i="91" s="1"/>
  <c r="J301" i="91"/>
  <c r="J300" i="91" s="1"/>
  <c r="J299" i="91" s="1"/>
  <c r="J364" i="91" s="1"/>
  <c r="J428" i="92"/>
  <c r="J292" i="92"/>
  <c r="I67" i="90"/>
  <c r="I14" i="90" s="1"/>
  <c r="I414" i="90" s="1"/>
  <c r="I84" i="94"/>
  <c r="I165" i="94" s="1"/>
  <c r="J210" i="93"/>
  <c r="J209" i="93" s="1"/>
  <c r="K54" i="93"/>
  <c r="K14" i="93"/>
  <c r="J54" i="93"/>
  <c r="J166" i="93"/>
  <c r="J370" i="93" s="1"/>
  <c r="K166" i="93"/>
  <c r="K370" i="93" s="1"/>
  <c r="K129" i="93"/>
  <c r="K369" i="93" s="1"/>
  <c r="J14" i="93"/>
  <c r="J14" i="92"/>
  <c r="J183" i="92"/>
  <c r="J429" i="92" s="1"/>
  <c r="B16" i="98"/>
  <c r="J330" i="92"/>
  <c r="J329" i="92" s="1"/>
  <c r="J328" i="92" s="1"/>
  <c r="J432" i="92" s="1"/>
  <c r="J242" i="92"/>
  <c r="J241" i="92" s="1"/>
  <c r="J60" i="92"/>
  <c r="J213" i="92" l="1"/>
  <c r="J430" i="92" s="1"/>
  <c r="K13" i="93"/>
  <c r="K367" i="93" s="1"/>
  <c r="K379" i="93" s="1"/>
  <c r="D22" i="100" s="1"/>
  <c r="J191" i="93"/>
  <c r="J371" i="93" s="1"/>
  <c r="J13" i="92"/>
  <c r="J12" i="92" s="1"/>
  <c r="J425" i="92" s="1"/>
  <c r="C21" i="99" s="1"/>
  <c r="J13" i="93"/>
  <c r="J367" i="93" s="1"/>
  <c r="J438" i="92"/>
  <c r="K12" i="93" l="1"/>
  <c r="K366" i="93" s="1"/>
  <c r="J426" i="92"/>
  <c r="J437" i="92" s="1"/>
  <c r="J379" i="93"/>
  <c r="C22" i="100" s="1"/>
  <c r="J12" i="93"/>
  <c r="J366" i="93" s="1"/>
  <c r="D15" i="98" l="1"/>
  <c r="C15" i="98"/>
  <c r="B15" i="98"/>
  <c r="J18" i="97"/>
  <c r="J17" i="97" s="1"/>
  <c r="J16" i="97" s="1"/>
  <c r="J15" i="97" s="1"/>
  <c r="J14" i="97" s="1"/>
  <c r="J24" i="97"/>
  <c r="J23" i="97" s="1"/>
  <c r="J22" i="97" s="1"/>
  <c r="J21" i="97" s="1"/>
  <c r="J20" i="97" s="1"/>
  <c r="I24" i="97"/>
  <c r="I23" i="97" s="1"/>
  <c r="I22" i="97" s="1"/>
  <c r="I21" i="97" s="1"/>
  <c r="I20" i="97" s="1"/>
  <c r="I18" i="97"/>
  <c r="I17" i="97" s="1"/>
  <c r="I16" i="97" s="1"/>
  <c r="I15" i="97" s="1"/>
  <c r="I14" i="97" s="1"/>
  <c r="I26" i="97" s="1"/>
  <c r="I24" i="96"/>
  <c r="I23" i="96" s="1"/>
  <c r="I22" i="96" s="1"/>
  <c r="I21" i="96" s="1"/>
  <c r="I20" i="96" s="1"/>
  <c r="I18" i="96"/>
  <c r="I17" i="96" s="1"/>
  <c r="I16" i="96" s="1"/>
  <c r="I15" i="96" s="1"/>
  <c r="I14" i="96" s="1"/>
  <c r="D17" i="85"/>
  <c r="D19" i="85"/>
  <c r="D21" i="85"/>
  <c r="D24" i="85"/>
  <c r="D27" i="85"/>
  <c r="D29" i="85"/>
  <c r="D32" i="85"/>
  <c r="D31" i="85" s="1"/>
  <c r="C32" i="85"/>
  <c r="C31" i="85" s="1"/>
  <c r="C29" i="85"/>
  <c r="C27" i="85"/>
  <c r="C24" i="85"/>
  <c r="C21" i="85"/>
  <c r="C19" i="85"/>
  <c r="C17" i="85"/>
  <c r="J26" i="97" l="1"/>
  <c r="I26" i="96"/>
  <c r="C17" i="98"/>
  <c r="B17" i="98"/>
  <c r="C16" i="85"/>
  <c r="C38" i="85" s="1"/>
  <c r="D16" i="85"/>
  <c r="D38" i="85" s="1"/>
  <c r="D17" i="100" l="1"/>
  <c r="D16" i="100" s="1"/>
  <c r="D15" i="100" s="1"/>
  <c r="J367" i="91"/>
  <c r="D18" i="100"/>
  <c r="K380" i="93"/>
  <c r="K381" i="93" s="1"/>
  <c r="C17" i="100"/>
  <c r="C16" i="100" s="1"/>
  <c r="C15" i="100" s="1"/>
  <c r="I367" i="91"/>
  <c r="C18" i="100"/>
  <c r="J380" i="93"/>
  <c r="J381" i="93" s="1"/>
  <c r="D17" i="98"/>
  <c r="C17" i="84"/>
  <c r="C19" i="84"/>
  <c r="C21" i="84"/>
  <c r="C24" i="84"/>
  <c r="C29" i="84"/>
  <c r="C27" i="84"/>
  <c r="C16" i="84" l="1"/>
  <c r="I366" i="91"/>
  <c r="I368" i="91" s="1"/>
  <c r="J366" i="91"/>
  <c r="J368" i="91" s="1"/>
  <c r="C32" i="84"/>
  <c r="C31" i="84" s="1"/>
  <c r="C37" i="84" l="1"/>
  <c r="C21" i="100"/>
  <c r="C20" i="100" s="1"/>
  <c r="C19" i="100" s="1"/>
  <c r="C14" i="100" s="1"/>
  <c r="C13" i="100" s="1"/>
  <c r="C20" i="99"/>
  <c r="C19" i="99" s="1"/>
  <c r="C18" i="99" s="1"/>
  <c r="C17" i="99" l="1"/>
  <c r="C16" i="99" s="1"/>
  <c r="C15" i="99" s="1"/>
  <c r="C14" i="99" s="1"/>
  <c r="C13" i="99" s="1"/>
  <c r="C12" i="99" s="1"/>
  <c r="J439" i="92"/>
  <c r="J440" i="92" s="1"/>
  <c r="D21" i="100"/>
  <c r="D20" i="100" s="1"/>
  <c r="D19" i="100" s="1"/>
  <c r="D14" i="100" s="1"/>
  <c r="D13" i="100" s="1"/>
</calcChain>
</file>

<file path=xl/sharedStrings.xml><?xml version="1.0" encoding="utf-8"?>
<sst xmlns="http://schemas.openxmlformats.org/spreadsheetml/2006/main" count="11077" uniqueCount="595">
  <si>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</si>
  <si>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</si>
  <si>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</si>
  <si>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</si>
  <si>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</si>
  <si>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</si>
  <si>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</si>
  <si>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</si>
  <si>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</si>
  <si>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</si>
  <si>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</si>
  <si>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</si>
  <si>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</si>
  <si>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</si>
  <si>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</si>
  <si>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</si>
  <si>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</si>
  <si>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</si>
  <si>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</si>
  <si>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</si>
  <si>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</si>
  <si>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</si>
  <si>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</si>
  <si>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</si>
  <si>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</si>
  <si>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</si>
  <si>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</si>
  <si>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</si>
  <si>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</si>
  <si>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</si>
  <si>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</si>
  <si>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</si>
  <si>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</si>
  <si>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</si>
  <si>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</si>
  <si>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</si>
  <si>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</si>
  <si>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</si>
  <si>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</si>
  <si>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</si>
  <si>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</si>
  <si>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</si>
  <si>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</si>
  <si>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</si>
  <si>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</si>
  <si>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</si>
  <si>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</si>
  <si>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</si>
  <si>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</si>
  <si>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</si>
  <si>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</si>
  <si>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</si>
  <si>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</si>
  <si>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</si>
  <si>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</si>
  <si>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</si>
  <si>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Наименование группы, подгруппы и статьи 
классификации доходов</t>
  </si>
  <si>
    <t>2022 год</t>
  </si>
  <si>
    <t>2023 год</t>
  </si>
  <si>
    <t xml:space="preserve">Доходы бюджета муниципального образования рабочий поселок                                                 </t>
  </si>
  <si>
    <t xml:space="preserve">Первомайский Щекиснкого района по группам, подгруппам                                               </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</si>
  <si>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</si>
  <si>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</si>
  <si>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</si>
  <si>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</si>
  <si>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</si>
  <si>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</si>
  <si>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</si>
  <si>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</si>
  <si>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</si>
  <si>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</si>
  <si>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</si>
  <si>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</si>
  <si>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</si>
  <si>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</si>
  <si>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</si>
  <si>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</si>
  <si>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</si>
  <si>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</si>
  <si>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Приложение № 12</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</si>
  <si>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</si>
  <si>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</si>
  <si>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</si>
  <si>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</si>
  <si>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</si>
  <si>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</si>
  <si>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</si>
  <si>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</si>
  <si>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</si>
  <si>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</si>
  <si>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</si>
  <si>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</si>
  <si>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</si>
  <si>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</si>
  <si>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</si>
  <si>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</si>
  <si>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</si>
  <si>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</si>
  <si>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</si>
  <si>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</si>
  <si>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</si>
  <si>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</si>
  <si>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</si>
  <si>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</si>
  <si>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</si>
  <si>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</si>
  <si>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</si>
  <si>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</si>
  <si>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</si>
  <si>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</si>
  <si>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</si>
  <si>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</si>
  <si>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</si>
  <si>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</si>
  <si>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</si>
  <si>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</si>
  <si>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</si>
  <si>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</si>
  <si>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</si>
  <si>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</si>
  <si>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</si>
  <si>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</si>
  <si>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</si>
  <si>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</si>
  <si>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</si>
  <si>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</si>
  <si>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</si>
  <si>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</si>
  <si>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</si>
  <si>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</si>
  <si>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</si>
  <si>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</si>
  <si>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</si>
  <si>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</si>
  <si>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</si>
  <si>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</si>
  <si>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</si>
  <si>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</si>
  <si>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</si>
  <si>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</si>
  <si>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</si>
  <si>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</si>
  <si>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</si>
  <si>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</si>
  <si>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</si>
  <si>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</si>
  <si>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</si>
  <si>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</si>
  <si>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</si>
  <si>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</si>
  <si>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</si>
  <si>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</si>
  <si>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</si>
  <si>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</si>
  <si>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</si>
  <si>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</si>
  <si>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</si>
  <si>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</si>
  <si>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</si>
  <si>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</si>
  <si>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</si>
  <si>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</si>
  <si>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</si>
  <si>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</si>
  <si>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</si>
  <si>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</si>
  <si>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</si>
  <si>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</si>
  <si>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</si>
  <si>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</si>
  <si>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</si>
  <si>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</si>
  <si>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</si>
  <si>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</si>
  <si>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</si>
  <si>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</si>
  <si>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</si>
  <si>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</si>
  <si>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</si>
  <si>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</si>
  <si>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</si>
  <si>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</si>
  <si>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</si>
  <si>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</si>
  <si>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</si>
  <si>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</si>
  <si>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</si>
  <si>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</si>
  <si>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</si>
  <si>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</si>
  <si>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</si>
  <si>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</si>
  <si>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</si>
  <si>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</si>
  <si>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</si>
  <si>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</si>
  <si>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</si>
  <si>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</si>
  <si>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</si>
  <si>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</si>
  <si>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</si>
  <si>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</si>
  <si>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</si>
  <si>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</si>
  <si>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</si>
  <si>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</si>
  <si>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</si>
  <si>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</si>
  <si>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</si>
  <si>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</si>
  <si>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</si>
  <si>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</si>
  <si>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</si>
  <si>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</si>
  <si>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</si>
  <si>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</si>
  <si>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</si>
  <si>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</si>
  <si>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</si>
  <si>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</si>
  <si>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</si>
  <si>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</si>
  <si>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</si>
  <si>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</si>
  <si>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</si>
  <si>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</si>
  <si>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</si>
  <si>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</si>
  <si>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</si>
  <si>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</si>
  <si>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</si>
  <si>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</si>
  <si>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</si>
  <si>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</si>
  <si>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</si>
  <si>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</si>
  <si>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</si>
  <si>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</si>
  <si>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</si>
  <si>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</si>
  <si>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</si>
  <si>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</si>
  <si>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</si>
  <si>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</si>
  <si>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</si>
  <si>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</si>
  <si>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</si>
  <si>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</si>
  <si>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</si>
  <si>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</si>
  <si>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</si>
  <si>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</si>
  <si>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</si>
  <si>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</si>
  <si>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</si>
  <si>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</si>
  <si>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</si>
  <si>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</si>
  <si>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</si>
  <si>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</si>
  <si>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</si>
  <si>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</si>
  <si>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</si>
  <si>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</si>
  <si>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</si>
  <si>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</si>
  <si>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</si>
  <si>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</si>
  <si>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</si>
  <si>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</si>
  <si>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</si>
  <si>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</si>
  <si>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</si>
  <si>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</si>
  <si>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</si>
  <si>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</si>
  <si>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</si>
  <si>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</si>
  <si>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</si>
  <si>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</si>
  <si>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</si>
  <si>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</si>
  <si>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</si>
  <si>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</si>
  <si>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</si>
  <si>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</si>
  <si>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</si>
  <si>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</si>
  <si>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</si>
  <si>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</si>
  <si>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</si>
  <si>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</si>
  <si>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</si>
  <si>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</si>
  <si>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</si>
  <si>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</si>
  <si>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</si>
  <si>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</si>
  <si>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</si>
  <si>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</si>
  <si>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</si>
  <si>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</si>
  <si>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</si>
  <si>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</si>
  <si>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</si>
  <si>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</si>
  <si>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</si>
  <si>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</si>
  <si>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</si>
  <si>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</si>
  <si>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</si>
  <si>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</si>
  <si>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</si>
  <si>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</si>
  <si>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</si>
  <si>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</si>
  <si>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</si>
  <si>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</si>
  <si>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</si>
  <si>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</si>
  <si>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</si>
  <si>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</si>
  <si>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</si>
  <si>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</si>
  <si>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</si>
  <si>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</si>
  <si>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</si>
  <si>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</si>
  <si>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</si>
  <si>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</si>
  <si>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</si>
  <si>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</si>
  <si>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</si>
  <si>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</si>
  <si>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</si>
  <si>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</si>
  <si>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</si>
  <si>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</si>
  <si>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</si>
  <si>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</si>
  <si>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</si>
  <si>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</si>
  <si>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</si>
  <si>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</si>
  <si>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</si>
  <si>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</si>
  <si>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</si>
  <si>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</si>
  <si>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</si>
  <si>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</si>
  <si>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</si>
  <si>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</si>
  <si>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</si>
  <si>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</si>
  <si>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</si>
  <si>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</si>
  <si>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</si>
  <si>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</si>
  <si>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</si>
  <si>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</si>
  <si>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</si>
  <si>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</si>
  <si>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</si>
  <si>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</si>
  <si>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</si>
  <si>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</si>
  <si>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</si>
  <si>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</si>
  <si>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</si>
  <si>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</si>
  <si>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</si>
  <si>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</si>
  <si>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</si>
  <si>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</si>
  <si>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</si>
  <si>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</si>
  <si>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</si>
  <si>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</si>
  <si>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</si>
  <si>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</si>
  <si>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</si>
  <si>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</si>
  <si>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</si>
  <si>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</si>
  <si>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</si>
  <si>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</si>
  <si>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</si>
  <si>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</si>
  <si>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</si>
  <si>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</si>
  <si>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</si>
  <si>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</si>
  <si>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</si>
  <si>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</si>
  <si>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</si>
  <si>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</si>
  <si>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</si>
  <si>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</si>
  <si>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</si>
  <si>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</si>
  <si>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</si>
  <si>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</si>
  <si>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</si>
  <si>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Улучшение условий водоснабжения на территории МО р.п. Первомайский</t>
  </si>
  <si>
    <t>Ремонт инженерных сетей</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</si>
  <si>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</si>
  <si>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</si>
  <si>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ГРБС</t>
  </si>
  <si>
    <t>Раз-дел</t>
  </si>
  <si>
    <t>Под-раз-дел</t>
  </si>
  <si>
    <t>Груп-па, под-группа видов рас-ходов</t>
  </si>
  <si>
    <t>Приложение № 8</t>
  </si>
  <si>
    <t>Ведомственная структура расходов бюджета муниципального образования рабочий поселок Первомайский Щекинского района на 2021 год</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</si>
  <si>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</si>
  <si>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</si>
  <si>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</si>
  <si>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</si>
  <si>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</si>
  <si>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</si>
  <si>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</si>
  <si>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</si>
  <si>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15</t>
  </si>
  <si>
    <t>Приложение № 9</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</si>
  <si>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</si>
  <si>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16</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</si>
  <si>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</si>
  <si>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</si>
  <si>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</si>
  <si>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</si>
  <si>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</si>
  <si>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</si>
  <si>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</si>
  <si>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</si>
  <si>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</si>
  <si>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</si>
  <si>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</si>
  <si>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</si>
  <si>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</si>
  <si>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</si>
  <si>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</si>
  <si>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</si>
  <si>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</si>
  <si>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</si>
  <si>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</si>
  <si>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</si>
  <si>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</si>
  <si>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</si>
  <si>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</si>
  <si>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</si>
  <si>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</si>
  <si>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</si>
  <si>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</si>
  <si>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</si>
  <si>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</si>
  <si>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</si>
  <si>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</si>
  <si>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</si>
  <si>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</si>
  <si>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</si>
  <si>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</si>
  <si>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</si>
  <si>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</si>
  <si>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</si>
  <si>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</si>
  <si>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</si>
  <si>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</si>
  <si>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</si>
  <si>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</si>
  <si>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</si>
  <si>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</si>
  <si>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</si>
  <si>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</si>
  <si>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</si>
  <si>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</si>
  <si>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</si>
  <si>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</si>
  <si>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</si>
  <si>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</si>
  <si>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</si>
  <si>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</si>
  <si>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</si>
  <si>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</si>
  <si>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</si>
  <si>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</si>
  <si>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</si>
  <si>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</si>
  <si>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</si>
  <si>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</si>
  <si>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</si>
  <si>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</si>
  <si>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</si>
  <si>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</si>
  <si>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</si>
  <si>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</si>
  <si>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</si>
  <si>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на 2022 год</t>
  </si>
  <si>
    <t>на 2022 год и на плановый период 2023 и 2024 годов"</t>
  </si>
  <si>
    <t>2024 год</t>
  </si>
  <si>
    <t>на плановый период 2023 и 2024 годов</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</si>
  <si>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2022 год</t>
  </si>
  <si>
    <t>Сумма на 2022 год</t>
  </si>
  <si>
    <t>Сумма на 2023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</si>
  <si>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плановый период 2023 и 2024 годов</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</si>
  <si>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</si>
  <si>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</si>
  <si>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</si>
  <si>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</si>
  <si>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</si>
  <si>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</si>
  <si>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</si>
  <si>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</si>
  <si>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</si>
  <si>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</si>
  <si>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t>
  </si>
  <si>
    <t>Ликвидация карстовых пустот</t>
  </si>
  <si>
    <t>29340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</si>
  <si>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</si>
  <si>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</si>
  <si>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</si>
  <si>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</si>
  <si>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Устройство котельных</t>
  </si>
  <si>
    <t>29350</t>
  </si>
  <si>
    <t>520</t>
  </si>
  <si>
    <t>Реализация национального проекта "Культура"</t>
  </si>
  <si>
    <t>А1</t>
  </si>
  <si>
    <t>Создание модельных муниципальных библиотек</t>
  </si>
  <si>
    <t>54540</t>
  </si>
  <si>
    <t>Приобретение спортивного инвентаря и снаряжения</t>
  </si>
  <si>
    <t>29300</t>
  </si>
  <si>
    <t>Публикация нормативно-правовых актов в СМИ</t>
  </si>
  <si>
    <t>Ведомственная структура расходов бюджета муниципального образования рабочий поселок Первомайский Щекинского района на плановый период 2023 и 2024 годов</t>
  </si>
  <si>
    <t>дох</t>
  </si>
  <si>
    <t>деф</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</si>
  <si>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 и содержание мест захоронения &lt;2&gt;</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</si>
  <si>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Контрольно-счетной комиссии Щекинского района, рассчитанного с учетом действующего законодательства по состоянию на 1 октября 2021 года,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2021 года.</t>
  </si>
  <si>
    <t>Осуществление муниципального жилищного контроля на территории муниципального образования&lt;6&gt;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</si>
  <si>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</si>
  <si>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опреативных служб по единому номеру "112" &lt;8&gt;</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</si>
  <si>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</si>
  <si>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2021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</si>
  <si>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</si>
  <si>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</si>
  <si>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и пользовании поселений в рамках договора безвозмездного пользования,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</si>
  <si>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</si>
  <si>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2022 году и численности населения муниципального образования поселения по состоянию на 1 января 2021 года.</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</si>
  <si>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</si>
  <si>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</si>
  <si>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</si>
  <si>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бюджета муниципального образования рабочий поселок Первомайский Щекинского района на 2022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</si>
  <si>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2022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</si>
  <si>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2023 и 2024 годов</t>
  </si>
  <si>
    <t>Объем бюджетных ассигнований дорожного фонда муниципального образования рабочий поселок Первомайский Щекинского района на 2022 год в на плановый период 2023 и 2024 годов</t>
  </si>
  <si>
    <t xml:space="preserve">бюджета муниципального образования рабочий поселок Первомайский Щекинского района на 2022 год </t>
  </si>
  <si>
    <t>бюджета бюджета муниципального образования рабочий поселок Первомайский Щекинского района на плановый период 2023 и 2024 годов</t>
  </si>
  <si>
    <t>Программа</t>
  </si>
  <si>
    <t>муниципальных заимствований муниципального образования рабочий поселок Первомайский Щекинского района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</si>
  <si>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</si>
  <si>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</si>
  <si>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</si>
  <si>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</si>
  <si>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</si>
  <si>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</si>
  <si>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</si>
  <si>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</si>
  <si>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</si>
  <si>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</si>
  <si>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</si>
  <si>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на 2022 год и на плановый период 2023 и 2024 годов</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</si>
  <si>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 на 2022 год и на плановый период 2023 и 2024 годов</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</si>
  <si>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2023 и 2024 годов</t>
  </si>
  <si>
    <t>A1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</si>
  <si>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2022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</si>
  <si>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2023 и 2024 годов</t>
  </si>
  <si>
    <t>муниципальных гарантий муниципального образования рабочий поселок Первомайский Щекинского района на 2022 год и плановый период 2023 и 2024 годов</t>
  </si>
  <si>
    <t>Цель гарантирования</t>
  </si>
  <si>
    <t>Категория, наименование принципала</t>
  </si>
  <si>
    <t>Наличие права регрессного требования</t>
  </si>
  <si>
    <t>Обеспечение исполнения обязательств принципала по удовлетворению регрессных требований гаранта</t>
  </si>
  <si>
    <t>Объем предоставляемых гарантий, рублей</t>
  </si>
  <si>
    <t>Иные условия предоставления и исполнения муниципальных гарантий муниципального образования рабочий поселок Первомайский Щекинского района</t>
  </si>
  <si>
    <t>Исполнение  муниципальны гарантий муниципального образования рабочий поселок Первомайский Щекинского района</t>
  </si>
  <si>
    <t>2. Общий объем бюджетных ассигнований, предусмотренных на исполнение муниципальны гарантий муниципального образования рабочий поселок Первомайский Щекинского района по возможным гарантийным случаям в 2022 - 2024 годах</t>
  </si>
  <si>
    <t>За счет источников финансирования дефицита бюджета муниципального образования рабочий поселок Первомайский Щекинского района</t>
  </si>
  <si>
    <t>За счет расходов бюджета муниципального образования рабочий поселок Первомайский Щекинского района</t>
  </si>
  <si>
    <t xml:space="preserve">Объем бюджетных ассигнований на исполнение ггарантий муниципального образования рабочий поселок Первомайский Щекинского района по возможным гарантийным случаям </t>
  </si>
  <si>
    <t>1. Перечень подлежащих предоставлению муниципальных гарантий муниципального образования рабочий поселок Первомайский Щекинского района в 2022 - 2024 годах</t>
  </si>
  <si>
    <t>Приложение № 4</t>
  </si>
  <si>
    <t>Приложение № 5</t>
  </si>
  <si>
    <t>Приложение 14</t>
  </si>
  <si>
    <t>Приложение № 17</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</si>
  <si>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</si>
  <si>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</si>
  <si>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от "15" декабря 2021 года № 52-188</t>
  </si>
  <si>
    <t>от "15 декабря 2021 года № 52-188</t>
  </si>
  <si>
    <t>от "15" декабря 2021 года №52-188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</si>
</sst>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
    <numFmt numFmtId="166" formatCode="00"/>
    <numFmt numFmtId="167" formatCode="000"/>
    <numFmt numFmtId="168" formatCode="0000"/>
    <numFmt numFmtId="169" formatCode="#,##0.00_ ;[Red]\-#,##0.00\ "/>
    <numFmt numFmtId="170" formatCode="0.0"/>
    <numFmt numFmtId="171" formatCode="#,##0.0_ ;[Red]\-#,##0.0\ "/>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b/>
      <sz val="12"/>
      <name val="Times New Roman"/>
      <family val="1"/>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2" fillId="0" borderId="0"/>
    <xf numFmtId="0" fontId="3" fillId="0" borderId="0"/>
    <xf numFmtId="0" fontId="22" fillId="0" borderId="0"/>
    <xf numFmtId="0" fontId="1" fillId="0" borderId="0"/>
    <xf numFmtId="0" fontId="4" fillId="0" borderId="0"/>
  </cellStyleXfs>
  <cellXfs count="277">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Fill="1" applyBorder="1" applyAlignment="1">
      <alignment horizontal="left" wrapText="1"/>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wrapText="1"/>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9" fillId="0" borderId="0" xfId="38" applyFont="1"/>
    <xf numFmtId="0" fontId="13"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2" fontId="8" fillId="0" borderId="0" xfId="39" applyNumberFormat="1" applyFont="1" applyFill="1" applyBorder="1" applyAlignment="1" applyProtection="1">
      <alignment horizontal="left" vertical="center" wrapText="1"/>
      <protection hidden="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justify" wrapText="1"/>
    </xf>
    <xf numFmtId="0" fontId="8" fillId="0" borderId="0" xfId="39" applyNumberFormat="1" applyFont="1" applyFill="1" applyBorder="1" applyAlignment="1" applyProtection="1">
      <alignment horizontal="justify" wrapText="1"/>
      <protection hidden="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0" fontId="8" fillId="0" borderId="0" xfId="39" applyNumberFormat="1" applyFont="1" applyFill="1" applyBorder="1" applyAlignment="1" applyProtection="1">
      <alignment horizontal="lef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0" fontId="8" fillId="0" borderId="0" xfId="36" applyFont="1" applyFill="1" applyBorder="1"/>
    <xf numFmtId="0" fontId="8" fillId="0" borderId="0" xfId="36" applyFont="1" applyFill="1" applyBorder="1" applyAlignment="1">
      <alignment horizontal="center"/>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166"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right" vertical="center" wrapText="1"/>
      <protection hidden="1"/>
    </xf>
    <xf numFmtId="0"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left" vertical="center" wrapText="1"/>
      <protection hidden="1"/>
    </xf>
    <xf numFmtId="0" fontId="17" fillId="0" borderId="0" xfId="39" applyNumberFormat="1" applyFont="1" applyFill="1" applyBorder="1" applyAlignment="1" applyProtection="1">
      <alignment horizontal="left" vertical="center"/>
      <protection hidden="1"/>
    </xf>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0" fontId="18" fillId="0" borderId="0" xfId="38" applyNumberFormat="1" applyFont="1" applyFill="1" applyBorder="1" applyAlignment="1" applyProtection="1">
      <alignment vertical="top" wrapText="1"/>
    </xf>
    <xf numFmtId="0" fontId="10" fillId="0" borderId="0" xfId="36" applyFont="1" applyFill="1" applyBorder="1" applyAlignment="1">
      <alignment horizontal="justify"/>
    </xf>
    <xf numFmtId="49" fontId="10" fillId="0" borderId="0" xfId="36" applyNumberFormat="1" applyFont="1" applyFill="1" applyBorder="1" applyAlignment="1">
      <alignment horizontal="center"/>
    </xf>
    <xf numFmtId="0" fontId="10" fillId="0" borderId="0" xfId="36" applyFont="1" applyFill="1" applyBorder="1" applyAlignment="1"/>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3" fillId="0" borderId="8" xfId="38" applyNumberFormat="1" applyFont="1" applyFill="1" applyBorder="1" applyAlignment="1" applyProtection="1">
      <alignment horizontal="center" vertical="top" wrapText="1"/>
    </xf>
    <xf numFmtId="166" fontId="10" fillId="0" borderId="0" xfId="41" applyNumberFormat="1" applyFont="1" applyFill="1" applyBorder="1" applyAlignment="1" applyProtection="1">
      <alignment horizontal="justify" vertical="center" wrapText="1"/>
      <protection hidden="1"/>
    </xf>
    <xf numFmtId="166" fontId="10" fillId="0" borderId="0" xfId="41" applyNumberFormat="1" applyFont="1" applyFill="1" applyBorder="1" applyAlignment="1" applyProtection="1">
      <alignment horizontal="center" vertical="center"/>
      <protection hidden="1"/>
    </xf>
    <xf numFmtId="166" fontId="10" fillId="0" borderId="0" xfId="41" applyNumberFormat="1" applyFont="1" applyFill="1" applyBorder="1" applyAlignment="1" applyProtection="1">
      <alignment horizontal="right" vertical="center"/>
      <protection hidden="1"/>
    </xf>
    <xf numFmtId="1" fontId="10" fillId="0" borderId="0" xfId="41" applyNumberFormat="1" applyFont="1" applyFill="1" applyBorder="1" applyAlignment="1" applyProtection="1">
      <alignment horizontal="center" vertical="center"/>
      <protection hidden="1"/>
    </xf>
    <xf numFmtId="168" fontId="10" fillId="0" borderId="0" xfId="41" applyNumberFormat="1" applyFont="1" applyFill="1" applyBorder="1" applyAlignment="1" applyProtection="1">
      <alignment horizontal="left" vertical="center"/>
      <protection hidden="1"/>
    </xf>
    <xf numFmtId="167"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protection hidden="1"/>
    </xf>
    <xf numFmtId="49" fontId="10" fillId="11" borderId="0" xfId="36" applyNumberFormat="1" applyFont="1" applyFill="1" applyBorder="1" applyAlignment="1">
      <alignment horizontal="center" wrapText="1"/>
    </xf>
    <xf numFmtId="49" fontId="10" fillId="0" borderId="0" xfId="41" applyNumberFormat="1" applyFont="1" applyFill="1" applyBorder="1" applyAlignment="1" applyProtection="1">
      <alignment horizontal="left" vertical="center"/>
      <protection hidden="1"/>
    </xf>
    <xf numFmtId="168"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vertical="center"/>
      <protection hidden="1"/>
    </xf>
    <xf numFmtId="0" fontId="10" fillId="0" borderId="0" xfId="38" applyFont="1" applyBorder="1" applyAlignment="1">
      <alignment horizontal="justify" wrapText="1"/>
    </xf>
    <xf numFmtId="0" fontId="10" fillId="0" borderId="0" xfId="38" applyFont="1" applyBorder="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15"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8" fillId="0" borderId="0" xfId="36" applyNumberFormat="1" applyFont="1" applyFill="1" applyBorder="1" applyAlignment="1"/>
    <xf numFmtId="4" fontId="8" fillId="0" borderId="0" xfId="36" applyNumberFormat="1" applyFont="1" applyFill="1" applyBorder="1" applyAlignment="1">
      <alignment horizontal="right" wrapText="1"/>
    </xf>
    <xf numFmtId="4" fontId="14" fillId="0" borderId="0" xfId="39" applyNumberFormat="1" applyFont="1" applyFill="1" applyBorder="1" applyAlignment="1" applyProtection="1">
      <alignment vertical="center" wrapText="1"/>
      <protection hidden="1"/>
    </xf>
    <xf numFmtId="4" fontId="10" fillId="0" borderId="0" xfId="38" applyNumberFormat="1" applyFont="1" applyBorder="1" applyAlignment="1">
      <alignment horizontal="right"/>
    </xf>
    <xf numFmtId="4" fontId="12" fillId="0" borderId="0" xfId="36" applyNumberFormat="1" applyFont="1"/>
    <xf numFmtId="4" fontId="19" fillId="0" borderId="0" xfId="38" applyNumberFormat="1" applyFont="1" applyAlignment="1">
      <alignment horizontal="right" vertical="center"/>
    </xf>
    <xf numFmtId="170" fontId="8" fillId="0" borderId="0" xfId="39" applyNumberFormat="1" applyFont="1" applyFill="1" applyBorder="1" applyAlignment="1" applyProtection="1">
      <alignment horizontal="justify" vertical="center" wrapText="1"/>
      <protection hidden="1"/>
    </xf>
    <xf numFmtId="170" fontId="8" fillId="0" borderId="0" xfId="39" applyNumberFormat="1" applyFont="1" applyFill="1" applyBorder="1" applyAlignment="1" applyProtection="1">
      <alignment horizontal="center" vertical="center" wrapText="1"/>
      <protection hidden="1"/>
    </xf>
    <xf numFmtId="170" fontId="19" fillId="0" borderId="0" xfId="38" applyNumberFormat="1" applyFont="1"/>
    <xf numFmtId="165" fontId="10" fillId="0" borderId="0" xfId="36" applyNumberFormat="1" applyFont="1" applyAlignment="1">
      <alignment horizontal="right"/>
    </xf>
    <xf numFmtId="0" fontId="10" fillId="0" borderId="0" xfId="0" applyFont="1" applyFill="1" applyAlignment="1">
      <alignment horizontal="center" vertical="center"/>
    </xf>
    <xf numFmtId="0" fontId="15" fillId="0" borderId="0" xfId="0" applyFont="1" applyAlignment="1">
      <alignment horizontal="justify" wrapText="1"/>
    </xf>
    <xf numFmtId="0" fontId="11" fillId="0" borderId="0" xfId="36" applyFont="1" applyAlignment="1">
      <alignment horizontal="center"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9" fillId="0" borderId="0" xfId="38" applyNumberFormat="1" applyFont="1"/>
    <xf numFmtId="0" fontId="13" fillId="0" borderId="12"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4" fontId="19" fillId="0" borderId="0" xfId="42" applyNumberFormat="1" applyFont="1" applyAlignment="1">
      <alignment horizontal="right" vertical="center"/>
    </xf>
    <xf numFmtId="0" fontId="19" fillId="0" borderId="0" xfId="42" applyFont="1" applyAlignment="1">
      <alignment horizontal="right" vertical="center"/>
    </xf>
    <xf numFmtId="0" fontId="10" fillId="0" borderId="0" xfId="43" applyFont="1"/>
    <xf numFmtId="0" fontId="15" fillId="0" borderId="0" xfId="43" applyFont="1"/>
    <xf numFmtId="0" fontId="4" fillId="0" borderId="0" xfId="43"/>
    <xf numFmtId="0" fontId="10" fillId="0" borderId="0" xfId="43" applyFont="1" applyAlignment="1">
      <alignment horizontal="right"/>
    </xf>
    <xf numFmtId="0" fontId="10" fillId="0" borderId="0" xfId="43" applyFont="1" applyAlignment="1">
      <alignment horizontal="center"/>
    </xf>
    <xf numFmtId="0" fontId="14" fillId="0" borderId="0" xfId="43" applyFont="1" applyAlignment="1">
      <alignment horizontal="center"/>
    </xf>
    <xf numFmtId="0" fontId="10" fillId="0" borderId="0" xfId="43" applyFont="1" applyAlignment="1"/>
    <xf numFmtId="0" fontId="10" fillId="0" borderId="0" xfId="43" applyFont="1" applyAlignment="1">
      <alignment horizontal="left"/>
    </xf>
    <xf numFmtId="0" fontId="10" fillId="0" borderId="16" xfId="43" applyFont="1" applyBorder="1" applyAlignment="1"/>
    <xf numFmtId="0" fontId="10" fillId="0" borderId="3" xfId="43" applyFont="1" applyBorder="1" applyAlignment="1">
      <alignment horizontal="center" vertical="center" wrapText="1"/>
    </xf>
    <xf numFmtId="0" fontId="10" fillId="0" borderId="3" xfId="43" applyFont="1" applyBorder="1" applyAlignment="1">
      <alignment horizontal="justify" vertical="top" wrapText="1"/>
    </xf>
    <xf numFmtId="169" fontId="10" fillId="0" borderId="3" xfId="43" applyNumberFormat="1" applyFont="1" applyBorder="1" applyAlignment="1">
      <alignment horizontal="right" vertical="top" wrapText="1"/>
    </xf>
    <xf numFmtId="171" fontId="10" fillId="0" borderId="3" xfId="43" applyNumberFormat="1" applyFont="1" applyBorder="1" applyAlignment="1">
      <alignment horizontal="right" vertical="top" wrapText="1"/>
    </xf>
    <xf numFmtId="169" fontId="10" fillId="11" borderId="3" xfId="43" applyNumberFormat="1" applyFont="1" applyFill="1" applyBorder="1" applyAlignment="1">
      <alignment horizontal="right" vertical="top" wrapText="1"/>
    </xf>
    <xf numFmtId="171" fontId="10" fillId="0" borderId="3" xfId="43" applyNumberFormat="1" applyFont="1" applyFill="1" applyBorder="1" applyAlignment="1">
      <alignment horizontal="right" vertical="top" wrapText="1"/>
    </xf>
    <xf numFmtId="0" fontId="10" fillId="0" borderId="3" xfId="43" applyFont="1" applyBorder="1" applyAlignment="1">
      <alignment vertical="top" wrapText="1"/>
    </xf>
    <xf numFmtId="0" fontId="11" fillId="0" borderId="0" xfId="43" applyFont="1" applyAlignment="1">
      <alignment horizontal="center" wrapText="1"/>
    </xf>
    <xf numFmtId="0" fontId="11" fillId="0" borderId="0" xfId="43" applyFont="1" applyAlignment="1">
      <alignment horizontal="right"/>
    </xf>
    <xf numFmtId="0" fontId="17" fillId="0" borderId="0" xfId="36" applyFont="1" applyFill="1" applyBorder="1" applyAlignment="1">
      <alignment horizontal="justify"/>
    </xf>
    <xf numFmtId="49" fontId="17" fillId="0" borderId="0" xfId="36" applyNumberFormat="1" applyFont="1" applyFill="1" applyBorder="1" applyAlignment="1">
      <alignment horizontal="center"/>
    </xf>
    <xf numFmtId="0" fontId="17" fillId="0" borderId="0" xfId="36" applyFont="1" applyFill="1" applyBorder="1" applyAlignment="1">
      <alignment horizontal="center"/>
    </xf>
    <xf numFmtId="0" fontId="17" fillId="0" borderId="0" xfId="36" applyFont="1" applyFill="1" applyBorder="1" applyAlignment="1"/>
    <xf numFmtId="4" fontId="17" fillId="0" borderId="0" xfId="36" applyNumberFormat="1" applyFont="1" applyFill="1" applyBorder="1" applyAlignment="1"/>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0" fontId="10" fillId="11" borderId="3" xfId="0" applyFont="1" applyFill="1" applyBorder="1" applyAlignment="1" applyProtection="1">
      <alignment horizontal="center" vertical="center" wrapText="1"/>
      <protection locked="0"/>
    </xf>
    <xf numFmtId="0" fontId="10" fillId="11" borderId="0" xfId="0" applyFont="1" applyFill="1" applyAlignment="1">
      <alignment vertical="center" wrapText="1"/>
    </xf>
    <xf numFmtId="4" fontId="10" fillId="11" borderId="3" xfId="0" applyNumberFormat="1" applyFont="1" applyFill="1" applyBorder="1" applyAlignment="1">
      <alignment horizontal="center" vertical="center"/>
    </xf>
    <xf numFmtId="0" fontId="13" fillId="11" borderId="3" xfId="0" applyFont="1" applyFill="1" applyBorder="1" applyAlignment="1" applyProtection="1">
      <alignment horizontal="center" vertical="center" wrapText="1"/>
    </xf>
    <xf numFmtId="4" fontId="10" fillId="11" borderId="3" xfId="0"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xf>
    <xf numFmtId="4" fontId="10" fillId="0" borderId="3" xfId="0" applyNumberFormat="1" applyFont="1" applyBorder="1" applyAlignment="1">
      <alignment horizontal="center" vertic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0" fillId="0" borderId="0" xfId="0" applyFont="1" applyFill="1" applyAlignment="1">
      <alignment horizontal="center" vertical="center"/>
    </xf>
    <xf numFmtId="0" fontId="15" fillId="0" borderId="0" xfId="0" applyFont="1" applyAlignment="1">
      <alignment horizontal="justify" wrapText="1"/>
    </xf>
    <xf numFmtId="0" fontId="15" fillId="11" borderId="0" xfId="0" applyFont="1" applyFill="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3" fillId="0" borderId="7" xfId="42" applyNumberFormat="1" applyFont="1" applyFill="1" applyBorder="1" applyAlignment="1" applyProtection="1">
      <alignment horizontal="center" vertical="top" wrapText="1"/>
    </xf>
    <xf numFmtId="0" fontId="13" fillId="0" borderId="11"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10"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49" fontId="13"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wrapText="1"/>
    </xf>
    <xf numFmtId="0" fontId="18" fillId="0" borderId="0" xfId="38" applyNumberFormat="1" applyFont="1" applyFill="1" applyBorder="1" applyAlignment="1" applyProtection="1">
      <alignment horizontal="center" vertical="top" wrapText="1"/>
    </xf>
    <xf numFmtId="0"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right" vertical="top" wrapText="1"/>
    </xf>
    <xf numFmtId="49"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center" vertical="center"/>
    </xf>
    <xf numFmtId="0" fontId="10" fillId="0" borderId="0" xfId="43" applyFont="1" applyAlignment="1">
      <alignment horizontal="center"/>
    </xf>
    <xf numFmtId="0" fontId="11" fillId="0" borderId="0" xfId="43" applyFont="1" applyAlignment="1">
      <alignment horizontal="center"/>
    </xf>
    <xf numFmtId="0" fontId="10" fillId="0" borderId="3" xfId="43" applyFont="1" applyBorder="1" applyAlignment="1">
      <alignment horizontal="center" vertical="top" wrapText="1"/>
    </xf>
    <xf numFmtId="0" fontId="10" fillId="0" borderId="4" xfId="43" applyFont="1" applyBorder="1" applyAlignment="1">
      <alignment horizontal="center" vertical="top" wrapText="1"/>
    </xf>
    <xf numFmtId="0" fontId="10" fillId="0" borderId="5" xfId="43" applyFont="1" applyBorder="1" applyAlignment="1">
      <alignment horizontal="center" vertical="top" wrapText="1"/>
    </xf>
    <xf numFmtId="0" fontId="10" fillId="0" borderId="14" xfId="43" applyFont="1" applyBorder="1" applyAlignment="1">
      <alignment horizontal="center" vertical="center" wrapText="1"/>
    </xf>
    <xf numFmtId="0" fontId="10" fillId="0" borderId="15" xfId="43" applyFont="1" applyBorder="1" applyAlignment="1">
      <alignment horizontal="center" vertical="center" wrapText="1"/>
    </xf>
    <xf numFmtId="0" fontId="11" fillId="0" borderId="0" xfId="43" applyFont="1" applyAlignment="1">
      <alignment horizontal="center" wrapText="1"/>
    </xf>
    <xf numFmtId="0" fontId="10" fillId="11" borderId="0" xfId="0" applyFont="1" applyFill="1" applyAlignment="1">
      <alignment horizontal="center" vertical="center"/>
    </xf>
    <xf numFmtId="0" fontId="10" fillId="0" borderId="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11" borderId="3" xfId="38" applyFont="1" applyFill="1" applyBorder="1" applyAlignment="1" applyProtection="1">
      <alignment horizontal="center" vertical="center" wrapText="1"/>
      <protection hidden="1"/>
    </xf>
    <xf numFmtId="0" fontId="10" fillId="11" borderId="3" xfId="0" applyFont="1" applyFill="1" applyBorder="1" applyAlignment="1">
      <alignment horizontal="center" vertical="center" wrapText="1"/>
    </xf>
    <xf numFmtId="0" fontId="11" fillId="11" borderId="0" xfId="0" applyFont="1" applyFill="1" applyAlignment="1">
      <alignment horizontal="center" vertical="center" wrapText="1"/>
    </xf>
    <xf numFmtId="0" fontId="11" fillId="11" borderId="0"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10" fillId="11" borderId="0" xfId="38" applyFont="1" applyFill="1" applyAlignment="1" applyProtection="1">
      <alignment horizontal="center"/>
      <protection hidden="1"/>
    </xf>
    <xf numFmtId="0" fontId="10" fillId="0" borderId="1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45</xdr:row>
      <xdr:rowOff>0</xdr:rowOff>
    </xdr:from>
    <xdr:to>
      <xdr:col>1</xdr:col>
      <xdr:colOff>2971800</xdr:colOff>
      <xdr:row>49</xdr:row>
      <xdr:rowOff>1628775</xdr:rowOff>
    </xdr:to>
    <xdr:sp macro="" textlink="">
      <xdr:nvSpPr>
        <xdr:cNvPr id="12"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729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7696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200025</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8296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45</xdr:row>
      <xdr:rowOff>0</xdr:rowOff>
    </xdr:from>
    <xdr:to>
      <xdr:col>1</xdr:col>
      <xdr:colOff>2971800</xdr:colOff>
      <xdr:row>49</xdr:row>
      <xdr:rowOff>1638300</xdr:rowOff>
    </xdr:to>
    <xdr:sp macro="" textlink="">
      <xdr:nvSpPr>
        <xdr:cNvPr id="12"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295650" y="26546175"/>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47</xdr:row>
      <xdr:rowOff>0</xdr:rowOff>
    </xdr:from>
    <xdr:to>
      <xdr:col>1</xdr:col>
      <xdr:colOff>2971800</xdr:colOff>
      <xdr:row>48</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41;&#1070;&#1044;&#1046;&#1045;&#1058;%202021-2023\&#1059;&#1058;&#1054;&#1063;&#1053;&#1045;&#1053;&#1048;&#1071;\&#1059;&#1058;&#1054;&#1063;&#1053;&#1045;&#1053;&#1048;&#1045;%205\&#1055;&#1088;&#1080;&#1083;&#1086;&#1078;&#1077;&#1085;&#1080;&#1077;%20&#1082;%20&#1059;&#1090;&#1086;&#1095;&#1085;&#1077;&#1085;&#1080;&#110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s>
    <sheetDataSet>
      <sheetData sheetId="0" refreshError="1"/>
      <sheetData sheetId="1" refreshError="1"/>
      <sheetData sheetId="2" refreshError="1"/>
      <sheetData sheetId="3" refreshError="1"/>
      <sheetData sheetId="4">
        <row r="230">
          <cell r="J230">
            <v>30000</v>
          </cell>
        </row>
      </sheetData>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C37"/>
  <sheetViews>
    <sheetView view="pageBreakPreview" zoomScaleNormal="80" zoomScaleSheetLayoutView="100" workbookViewId="0">
      <selection activeCell="B20" sqref="B20"/>
    </sheetView>
  </sheetViews>
  <sheetFormatPr defaultColWidth="31" defaultRowHeight="15.75" x14ac:dyDescent="0.25"/>
  <cols>
    <col min="1" max="1" width="28.28515625" style="1" customWidth="1"/>
    <col min="2" max="2" width="46.28515625" style="4" customWidth="1"/>
    <col min="3" max="3" width="16.28515625" style="14" customWidth="1"/>
    <col min="4" max="16384" width="31" style="2"/>
  </cols>
  <sheetData>
    <row r="1" spans="1:3" x14ac:dyDescent="0.25">
      <c r="A1" s="3"/>
      <c r="B1" s="218" t="s">
        <v>41</v>
      </c>
      <c r="C1" s="218"/>
    </row>
    <row r="2" spans="1:3" x14ac:dyDescent="0.25">
      <c r="A2" s="3"/>
      <c r="B2" s="218" t="s">
        <v>40</v>
      </c>
      <c r="C2" s="218"/>
    </row>
    <row r="3" spans="1:3" x14ac:dyDescent="0.25">
      <c r="A3" s="3"/>
      <c r="B3" s="218" t="s">
        <v>42</v>
      </c>
      <c r="C3" s="218"/>
    </row>
    <row r="4" spans="1:3" x14ac:dyDescent="0.25">
      <c r="A4" s="3"/>
      <c r="B4" s="218" t="s">
        <v>43</v>
      </c>
      <c r="C4" s="218"/>
    </row>
    <row r="5" spans="1:3" x14ac:dyDescent="0.25">
      <c r="A5" s="3"/>
      <c r="B5" s="218" t="s">
        <v>496</v>
      </c>
      <c r="C5" s="218"/>
    </row>
    <row r="6" spans="1:3" x14ac:dyDescent="0.25">
      <c r="A6" s="3"/>
      <c r="B6" s="218" t="s">
        <v>592</v>
      </c>
      <c r="C6" s="218"/>
    </row>
    <row r="7" spans="1:3" x14ac:dyDescent="0.25">
      <c r="A7" s="3"/>
    </row>
    <row r="8" spans="1:3" x14ac:dyDescent="0.25">
      <c r="A8" s="3"/>
    </row>
    <row r="9" spans="1:3" ht="17.649999999999999" customHeight="1" x14ac:dyDescent="0.25">
      <c r="A9" s="219" t="s">
        <v>44</v>
      </c>
      <c r="B9" s="219"/>
      <c r="C9" s="219"/>
    </row>
    <row r="10" spans="1:3" ht="17.649999999999999" customHeight="1" x14ac:dyDescent="0.25">
      <c r="A10" s="219" t="s">
        <v>45</v>
      </c>
      <c r="B10" s="219"/>
      <c r="C10" s="219"/>
    </row>
    <row r="11" spans="1:3" ht="17.649999999999999" customHeight="1" x14ac:dyDescent="0.25">
      <c r="A11" s="219" t="s">
        <v>2</v>
      </c>
      <c r="B11" s="219"/>
      <c r="C11" s="219"/>
    </row>
    <row r="12" spans="1:3" ht="18.75" x14ac:dyDescent="0.25">
      <c r="A12" s="217" t="s">
        <v>495</v>
      </c>
      <c r="B12" s="217"/>
      <c r="C12" s="217"/>
    </row>
    <row r="13" spans="1:3" x14ac:dyDescent="0.25">
      <c r="A13" s="3" t="s">
        <v>24</v>
      </c>
      <c r="B13" s="5"/>
    </row>
    <row r="14" spans="1:3" x14ac:dyDescent="0.25">
      <c r="A14" s="6"/>
      <c r="B14" s="7"/>
      <c r="C14" s="8" t="s">
        <v>39</v>
      </c>
    </row>
    <row r="15" spans="1:3" s="12" customFormat="1" ht="31.5" x14ac:dyDescent="0.2">
      <c r="A15" s="9" t="s">
        <v>1</v>
      </c>
      <c r="B15" s="10" t="s">
        <v>34</v>
      </c>
      <c r="C15" s="11" t="s">
        <v>57</v>
      </c>
    </row>
    <row r="16" spans="1:3" ht="31.5" x14ac:dyDescent="0.25">
      <c r="A16" s="13" t="s">
        <v>10</v>
      </c>
      <c r="B16" s="15" t="s">
        <v>4</v>
      </c>
      <c r="C16" s="16">
        <f>C17+C19+C21+C24+C27+C29</f>
        <v>127257842.13</v>
      </c>
    </row>
    <row r="17" spans="1:3" x14ac:dyDescent="0.25">
      <c r="A17" s="13" t="s">
        <v>11</v>
      </c>
      <c r="B17" s="15" t="s">
        <v>5</v>
      </c>
      <c r="C17" s="16">
        <f>C18</f>
        <v>63304325.689999998</v>
      </c>
    </row>
    <row r="18" spans="1:3" x14ac:dyDescent="0.25">
      <c r="A18" s="13" t="s">
        <v>12</v>
      </c>
      <c r="B18" s="15" t="s">
        <v>6</v>
      </c>
      <c r="C18" s="16">
        <v>63304325.689999998</v>
      </c>
    </row>
    <row r="19" spans="1:3" x14ac:dyDescent="0.25">
      <c r="A19" s="13" t="s">
        <v>13</v>
      </c>
      <c r="B19" s="15" t="s">
        <v>7</v>
      </c>
      <c r="C19" s="16">
        <f>C20</f>
        <v>21091.5</v>
      </c>
    </row>
    <row r="20" spans="1:3" ht="63" x14ac:dyDescent="0.25">
      <c r="A20" s="13" t="s">
        <v>46</v>
      </c>
      <c r="B20" s="15" t="s">
        <v>47</v>
      </c>
      <c r="C20" s="16">
        <v>21091.5</v>
      </c>
    </row>
    <row r="21" spans="1:3" x14ac:dyDescent="0.25">
      <c r="A21" s="13" t="s">
        <v>14</v>
      </c>
      <c r="B21" s="15" t="s">
        <v>8</v>
      </c>
      <c r="C21" s="16">
        <f>SUM(C22:C23)</f>
        <v>56970500</v>
      </c>
    </row>
    <row r="22" spans="1:3" x14ac:dyDescent="0.25">
      <c r="A22" s="20" t="s">
        <v>54</v>
      </c>
      <c r="B22" s="21" t="s">
        <v>55</v>
      </c>
      <c r="C22" s="16">
        <v>2748400</v>
      </c>
    </row>
    <row r="23" spans="1:3" x14ac:dyDescent="0.25">
      <c r="A23" s="13" t="s">
        <v>48</v>
      </c>
      <c r="B23" s="15" t="s">
        <v>49</v>
      </c>
      <c r="C23" s="16">
        <v>54222100</v>
      </c>
    </row>
    <row r="24" spans="1:3" ht="63" x14ac:dyDescent="0.25">
      <c r="A24" s="13" t="s">
        <v>15</v>
      </c>
      <c r="B24" s="15" t="s">
        <v>9</v>
      </c>
      <c r="C24" s="16">
        <f>SUM(C25:C26)</f>
        <v>5446124.9399999995</v>
      </c>
    </row>
    <row r="25" spans="1:3" ht="141.75" x14ac:dyDescent="0.25">
      <c r="A25" s="13" t="s">
        <v>16</v>
      </c>
      <c r="B25" s="15" t="s">
        <v>3</v>
      </c>
      <c r="C25" s="16">
        <v>4687771.0999999996</v>
      </c>
    </row>
    <row r="26" spans="1:3" ht="126" x14ac:dyDescent="0.25">
      <c r="A26" s="13" t="s">
        <v>35</v>
      </c>
      <c r="B26" s="15" t="s">
        <v>19</v>
      </c>
      <c r="C26" s="16">
        <v>758353.84</v>
      </c>
    </row>
    <row r="27" spans="1:3" ht="47.25" x14ac:dyDescent="0.25">
      <c r="A27" s="13" t="s">
        <v>17</v>
      </c>
      <c r="B27" s="15" t="s">
        <v>0</v>
      </c>
      <c r="C27" s="16">
        <f>C28</f>
        <v>431400</v>
      </c>
    </row>
    <row r="28" spans="1:3" ht="47.25" x14ac:dyDescent="0.25">
      <c r="A28" s="13" t="s">
        <v>18</v>
      </c>
      <c r="B28" s="15" t="s">
        <v>36</v>
      </c>
      <c r="C28" s="16">
        <v>431400</v>
      </c>
    </row>
    <row r="29" spans="1:3" x14ac:dyDescent="0.25">
      <c r="A29" s="13" t="s">
        <v>50</v>
      </c>
      <c r="B29" s="15" t="s">
        <v>51</v>
      </c>
      <c r="C29" s="16">
        <f>C30</f>
        <v>1084400</v>
      </c>
    </row>
    <row r="30" spans="1:3" x14ac:dyDescent="0.25">
      <c r="A30" s="13" t="s">
        <v>52</v>
      </c>
      <c r="B30" s="15" t="s">
        <v>53</v>
      </c>
      <c r="C30" s="16">
        <v>1084400</v>
      </c>
    </row>
    <row r="31" spans="1:3" x14ac:dyDescent="0.25">
      <c r="A31" s="13" t="s">
        <v>30</v>
      </c>
      <c r="B31" s="15" t="s">
        <v>31</v>
      </c>
      <c r="C31" s="16">
        <f>C32</f>
        <v>6857035.0199999996</v>
      </c>
    </row>
    <row r="32" spans="1:3" ht="47.25" x14ac:dyDescent="0.25">
      <c r="A32" s="13" t="s">
        <v>32</v>
      </c>
      <c r="B32" s="15" t="s">
        <v>33</v>
      </c>
      <c r="C32" s="16">
        <f>C33+C34+C35+C36</f>
        <v>6857035.0199999996</v>
      </c>
    </row>
    <row r="33" spans="1:3" ht="31.5" hidden="1" x14ac:dyDescent="0.25">
      <c r="A33" s="13" t="s">
        <v>37</v>
      </c>
      <c r="B33" s="15" t="s">
        <v>38</v>
      </c>
      <c r="C33" s="16"/>
    </row>
    <row r="34" spans="1:3" ht="47.25" hidden="1" x14ac:dyDescent="0.25">
      <c r="A34" s="13" t="s">
        <v>26</v>
      </c>
      <c r="B34" s="15" t="s">
        <v>20</v>
      </c>
      <c r="C34" s="16"/>
    </row>
    <row r="35" spans="1:3" ht="31.5" x14ac:dyDescent="0.25">
      <c r="A35" s="13" t="s">
        <v>27</v>
      </c>
      <c r="B35" s="15" t="s">
        <v>25</v>
      </c>
      <c r="C35" s="16">
        <v>536499.81000000006</v>
      </c>
    </row>
    <row r="36" spans="1:3" x14ac:dyDescent="0.25">
      <c r="A36" s="13" t="s">
        <v>28</v>
      </c>
      <c r="B36" s="15" t="s">
        <v>21</v>
      </c>
      <c r="C36" s="16">
        <v>6320535.21</v>
      </c>
    </row>
    <row r="37" spans="1:3" x14ac:dyDescent="0.25">
      <c r="A37" s="17"/>
      <c r="B37" s="18" t="s">
        <v>29</v>
      </c>
      <c r="C37" s="19">
        <f>C16+C31</f>
        <v>134114877.14999999</v>
      </c>
    </row>
  </sheetData>
  <sheetProtection formatCells="0" formatColumns="0" formatRows="0" deleteColumns="0" deleteRows="0"/>
  <mergeCells count="10">
    <mergeCell ref="A12:C12"/>
    <mergeCell ref="B1:C1"/>
    <mergeCell ref="B2:C2"/>
    <mergeCell ref="B3:C3"/>
    <mergeCell ref="B5:C5"/>
    <mergeCell ref="A9:C9"/>
    <mergeCell ref="A11:C11"/>
    <mergeCell ref="B6:C6"/>
    <mergeCell ref="B4:C4"/>
    <mergeCell ref="A10:C10"/>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36"/>
  <sheetViews>
    <sheetView view="pageBreakPreview" topLeftCell="A126" zoomScaleSheetLayoutView="100" workbookViewId="0">
      <selection activeCell="I134" sqref="I134"/>
    </sheetView>
  </sheetViews>
  <sheetFormatPr defaultColWidth="8.85546875" defaultRowHeight="15.75" x14ac:dyDescent="0.25"/>
  <cols>
    <col min="1" max="1" width="60.5703125" style="47" customWidth="1"/>
    <col min="2" max="4" width="4.42578125" style="48" customWidth="1"/>
    <col min="5" max="5" width="7.85546875" style="48" customWidth="1"/>
    <col min="6" max="6" width="8.140625" style="48" customWidth="1"/>
    <col min="7" max="8" width="4.7109375" style="48" customWidth="1"/>
    <col min="9" max="10" width="18.28515625" style="49" customWidth="1"/>
    <col min="11" max="16384" width="8.85546875" style="41"/>
  </cols>
  <sheetData>
    <row r="1" spans="1:10" ht="15.75" customHeight="1" x14ac:dyDescent="0.25">
      <c r="A1" s="39"/>
      <c r="B1" s="40"/>
      <c r="C1" s="40"/>
      <c r="D1" s="40"/>
      <c r="E1" s="40"/>
      <c r="F1" s="243" t="s">
        <v>426</v>
      </c>
      <c r="G1" s="243"/>
      <c r="H1" s="243"/>
      <c r="I1" s="243"/>
      <c r="J1" s="243"/>
    </row>
    <row r="2" spans="1:10" ht="15.75" customHeight="1" x14ac:dyDescent="0.25">
      <c r="A2" s="39"/>
      <c r="B2" s="40"/>
      <c r="C2" s="40"/>
      <c r="D2" s="40"/>
      <c r="E2" s="40"/>
      <c r="F2" s="243" t="s">
        <v>40</v>
      </c>
      <c r="G2" s="243"/>
      <c r="H2" s="243"/>
      <c r="I2" s="243"/>
      <c r="J2" s="243"/>
    </row>
    <row r="3" spans="1:10" x14ac:dyDescent="0.25">
      <c r="A3" s="39"/>
      <c r="B3" s="40"/>
      <c r="C3" s="40"/>
      <c r="D3" s="40"/>
      <c r="E3" s="40"/>
      <c r="F3" s="234" t="s">
        <v>42</v>
      </c>
      <c r="G3" s="234"/>
      <c r="H3" s="234"/>
      <c r="I3" s="234"/>
      <c r="J3" s="234"/>
    </row>
    <row r="4" spans="1:10" x14ac:dyDescent="0.25">
      <c r="A4" s="39"/>
      <c r="B4" s="40"/>
      <c r="C4" s="40"/>
      <c r="D4" s="40"/>
      <c r="E4" s="40"/>
      <c r="F4" s="234" t="s">
        <v>43</v>
      </c>
      <c r="G4" s="234"/>
      <c r="H4" s="234"/>
      <c r="I4" s="234"/>
      <c r="J4" s="234"/>
    </row>
    <row r="5" spans="1:10" ht="15.75" customHeight="1" x14ac:dyDescent="0.25">
      <c r="A5" s="39"/>
      <c r="B5" s="40"/>
      <c r="C5" s="40"/>
      <c r="D5" s="40"/>
      <c r="E5" s="40"/>
      <c r="F5" s="243" t="s">
        <v>496</v>
      </c>
      <c r="G5" s="243"/>
      <c r="H5" s="243"/>
      <c r="I5" s="243"/>
      <c r="J5" s="243"/>
    </row>
    <row r="6" spans="1:10" ht="15.75" customHeight="1" x14ac:dyDescent="0.25">
      <c r="A6" s="39"/>
      <c r="B6" s="40"/>
      <c r="C6" s="40"/>
      <c r="D6" s="40"/>
      <c r="E6" s="40"/>
      <c r="F6" s="243" t="s">
        <v>592</v>
      </c>
      <c r="G6" s="243"/>
      <c r="H6" s="243"/>
      <c r="I6" s="243"/>
      <c r="J6" s="243"/>
    </row>
    <row r="7" spans="1:10" x14ac:dyDescent="0.25">
      <c r="A7" s="39"/>
      <c r="B7" s="40"/>
      <c r="C7" s="40"/>
      <c r="D7" s="40"/>
      <c r="E7" s="40"/>
      <c r="F7" s="40"/>
      <c r="G7" s="40"/>
      <c r="H7" s="40"/>
      <c r="I7" s="42"/>
      <c r="J7" s="42"/>
    </row>
    <row r="8" spans="1:10" x14ac:dyDescent="0.25">
      <c r="A8" s="39"/>
      <c r="B8" s="40"/>
      <c r="C8" s="40"/>
      <c r="D8" s="40"/>
      <c r="E8" s="40"/>
      <c r="F8" s="40"/>
      <c r="G8" s="40"/>
      <c r="H8" s="40"/>
      <c r="I8" s="42"/>
      <c r="J8" s="42"/>
    </row>
    <row r="9" spans="1:10" ht="97.5" customHeight="1" x14ac:dyDescent="0.25">
      <c r="A9" s="232" t="s">
        <v>572</v>
      </c>
      <c r="B9" s="232"/>
      <c r="C9" s="232"/>
      <c r="D9" s="232"/>
      <c r="E9" s="232"/>
      <c r="F9" s="232"/>
      <c r="G9" s="232"/>
      <c r="H9" s="232"/>
      <c r="I9" s="232"/>
      <c r="J9" s="232"/>
    </row>
    <row r="10" spans="1:10" ht="18.75" x14ac:dyDescent="0.25">
      <c r="A10" s="99"/>
      <c r="B10" s="99"/>
      <c r="C10" s="99"/>
      <c r="D10" s="99"/>
      <c r="E10" s="99"/>
      <c r="F10" s="99"/>
      <c r="G10" s="99"/>
      <c r="H10" s="99"/>
      <c r="I10" s="99"/>
      <c r="J10" s="99"/>
    </row>
    <row r="11" spans="1:10" x14ac:dyDescent="0.25">
      <c r="A11" s="242" t="s">
        <v>39</v>
      </c>
      <c r="B11" s="242"/>
      <c r="C11" s="242"/>
      <c r="D11" s="242"/>
      <c r="E11" s="242"/>
      <c r="F11" s="242"/>
      <c r="G11" s="242"/>
      <c r="H11" s="242"/>
      <c r="I11" s="242"/>
      <c r="J11" s="242"/>
    </row>
    <row r="12" spans="1:10" ht="94.5" x14ac:dyDescent="0.25">
      <c r="A12" s="46" t="s">
        <v>80</v>
      </c>
      <c r="B12" s="239" t="s">
        <v>83</v>
      </c>
      <c r="C12" s="240"/>
      <c r="D12" s="240"/>
      <c r="E12" s="241"/>
      <c r="F12" s="46" t="s">
        <v>425</v>
      </c>
      <c r="G12" s="124" t="s">
        <v>408</v>
      </c>
      <c r="H12" s="46" t="s">
        <v>409</v>
      </c>
      <c r="I12" s="46" t="s">
        <v>58</v>
      </c>
      <c r="J12" s="46" t="s">
        <v>497</v>
      </c>
    </row>
    <row r="13" spans="1:10" ht="47.25" x14ac:dyDescent="0.25">
      <c r="A13" s="115" t="s">
        <v>202</v>
      </c>
      <c r="B13" s="116" t="s">
        <v>86</v>
      </c>
      <c r="C13" s="117" t="s">
        <v>88</v>
      </c>
      <c r="D13" s="116" t="s">
        <v>89</v>
      </c>
      <c r="E13" s="116" t="s">
        <v>90</v>
      </c>
      <c r="F13" s="118" t="s">
        <v>414</v>
      </c>
      <c r="G13" s="119" t="s">
        <v>414</v>
      </c>
      <c r="H13" s="119" t="s">
        <v>414</v>
      </c>
      <c r="I13" s="120">
        <f>I14+I18</f>
        <v>2478661.1</v>
      </c>
      <c r="J13" s="120">
        <f>J14+J18</f>
        <v>2510171.77</v>
      </c>
    </row>
    <row r="14" spans="1:10" x14ac:dyDescent="0.25">
      <c r="A14" s="121" t="s">
        <v>427</v>
      </c>
      <c r="B14" s="122" t="s">
        <v>86</v>
      </c>
      <c r="C14" s="53" t="s">
        <v>91</v>
      </c>
      <c r="D14" s="122" t="s">
        <v>89</v>
      </c>
      <c r="E14" s="122" t="s">
        <v>90</v>
      </c>
      <c r="F14" s="101" t="s">
        <v>414</v>
      </c>
      <c r="G14" s="52" t="s">
        <v>414</v>
      </c>
      <c r="H14" s="52" t="s">
        <v>414</v>
      </c>
      <c r="I14" s="123">
        <f>SUM(I15:I17)</f>
        <v>2308661.1</v>
      </c>
      <c r="J14" s="123">
        <f>SUM(J15:J17)</f>
        <v>2340171.77</v>
      </c>
    </row>
    <row r="15" spans="1:10" x14ac:dyDescent="0.25">
      <c r="A15" s="121" t="s">
        <v>204</v>
      </c>
      <c r="B15" s="122" t="s">
        <v>86</v>
      </c>
      <c r="C15" s="53" t="s">
        <v>91</v>
      </c>
      <c r="D15" s="122" t="s">
        <v>89</v>
      </c>
      <c r="E15" s="122">
        <v>29060</v>
      </c>
      <c r="F15" s="101">
        <v>240</v>
      </c>
      <c r="G15" s="52">
        <v>1</v>
      </c>
      <c r="H15" s="52">
        <v>13</v>
      </c>
      <c r="I15" s="123">
        <f>'Прил 8'!J58</f>
        <v>1487471.57</v>
      </c>
      <c r="J15" s="123">
        <f>'Прил 8'!K58</f>
        <v>1503949.25</v>
      </c>
    </row>
    <row r="16" spans="1:10" ht="31.5" x14ac:dyDescent="0.25">
      <c r="A16" s="121" t="s">
        <v>206</v>
      </c>
      <c r="B16" s="122" t="s">
        <v>86</v>
      </c>
      <c r="C16" s="53" t="s">
        <v>91</v>
      </c>
      <c r="D16" s="122" t="s">
        <v>89</v>
      </c>
      <c r="E16" s="122">
        <v>29270</v>
      </c>
      <c r="F16" s="101">
        <v>240</v>
      </c>
      <c r="G16" s="52">
        <v>1</v>
      </c>
      <c r="H16" s="52">
        <v>13</v>
      </c>
      <c r="I16" s="123">
        <f>'Прил 8'!J60</f>
        <v>278160.75</v>
      </c>
      <c r="J16" s="123">
        <f>'Прил 8'!K60</f>
        <v>282333.15999999997</v>
      </c>
    </row>
    <row r="17" spans="1:10" x14ac:dyDescent="0.25">
      <c r="A17" s="121" t="s">
        <v>208</v>
      </c>
      <c r="B17" s="122" t="s">
        <v>86</v>
      </c>
      <c r="C17" s="53" t="s">
        <v>91</v>
      </c>
      <c r="D17" s="122" t="s">
        <v>89</v>
      </c>
      <c r="E17" s="122">
        <v>29290</v>
      </c>
      <c r="F17" s="101">
        <v>240</v>
      </c>
      <c r="G17" s="52">
        <v>1</v>
      </c>
      <c r="H17" s="52">
        <v>13</v>
      </c>
      <c r="I17" s="123">
        <f>'Прил 8'!J62</f>
        <v>543028.78</v>
      </c>
      <c r="J17" s="123">
        <f>'Прил 8'!K62</f>
        <v>553889.36</v>
      </c>
    </row>
    <row r="18" spans="1:10" ht="47.25" x14ac:dyDescent="0.25">
      <c r="A18" s="121" t="s">
        <v>428</v>
      </c>
      <c r="B18" s="122" t="s">
        <v>86</v>
      </c>
      <c r="C18" s="53">
        <v>2</v>
      </c>
      <c r="D18" s="122" t="s">
        <v>89</v>
      </c>
      <c r="E18" s="122" t="s">
        <v>90</v>
      </c>
      <c r="F18" s="101"/>
      <c r="G18" s="52"/>
      <c r="H18" s="52"/>
      <c r="I18" s="123">
        <f>I19</f>
        <v>170000</v>
      </c>
      <c r="J18" s="123">
        <f>J19</f>
        <v>170000</v>
      </c>
    </row>
    <row r="19" spans="1:10" ht="31.5" x14ac:dyDescent="0.25">
      <c r="A19" s="121" t="s">
        <v>211</v>
      </c>
      <c r="B19" s="122" t="s">
        <v>86</v>
      </c>
      <c r="C19" s="53">
        <v>2</v>
      </c>
      <c r="D19" s="122" t="s">
        <v>89</v>
      </c>
      <c r="E19" s="122">
        <v>29070</v>
      </c>
      <c r="F19" s="101">
        <v>240</v>
      </c>
      <c r="G19" s="52">
        <v>1</v>
      </c>
      <c r="H19" s="52">
        <v>13</v>
      </c>
      <c r="I19" s="123">
        <f>'Прил 8'!J65</f>
        <v>170000</v>
      </c>
      <c r="J19" s="123">
        <f>'Прил 8'!K65</f>
        <v>170000</v>
      </c>
    </row>
    <row r="20" spans="1:10" ht="110.25" x14ac:dyDescent="0.25">
      <c r="A20" s="121" t="s">
        <v>248</v>
      </c>
      <c r="B20" s="122" t="s">
        <v>87</v>
      </c>
      <c r="C20" s="53" t="s">
        <v>88</v>
      </c>
      <c r="D20" s="122" t="s">
        <v>89</v>
      </c>
      <c r="E20" s="122" t="s">
        <v>90</v>
      </c>
      <c r="F20" s="101" t="s">
        <v>414</v>
      </c>
      <c r="G20" s="52" t="s">
        <v>414</v>
      </c>
      <c r="H20" s="52" t="s">
        <v>414</v>
      </c>
      <c r="I20" s="123">
        <f>I21+I27+I29+I32</f>
        <v>685978.6</v>
      </c>
      <c r="J20" s="123">
        <f>J21+J27+J29+J32</f>
        <v>645978.6</v>
      </c>
    </row>
    <row r="21" spans="1:10" ht="31.5" x14ac:dyDescent="0.25">
      <c r="A21" s="121" t="s">
        <v>429</v>
      </c>
      <c r="B21" s="122" t="s">
        <v>87</v>
      </c>
      <c r="C21" s="53" t="s">
        <v>91</v>
      </c>
      <c r="D21" s="122" t="s">
        <v>89</v>
      </c>
      <c r="E21" s="122" t="s">
        <v>90</v>
      </c>
      <c r="F21" s="101" t="s">
        <v>414</v>
      </c>
      <c r="G21" s="52" t="s">
        <v>414</v>
      </c>
      <c r="H21" s="52" t="s">
        <v>414</v>
      </c>
      <c r="I21" s="123">
        <f>SUM(I22:I26)</f>
        <v>180000</v>
      </c>
      <c r="J21" s="123">
        <f>SUM(J22:J26)</f>
        <v>180000</v>
      </c>
    </row>
    <row r="22" spans="1:10" ht="31.5" x14ac:dyDescent="0.25">
      <c r="A22" s="121" t="s">
        <v>250</v>
      </c>
      <c r="B22" s="122" t="s">
        <v>87</v>
      </c>
      <c r="C22" s="53">
        <v>1</v>
      </c>
      <c r="D22" s="122" t="s">
        <v>89</v>
      </c>
      <c r="E22" s="122">
        <v>29080</v>
      </c>
      <c r="F22" s="101">
        <v>240</v>
      </c>
      <c r="G22" s="52">
        <v>3</v>
      </c>
      <c r="H22" s="52">
        <v>9</v>
      </c>
      <c r="I22" s="123">
        <f>'Прил 8'!J134</f>
        <v>70000</v>
      </c>
      <c r="J22" s="123">
        <f>'Прил 8'!K134</f>
        <v>70000</v>
      </c>
    </row>
    <row r="23" spans="1:10" ht="31.5" hidden="1" x14ac:dyDescent="0.25">
      <c r="A23" s="121" t="s">
        <v>252</v>
      </c>
      <c r="B23" s="122" t="s">
        <v>87</v>
      </c>
      <c r="C23" s="53">
        <v>1</v>
      </c>
      <c r="D23" s="122" t="s">
        <v>89</v>
      </c>
      <c r="E23" s="122">
        <v>29320</v>
      </c>
      <c r="F23" s="101">
        <v>240</v>
      </c>
      <c r="G23" s="52">
        <v>3</v>
      </c>
      <c r="H23" s="52">
        <v>9</v>
      </c>
      <c r="I23" s="123">
        <f>'Прил 8'!J136</f>
        <v>0</v>
      </c>
      <c r="J23" s="123">
        <f>'Прил 8'!K136</f>
        <v>0</v>
      </c>
    </row>
    <row r="24" spans="1:10" ht="31.5" hidden="1" x14ac:dyDescent="0.25">
      <c r="A24" s="121" t="s">
        <v>254</v>
      </c>
      <c r="B24" s="122" t="s">
        <v>87</v>
      </c>
      <c r="C24" s="53">
        <v>1</v>
      </c>
      <c r="D24" s="122" t="s">
        <v>89</v>
      </c>
      <c r="E24" s="122">
        <v>29510</v>
      </c>
      <c r="F24" s="101">
        <v>240</v>
      </c>
      <c r="G24" s="52">
        <v>3</v>
      </c>
      <c r="H24" s="52">
        <v>9</v>
      </c>
      <c r="I24" s="123">
        <f>'Прил 8'!J138</f>
        <v>0</v>
      </c>
      <c r="J24" s="123">
        <f>'Прил 8'!K138</f>
        <v>0</v>
      </c>
    </row>
    <row r="25" spans="1:10" ht="31.5" x14ac:dyDescent="0.25">
      <c r="A25" s="121" t="s">
        <v>591</v>
      </c>
      <c r="B25" s="122" t="s">
        <v>87</v>
      </c>
      <c r="C25" s="53">
        <v>1</v>
      </c>
      <c r="D25" s="122" t="s">
        <v>89</v>
      </c>
      <c r="E25" s="122">
        <v>29560</v>
      </c>
      <c r="F25" s="101">
        <v>240</v>
      </c>
      <c r="G25" s="52">
        <v>3</v>
      </c>
      <c r="H25" s="52">
        <v>9</v>
      </c>
      <c r="I25" s="123">
        <f>'Прил 8'!J140</f>
        <v>10000</v>
      </c>
      <c r="J25" s="123">
        <f>'Прил 8'!K140</f>
        <v>10000</v>
      </c>
    </row>
    <row r="26" spans="1:10" x14ac:dyDescent="0.25">
      <c r="A26" s="121" t="s">
        <v>257</v>
      </c>
      <c r="B26" s="122" t="s">
        <v>87</v>
      </c>
      <c r="C26" s="53">
        <v>1</v>
      </c>
      <c r="D26" s="122" t="s">
        <v>89</v>
      </c>
      <c r="E26" s="122">
        <v>29580</v>
      </c>
      <c r="F26" s="101">
        <v>240</v>
      </c>
      <c r="G26" s="52">
        <v>3</v>
      </c>
      <c r="H26" s="52">
        <v>9</v>
      </c>
      <c r="I26" s="123">
        <f>'Прил 8'!J142</f>
        <v>100000</v>
      </c>
      <c r="J26" s="123">
        <f>'Прил 8'!K142</f>
        <v>100000</v>
      </c>
    </row>
    <row r="27" spans="1:10" ht="63" x14ac:dyDescent="0.25">
      <c r="A27" s="121" t="s">
        <v>430</v>
      </c>
      <c r="B27" s="122" t="s">
        <v>87</v>
      </c>
      <c r="C27" s="53">
        <v>2</v>
      </c>
      <c r="D27" s="122" t="s">
        <v>89</v>
      </c>
      <c r="E27" s="122" t="s">
        <v>90</v>
      </c>
      <c r="F27" s="101"/>
      <c r="G27" s="52"/>
      <c r="H27" s="52"/>
      <c r="I27" s="123">
        <f>I28</f>
        <v>10000</v>
      </c>
      <c r="J27" s="123">
        <f>J28</f>
        <v>10000</v>
      </c>
    </row>
    <row r="28" spans="1:10" ht="31.5" x14ac:dyDescent="0.25">
      <c r="A28" s="121" t="s">
        <v>260</v>
      </c>
      <c r="B28" s="122" t="s">
        <v>87</v>
      </c>
      <c r="C28" s="53">
        <v>2</v>
      </c>
      <c r="D28" s="122" t="s">
        <v>89</v>
      </c>
      <c r="E28" s="122">
        <v>29030</v>
      </c>
      <c r="F28" s="101">
        <v>240</v>
      </c>
      <c r="G28" s="52">
        <v>3</v>
      </c>
      <c r="H28" s="52">
        <v>10</v>
      </c>
      <c r="I28" s="123">
        <f>'Прил 8'!J147</f>
        <v>10000</v>
      </c>
      <c r="J28" s="123">
        <f>'Прил 8'!K147</f>
        <v>10000</v>
      </c>
    </row>
    <row r="29" spans="1:10" ht="78.75" x14ac:dyDescent="0.25">
      <c r="A29" s="121" t="s">
        <v>431</v>
      </c>
      <c r="B29" s="122" t="s">
        <v>87</v>
      </c>
      <c r="C29" s="53">
        <v>3</v>
      </c>
      <c r="D29" s="122" t="s">
        <v>89</v>
      </c>
      <c r="E29" s="122" t="s">
        <v>90</v>
      </c>
      <c r="F29" s="101"/>
      <c r="G29" s="52"/>
      <c r="H29" s="52"/>
      <c r="I29" s="123">
        <f>SUM(I30:I31)</f>
        <v>385978.6</v>
      </c>
      <c r="J29" s="123">
        <f>SUM(J30:J31)</f>
        <v>345978.6</v>
      </c>
    </row>
    <row r="30" spans="1:10" ht="47.25" x14ac:dyDescent="0.25">
      <c r="A30" s="121" t="s">
        <v>263</v>
      </c>
      <c r="B30" s="122" t="s">
        <v>87</v>
      </c>
      <c r="C30" s="53">
        <v>3</v>
      </c>
      <c r="D30" s="122" t="s">
        <v>89</v>
      </c>
      <c r="E30" s="122">
        <v>29520</v>
      </c>
      <c r="F30" s="101">
        <v>240</v>
      </c>
      <c r="G30" s="52">
        <v>3</v>
      </c>
      <c r="H30" s="52">
        <v>10</v>
      </c>
      <c r="I30" s="123">
        <f>'Прил 8'!J150</f>
        <v>385978.6</v>
      </c>
      <c r="J30" s="123">
        <f>'Прил 8'!K150</f>
        <v>345978.6</v>
      </c>
    </row>
    <row r="31" spans="1:10" ht="31.5" hidden="1" x14ac:dyDescent="0.25">
      <c r="A31" s="121" t="s">
        <v>265</v>
      </c>
      <c r="B31" s="122" t="s">
        <v>87</v>
      </c>
      <c r="C31" s="53">
        <v>3</v>
      </c>
      <c r="D31" s="122" t="s">
        <v>89</v>
      </c>
      <c r="E31" s="122">
        <v>29540</v>
      </c>
      <c r="F31" s="101">
        <v>240</v>
      </c>
      <c r="G31" s="52">
        <v>3</v>
      </c>
      <c r="H31" s="52">
        <v>9</v>
      </c>
      <c r="I31" s="123">
        <f>'Прил 8'!J152</f>
        <v>0</v>
      </c>
      <c r="J31" s="123">
        <f>'Прил 8'!K152</f>
        <v>0</v>
      </c>
    </row>
    <row r="32" spans="1:10" ht="31.5" x14ac:dyDescent="0.25">
      <c r="A32" s="121" t="s">
        <v>432</v>
      </c>
      <c r="B32" s="122" t="s">
        <v>87</v>
      </c>
      <c r="C32" s="53">
        <v>4</v>
      </c>
      <c r="D32" s="122" t="s">
        <v>89</v>
      </c>
      <c r="E32" s="122" t="s">
        <v>90</v>
      </c>
      <c r="F32" s="101"/>
      <c r="G32" s="52"/>
      <c r="H32" s="52"/>
      <c r="I32" s="123">
        <f>SUM(I33:I33)</f>
        <v>110000</v>
      </c>
      <c r="J32" s="123">
        <f>SUM(J33:J33)</f>
        <v>110000</v>
      </c>
    </row>
    <row r="33" spans="1:10" x14ac:dyDescent="0.25">
      <c r="A33" s="121" t="s">
        <v>270</v>
      </c>
      <c r="B33" s="122" t="s">
        <v>87</v>
      </c>
      <c r="C33" s="53">
        <v>4</v>
      </c>
      <c r="D33" s="122" t="s">
        <v>89</v>
      </c>
      <c r="E33" s="122">
        <v>29530</v>
      </c>
      <c r="F33" s="101">
        <v>240</v>
      </c>
      <c r="G33" s="52">
        <v>3</v>
      </c>
      <c r="H33" s="52">
        <v>10</v>
      </c>
      <c r="I33" s="123">
        <f>'Прил 8'!J155</f>
        <v>110000</v>
      </c>
      <c r="J33" s="123">
        <f>'Прил 8'!K155</f>
        <v>110000</v>
      </c>
    </row>
    <row r="34" spans="1:10" ht="47.25" x14ac:dyDescent="0.25">
      <c r="A34" s="121" t="s">
        <v>275</v>
      </c>
      <c r="B34" s="122" t="s">
        <v>93</v>
      </c>
      <c r="C34" s="53" t="s">
        <v>88</v>
      </c>
      <c r="D34" s="122" t="s">
        <v>89</v>
      </c>
      <c r="E34" s="122" t="s">
        <v>90</v>
      </c>
      <c r="F34" s="101" t="s">
        <v>414</v>
      </c>
      <c r="G34" s="52" t="s">
        <v>414</v>
      </c>
      <c r="H34" s="52" t="s">
        <v>414</v>
      </c>
      <c r="I34" s="123">
        <f>I35+I42+I46+I58</f>
        <v>83692434.650000006</v>
      </c>
      <c r="J34" s="123">
        <f>J35+J42+J46+J58</f>
        <v>84983197.460000008</v>
      </c>
    </row>
    <row r="35" spans="1:10" ht="63" x14ac:dyDescent="0.25">
      <c r="A35" s="121" t="s">
        <v>433</v>
      </c>
      <c r="B35" s="122" t="s">
        <v>93</v>
      </c>
      <c r="C35" s="53" t="s">
        <v>91</v>
      </c>
      <c r="D35" s="122" t="s">
        <v>89</v>
      </c>
      <c r="E35" s="122" t="s">
        <v>90</v>
      </c>
      <c r="F35" s="101" t="s">
        <v>414</v>
      </c>
      <c r="G35" s="52" t="s">
        <v>414</v>
      </c>
      <c r="H35" s="52" t="s">
        <v>414</v>
      </c>
      <c r="I35" s="123">
        <f>SUM(I36:I41)</f>
        <v>29808553.41</v>
      </c>
      <c r="J35" s="123">
        <f>SUM(J36:J41)</f>
        <v>31330809.630000003</v>
      </c>
    </row>
    <row r="36" spans="1:10" x14ac:dyDescent="0.25">
      <c r="A36" s="121" t="s">
        <v>277</v>
      </c>
      <c r="B36" s="122" t="s">
        <v>93</v>
      </c>
      <c r="C36" s="53">
        <v>1</v>
      </c>
      <c r="D36" s="122" t="s">
        <v>89</v>
      </c>
      <c r="E36" s="122">
        <v>29100</v>
      </c>
      <c r="F36" s="101">
        <v>240</v>
      </c>
      <c r="G36" s="52">
        <v>4</v>
      </c>
      <c r="H36" s="52">
        <v>9</v>
      </c>
      <c r="I36" s="123">
        <f>'Прил 8'!J171</f>
        <v>14313106.779999999</v>
      </c>
      <c r="J36" s="123">
        <f>'Прил 8'!K171</f>
        <v>15417545.140000001</v>
      </c>
    </row>
    <row r="37" spans="1:10" hidden="1" x14ac:dyDescent="0.25">
      <c r="A37" s="121" t="s">
        <v>279</v>
      </c>
      <c r="B37" s="122" t="s">
        <v>93</v>
      </c>
      <c r="C37" s="53">
        <v>1</v>
      </c>
      <c r="D37" s="122" t="s">
        <v>89</v>
      </c>
      <c r="E37" s="122">
        <v>29110</v>
      </c>
      <c r="F37" s="101">
        <v>240</v>
      </c>
      <c r="G37" s="52">
        <v>4</v>
      </c>
      <c r="H37" s="52">
        <v>9</v>
      </c>
      <c r="I37" s="123">
        <f>'Прил 8'!J173</f>
        <v>0</v>
      </c>
      <c r="J37" s="123">
        <f>'Прил 8'!K173</f>
        <v>0</v>
      </c>
    </row>
    <row r="38" spans="1:10" s="169" customFormat="1" x14ac:dyDescent="0.25">
      <c r="A38" s="167" t="s">
        <v>281</v>
      </c>
      <c r="B38" s="168" t="s">
        <v>93</v>
      </c>
      <c r="C38" s="53">
        <v>1</v>
      </c>
      <c r="D38" s="122" t="s">
        <v>89</v>
      </c>
      <c r="E38" s="122" t="s">
        <v>282</v>
      </c>
      <c r="F38" s="101">
        <v>240</v>
      </c>
      <c r="G38" s="52">
        <v>4</v>
      </c>
      <c r="H38" s="52">
        <v>9</v>
      </c>
      <c r="I38" s="123">
        <f>'Прил 8'!J175</f>
        <v>5000000</v>
      </c>
      <c r="J38" s="123">
        <f>'Прил 8'!K175</f>
        <v>5000000</v>
      </c>
    </row>
    <row r="39" spans="1:10" ht="31.5" x14ac:dyDescent="0.25">
      <c r="A39" s="121" t="s">
        <v>283</v>
      </c>
      <c r="B39" s="122" t="s">
        <v>93</v>
      </c>
      <c r="C39" s="53">
        <v>1</v>
      </c>
      <c r="D39" s="122" t="s">
        <v>89</v>
      </c>
      <c r="E39" s="122">
        <v>29130</v>
      </c>
      <c r="F39" s="101">
        <v>240</v>
      </c>
      <c r="G39" s="52">
        <v>4</v>
      </c>
      <c r="H39" s="52">
        <v>9</v>
      </c>
      <c r="I39" s="123">
        <f>'Прил 8'!J177</f>
        <v>50000</v>
      </c>
      <c r="J39" s="123">
        <f>'Прил 8'!K177</f>
        <v>50000</v>
      </c>
    </row>
    <row r="40" spans="1:10" x14ac:dyDescent="0.25">
      <c r="A40" s="121" t="s">
        <v>285</v>
      </c>
      <c r="B40" s="122" t="s">
        <v>93</v>
      </c>
      <c r="C40" s="53">
        <v>1</v>
      </c>
      <c r="D40" s="122" t="s">
        <v>89</v>
      </c>
      <c r="E40" s="122">
        <v>29330</v>
      </c>
      <c r="F40" s="101">
        <v>240</v>
      </c>
      <c r="G40" s="52">
        <v>4</v>
      </c>
      <c r="H40" s="52">
        <v>9</v>
      </c>
      <c r="I40" s="123">
        <f>'Прил 8'!J179</f>
        <v>7450443.7300000004</v>
      </c>
      <c r="J40" s="123">
        <f>'Прил 8'!K179</f>
        <v>7748461.4800000004</v>
      </c>
    </row>
    <row r="41" spans="1:10" ht="31.5" x14ac:dyDescent="0.25">
      <c r="A41" s="121" t="s">
        <v>289</v>
      </c>
      <c r="B41" s="122" t="s">
        <v>93</v>
      </c>
      <c r="C41" s="53">
        <v>1</v>
      </c>
      <c r="D41" s="122" t="s">
        <v>89</v>
      </c>
      <c r="E41" s="122">
        <v>29590</v>
      </c>
      <c r="F41" s="101">
        <v>240</v>
      </c>
      <c r="G41" s="52">
        <v>4</v>
      </c>
      <c r="H41" s="52">
        <v>9</v>
      </c>
      <c r="I41" s="123">
        <f>'Прил 8'!J181</f>
        <v>2995002.9</v>
      </c>
      <c r="J41" s="123">
        <f>'Прил 8'!K181</f>
        <v>3114803.01</v>
      </c>
    </row>
    <row r="42" spans="1:10" ht="31.5" x14ac:dyDescent="0.25">
      <c r="A42" s="121" t="s">
        <v>434</v>
      </c>
      <c r="B42" s="122" t="s">
        <v>93</v>
      </c>
      <c r="C42" s="53">
        <v>2</v>
      </c>
      <c r="D42" s="122" t="s">
        <v>89</v>
      </c>
      <c r="E42" s="122" t="s">
        <v>90</v>
      </c>
      <c r="F42" s="101"/>
      <c r="G42" s="52"/>
      <c r="H42" s="52"/>
      <c r="I42" s="123">
        <f>SUM(I43:I45)</f>
        <v>8115737.71</v>
      </c>
      <c r="J42" s="123">
        <f>SUM(J43:J45)</f>
        <v>8722473.7699999996</v>
      </c>
    </row>
    <row r="43" spans="1:10" hidden="1" x14ac:dyDescent="0.25">
      <c r="A43" s="58" t="s">
        <v>312</v>
      </c>
      <c r="B43" s="122" t="s">
        <v>93</v>
      </c>
      <c r="C43" s="53">
        <v>2</v>
      </c>
      <c r="D43" s="122" t="s">
        <v>89</v>
      </c>
      <c r="E43" s="122" t="s">
        <v>303</v>
      </c>
      <c r="F43" s="101">
        <v>240</v>
      </c>
      <c r="G43" s="52">
        <v>5</v>
      </c>
      <c r="H43" s="52">
        <v>3</v>
      </c>
      <c r="I43" s="123">
        <f>'Прил 8'!J213</f>
        <v>0</v>
      </c>
      <c r="J43" s="123">
        <f>'Прил 8'!K213</f>
        <v>0</v>
      </c>
    </row>
    <row r="44" spans="1:10" ht="31.5" x14ac:dyDescent="0.25">
      <c r="A44" s="121" t="s">
        <v>313</v>
      </c>
      <c r="B44" s="122" t="s">
        <v>93</v>
      </c>
      <c r="C44" s="122" t="s">
        <v>94</v>
      </c>
      <c r="D44" s="122" t="s">
        <v>89</v>
      </c>
      <c r="E44" s="122" t="s">
        <v>314</v>
      </c>
      <c r="F44" s="122" t="s">
        <v>97</v>
      </c>
      <c r="G44" s="122" t="s">
        <v>106</v>
      </c>
      <c r="H44" s="122" t="s">
        <v>93</v>
      </c>
      <c r="I44" s="123">
        <f>'Прил 8'!J215</f>
        <v>7115737.71</v>
      </c>
      <c r="J44" s="123">
        <f>'Прил 8'!K215</f>
        <v>7222473.7699999996</v>
      </c>
    </row>
    <row r="45" spans="1:10" x14ac:dyDescent="0.25">
      <c r="A45" s="121" t="s">
        <v>315</v>
      </c>
      <c r="B45" s="122" t="s">
        <v>93</v>
      </c>
      <c r="C45" s="122" t="s">
        <v>94</v>
      </c>
      <c r="D45" s="122" t="s">
        <v>89</v>
      </c>
      <c r="E45" s="122" t="s">
        <v>316</v>
      </c>
      <c r="F45" s="122" t="s">
        <v>97</v>
      </c>
      <c r="G45" s="122" t="s">
        <v>106</v>
      </c>
      <c r="H45" s="122" t="s">
        <v>93</v>
      </c>
      <c r="I45" s="123">
        <f>'Прил 8'!J217</f>
        <v>1000000</v>
      </c>
      <c r="J45" s="123">
        <f>'Прил 8'!K217</f>
        <v>1500000</v>
      </c>
    </row>
    <row r="46" spans="1:10" ht="47.25" x14ac:dyDescent="0.25">
      <c r="A46" s="121" t="s">
        <v>435</v>
      </c>
      <c r="B46" s="122" t="s">
        <v>93</v>
      </c>
      <c r="C46" s="53">
        <v>3</v>
      </c>
      <c r="D46" s="122" t="s">
        <v>89</v>
      </c>
      <c r="E46" s="122" t="s">
        <v>90</v>
      </c>
      <c r="F46" s="101"/>
      <c r="G46" s="52"/>
      <c r="H46" s="52"/>
      <c r="I46" s="123">
        <f>SUM(I47:I57)</f>
        <v>23541373.690000001</v>
      </c>
      <c r="J46" s="123">
        <f>SUM(J47:J57)</f>
        <v>21893833.649999999</v>
      </c>
    </row>
    <row r="47" spans="1:10" x14ac:dyDescent="0.25">
      <c r="A47" s="121" t="s">
        <v>318</v>
      </c>
      <c r="B47" s="122" t="s">
        <v>93</v>
      </c>
      <c r="C47" s="122" t="s">
        <v>95</v>
      </c>
      <c r="D47" s="122" t="s">
        <v>89</v>
      </c>
      <c r="E47" s="122" t="s">
        <v>319</v>
      </c>
      <c r="F47" s="122" t="s">
        <v>97</v>
      </c>
      <c r="G47" s="122" t="s">
        <v>106</v>
      </c>
      <c r="H47" s="122" t="s">
        <v>93</v>
      </c>
      <c r="I47" s="123">
        <f>'Прил 8'!J220</f>
        <v>500000</v>
      </c>
      <c r="J47" s="123">
        <f>'Прил 8'!K220</f>
        <v>700000</v>
      </c>
    </row>
    <row r="48" spans="1:10" x14ac:dyDescent="0.25">
      <c r="A48" s="121" t="s">
        <v>320</v>
      </c>
      <c r="B48" s="122" t="s">
        <v>93</v>
      </c>
      <c r="C48" s="122" t="s">
        <v>95</v>
      </c>
      <c r="D48" s="122" t="s">
        <v>89</v>
      </c>
      <c r="E48" s="122" t="s">
        <v>321</v>
      </c>
      <c r="F48" s="122" t="s">
        <v>97</v>
      </c>
      <c r="G48" s="122" t="s">
        <v>106</v>
      </c>
      <c r="H48" s="122" t="s">
        <v>93</v>
      </c>
      <c r="I48" s="123">
        <f>'Прил 8'!J222</f>
        <v>600000</v>
      </c>
      <c r="J48" s="123">
        <f>'Прил 8'!K222</f>
        <v>600000</v>
      </c>
    </row>
    <row r="49" spans="1:10" x14ac:dyDescent="0.25">
      <c r="A49" s="121" t="s">
        <v>322</v>
      </c>
      <c r="B49" s="122" t="s">
        <v>93</v>
      </c>
      <c r="C49" s="122" t="s">
        <v>95</v>
      </c>
      <c r="D49" s="122" t="s">
        <v>89</v>
      </c>
      <c r="E49" s="122" t="s">
        <v>436</v>
      </c>
      <c r="F49" s="122" t="s">
        <v>97</v>
      </c>
      <c r="G49" s="122" t="s">
        <v>106</v>
      </c>
      <c r="H49" s="122" t="s">
        <v>93</v>
      </c>
      <c r="I49" s="123">
        <f>'Прил 8'!J224</f>
        <v>2101940.9300000002</v>
      </c>
      <c r="J49" s="123">
        <f>'Прил 8'!K224</f>
        <v>2143979.75</v>
      </c>
    </row>
    <row r="50" spans="1:10" x14ac:dyDescent="0.25">
      <c r="A50" s="121" t="s">
        <v>323</v>
      </c>
      <c r="B50" s="122" t="s">
        <v>93</v>
      </c>
      <c r="C50" s="122" t="s">
        <v>95</v>
      </c>
      <c r="D50" s="122" t="s">
        <v>89</v>
      </c>
      <c r="E50" s="122" t="s">
        <v>324</v>
      </c>
      <c r="F50" s="122" t="s">
        <v>97</v>
      </c>
      <c r="G50" s="122" t="s">
        <v>106</v>
      </c>
      <c r="H50" s="122" t="s">
        <v>93</v>
      </c>
      <c r="I50" s="123">
        <f>'Прил 8'!J226</f>
        <v>12109245.960000001</v>
      </c>
      <c r="J50" s="123">
        <f>'Прил 8'!K226</f>
        <v>8713306.6500000004</v>
      </c>
    </row>
    <row r="51" spans="1:10" hidden="1" x14ac:dyDescent="0.25">
      <c r="A51" s="121" t="s">
        <v>325</v>
      </c>
      <c r="B51" s="122" t="s">
        <v>93</v>
      </c>
      <c r="C51" s="122" t="s">
        <v>95</v>
      </c>
      <c r="D51" s="122" t="s">
        <v>89</v>
      </c>
      <c r="E51" s="122" t="s">
        <v>437</v>
      </c>
      <c r="F51" s="122" t="s">
        <v>97</v>
      </c>
      <c r="G51" s="122" t="s">
        <v>106</v>
      </c>
      <c r="H51" s="122" t="s">
        <v>93</v>
      </c>
      <c r="I51" s="123">
        <f>'Прил 8'!J228</f>
        <v>0</v>
      </c>
      <c r="J51" s="123">
        <f>'Прил 8'!K228</f>
        <v>0</v>
      </c>
    </row>
    <row r="52" spans="1:10" hidden="1" x14ac:dyDescent="0.25">
      <c r="A52" s="121" t="s">
        <v>326</v>
      </c>
      <c r="B52" s="122" t="s">
        <v>93</v>
      </c>
      <c r="C52" s="122" t="s">
        <v>95</v>
      </c>
      <c r="D52" s="122" t="s">
        <v>89</v>
      </c>
      <c r="E52" s="122" t="s">
        <v>438</v>
      </c>
      <c r="F52" s="122" t="s">
        <v>97</v>
      </c>
      <c r="G52" s="122" t="s">
        <v>106</v>
      </c>
      <c r="H52" s="122" t="s">
        <v>93</v>
      </c>
      <c r="I52" s="123">
        <f>'Прил 8'!J230</f>
        <v>0</v>
      </c>
      <c r="J52" s="123">
        <f>'Прил 8'!K230</f>
        <v>0</v>
      </c>
    </row>
    <row r="53" spans="1:10" x14ac:dyDescent="0.25">
      <c r="A53" s="121" t="s">
        <v>327</v>
      </c>
      <c r="B53" s="122" t="s">
        <v>93</v>
      </c>
      <c r="C53" s="122" t="s">
        <v>95</v>
      </c>
      <c r="D53" s="122" t="s">
        <v>89</v>
      </c>
      <c r="E53" s="122" t="s">
        <v>328</v>
      </c>
      <c r="F53" s="122" t="s">
        <v>97</v>
      </c>
      <c r="G53" s="122" t="s">
        <v>106</v>
      </c>
      <c r="H53" s="122" t="s">
        <v>93</v>
      </c>
      <c r="I53" s="123">
        <f>'Прил 8'!J232</f>
        <v>7000000</v>
      </c>
      <c r="J53" s="123">
        <f>'Прил 8'!K232</f>
        <v>7000000</v>
      </c>
    </row>
    <row r="54" spans="1:10" ht="31.5" x14ac:dyDescent="0.25">
      <c r="A54" s="121" t="s">
        <v>329</v>
      </c>
      <c r="B54" s="122" t="s">
        <v>93</v>
      </c>
      <c r="C54" s="122" t="s">
        <v>95</v>
      </c>
      <c r="D54" s="122" t="s">
        <v>89</v>
      </c>
      <c r="E54" s="122" t="s">
        <v>330</v>
      </c>
      <c r="F54" s="122" t="s">
        <v>97</v>
      </c>
      <c r="G54" s="122" t="s">
        <v>106</v>
      </c>
      <c r="H54" s="122" t="s">
        <v>93</v>
      </c>
      <c r="I54" s="123">
        <f>'Прил 8'!J234</f>
        <v>130186.8</v>
      </c>
      <c r="J54" s="123">
        <f>'Прил 8'!K234</f>
        <v>144251.98000000001</v>
      </c>
    </row>
    <row r="55" spans="1:10" ht="31.5" x14ac:dyDescent="0.25">
      <c r="A55" s="121" t="s">
        <v>331</v>
      </c>
      <c r="B55" s="122" t="s">
        <v>93</v>
      </c>
      <c r="C55" s="122" t="s">
        <v>95</v>
      </c>
      <c r="D55" s="122" t="s">
        <v>89</v>
      </c>
      <c r="E55" s="122" t="s">
        <v>332</v>
      </c>
      <c r="F55" s="122" t="s">
        <v>97</v>
      </c>
      <c r="G55" s="122" t="s">
        <v>106</v>
      </c>
      <c r="H55" s="122" t="s">
        <v>93</v>
      </c>
      <c r="I55" s="123">
        <f>'Прил 8'!J236</f>
        <v>500000</v>
      </c>
      <c r="J55" s="123">
        <f>'Прил 8'!K236</f>
        <v>1000000</v>
      </c>
    </row>
    <row r="56" spans="1:10" hidden="1" x14ac:dyDescent="0.25">
      <c r="A56" s="121" t="s">
        <v>333</v>
      </c>
      <c r="B56" s="122" t="s">
        <v>93</v>
      </c>
      <c r="C56" s="122" t="s">
        <v>95</v>
      </c>
      <c r="D56" s="122" t="s">
        <v>89</v>
      </c>
      <c r="E56" s="122" t="s">
        <v>334</v>
      </c>
      <c r="F56" s="122" t="s">
        <v>97</v>
      </c>
      <c r="G56" s="122" t="s">
        <v>106</v>
      </c>
      <c r="H56" s="122" t="s">
        <v>93</v>
      </c>
      <c r="I56" s="123">
        <f>'Прил 8'!J238</f>
        <v>0</v>
      </c>
      <c r="J56" s="123">
        <f>'Прил 8'!K238</f>
        <v>0</v>
      </c>
    </row>
    <row r="57" spans="1:10" x14ac:dyDescent="0.25">
      <c r="A57" s="121" t="s">
        <v>335</v>
      </c>
      <c r="B57" s="122" t="s">
        <v>93</v>
      </c>
      <c r="C57" s="122" t="s">
        <v>95</v>
      </c>
      <c r="D57" s="122" t="s">
        <v>89</v>
      </c>
      <c r="E57" s="122" t="s">
        <v>336</v>
      </c>
      <c r="F57" s="122" t="s">
        <v>97</v>
      </c>
      <c r="G57" s="122" t="s">
        <v>106</v>
      </c>
      <c r="H57" s="122" t="s">
        <v>93</v>
      </c>
      <c r="I57" s="123">
        <f>'Прил 8'!J240</f>
        <v>600000</v>
      </c>
      <c r="J57" s="123">
        <f>'Прил 8'!K240</f>
        <v>1592295.27</v>
      </c>
    </row>
    <row r="58" spans="1:10" ht="31.5" x14ac:dyDescent="0.25">
      <c r="A58" s="121" t="s">
        <v>439</v>
      </c>
      <c r="B58" s="122" t="s">
        <v>93</v>
      </c>
      <c r="C58" s="53">
        <v>4</v>
      </c>
      <c r="D58" s="122" t="s">
        <v>89</v>
      </c>
      <c r="E58" s="122" t="s">
        <v>90</v>
      </c>
      <c r="F58" s="101"/>
      <c r="G58" s="52"/>
      <c r="H58" s="52"/>
      <c r="I58" s="123">
        <f>SUM(I59:I61)</f>
        <v>22226769.84</v>
      </c>
      <c r="J58" s="123">
        <f>SUM(J59:J61)</f>
        <v>23036080.409999996</v>
      </c>
    </row>
    <row r="59" spans="1:10" ht="31.5" x14ac:dyDescent="0.25">
      <c r="A59" s="121" t="s">
        <v>348</v>
      </c>
      <c r="B59" s="122" t="s">
        <v>93</v>
      </c>
      <c r="C59" s="122" t="s">
        <v>100</v>
      </c>
      <c r="D59" s="122" t="s">
        <v>89</v>
      </c>
      <c r="E59" s="122" t="s">
        <v>349</v>
      </c>
      <c r="F59" s="122" t="s">
        <v>122</v>
      </c>
      <c r="G59" s="122" t="s">
        <v>106</v>
      </c>
      <c r="H59" s="122" t="s">
        <v>106</v>
      </c>
      <c r="I59" s="123">
        <f>'Прил 8'!J260</f>
        <v>19383168.620000001</v>
      </c>
      <c r="J59" s="123">
        <f>'Прил 8'!K260</f>
        <v>20158499.149999999</v>
      </c>
    </row>
    <row r="60" spans="1:10" ht="31.5" x14ac:dyDescent="0.25">
      <c r="A60" s="121" t="s">
        <v>348</v>
      </c>
      <c r="B60" s="122" t="s">
        <v>93</v>
      </c>
      <c r="C60" s="122" t="s">
        <v>100</v>
      </c>
      <c r="D60" s="122" t="s">
        <v>89</v>
      </c>
      <c r="E60" s="122" t="s">
        <v>349</v>
      </c>
      <c r="F60" s="122" t="s">
        <v>97</v>
      </c>
      <c r="G60" s="122" t="s">
        <v>106</v>
      </c>
      <c r="H60" s="122" t="s">
        <v>106</v>
      </c>
      <c r="I60" s="123">
        <f>'Прил 8'!J261</f>
        <v>2796601.22</v>
      </c>
      <c r="J60" s="123">
        <f>'Прил 8'!K261</f>
        <v>2830581.26</v>
      </c>
    </row>
    <row r="61" spans="1:10" ht="31.5" x14ac:dyDescent="0.25">
      <c r="A61" s="121" t="s">
        <v>348</v>
      </c>
      <c r="B61" s="122" t="s">
        <v>93</v>
      </c>
      <c r="C61" s="122" t="s">
        <v>100</v>
      </c>
      <c r="D61" s="122" t="s">
        <v>89</v>
      </c>
      <c r="E61" s="122" t="s">
        <v>349</v>
      </c>
      <c r="F61" s="122" t="s">
        <v>99</v>
      </c>
      <c r="G61" s="122" t="s">
        <v>106</v>
      </c>
      <c r="H61" s="122" t="s">
        <v>106</v>
      </c>
      <c r="I61" s="123">
        <f>'Прил 8'!J262</f>
        <v>47000</v>
      </c>
      <c r="J61" s="123">
        <f>'Прил 8'!K262</f>
        <v>47000</v>
      </c>
    </row>
    <row r="62" spans="1:10" ht="63" x14ac:dyDescent="0.25">
      <c r="A62" s="121" t="s">
        <v>292</v>
      </c>
      <c r="B62" s="122" t="s">
        <v>105</v>
      </c>
      <c r="C62" s="53" t="s">
        <v>88</v>
      </c>
      <c r="D62" s="122" t="s">
        <v>89</v>
      </c>
      <c r="E62" s="122" t="s">
        <v>90</v>
      </c>
      <c r="F62" s="101" t="s">
        <v>414</v>
      </c>
      <c r="G62" s="52" t="s">
        <v>414</v>
      </c>
      <c r="H62" s="52" t="s">
        <v>414</v>
      </c>
      <c r="I62" s="123">
        <f>SUM(I63:I63)</f>
        <v>30000</v>
      </c>
      <c r="J62" s="123">
        <f>SUM(J63:J63)</f>
        <v>30000</v>
      </c>
    </row>
    <row r="63" spans="1:10" x14ac:dyDescent="0.25">
      <c r="A63" s="121" t="s">
        <v>294</v>
      </c>
      <c r="B63" s="122" t="s">
        <v>105</v>
      </c>
      <c r="C63" s="53">
        <v>0</v>
      </c>
      <c r="D63" s="122" t="s">
        <v>89</v>
      </c>
      <c r="E63" s="122">
        <v>29910</v>
      </c>
      <c r="F63" s="101">
        <v>810</v>
      </c>
      <c r="G63" s="52">
        <v>4</v>
      </c>
      <c r="H63" s="52">
        <v>12</v>
      </c>
      <c r="I63" s="123">
        <f>'Прил 8'!J190</f>
        <v>30000</v>
      </c>
      <c r="J63" s="123">
        <f>'Прил 8'!K190</f>
        <v>30000</v>
      </c>
    </row>
    <row r="64" spans="1:10" ht="63" x14ac:dyDescent="0.25">
      <c r="A64" s="121" t="s">
        <v>297</v>
      </c>
      <c r="B64" s="122" t="s">
        <v>106</v>
      </c>
      <c r="C64" s="53" t="s">
        <v>88</v>
      </c>
      <c r="D64" s="122" t="s">
        <v>89</v>
      </c>
      <c r="E64" s="122" t="s">
        <v>90</v>
      </c>
      <c r="F64" s="101" t="s">
        <v>414</v>
      </c>
      <c r="G64" s="52" t="s">
        <v>414</v>
      </c>
      <c r="H64" s="52" t="s">
        <v>414</v>
      </c>
      <c r="I64" s="123">
        <f>I65</f>
        <v>50000</v>
      </c>
      <c r="J64" s="123">
        <f>J65</f>
        <v>50000</v>
      </c>
    </row>
    <row r="65" spans="1:10" ht="31.5" x14ac:dyDescent="0.25">
      <c r="A65" s="121" t="s">
        <v>440</v>
      </c>
      <c r="B65" s="122" t="s">
        <v>106</v>
      </c>
      <c r="C65" s="53" t="s">
        <v>91</v>
      </c>
      <c r="D65" s="122" t="s">
        <v>89</v>
      </c>
      <c r="E65" s="122" t="s">
        <v>90</v>
      </c>
      <c r="F65" s="101" t="s">
        <v>414</v>
      </c>
      <c r="G65" s="52" t="s">
        <v>414</v>
      </c>
      <c r="H65" s="52" t="s">
        <v>414</v>
      </c>
      <c r="I65" s="123">
        <f>I66</f>
        <v>50000</v>
      </c>
      <c r="J65" s="123">
        <f>J66</f>
        <v>50000</v>
      </c>
    </row>
    <row r="66" spans="1:10" x14ac:dyDescent="0.25">
      <c r="A66" s="121" t="s">
        <v>299</v>
      </c>
      <c r="B66" s="122" t="s">
        <v>106</v>
      </c>
      <c r="C66" s="53">
        <v>1</v>
      </c>
      <c r="D66" s="122" t="s">
        <v>89</v>
      </c>
      <c r="E66" s="122">
        <v>29420</v>
      </c>
      <c r="F66" s="101">
        <v>240</v>
      </c>
      <c r="G66" s="52">
        <v>5</v>
      </c>
      <c r="H66" s="52">
        <v>1</v>
      </c>
      <c r="I66" s="123">
        <f>'Прил 8'!J196</f>
        <v>50000</v>
      </c>
      <c r="J66" s="123">
        <f>'Прил 8'!K196</f>
        <v>50000</v>
      </c>
    </row>
    <row r="67" spans="1:10" ht="63" x14ac:dyDescent="0.25">
      <c r="A67" s="121" t="s">
        <v>356</v>
      </c>
      <c r="B67" s="122" t="s">
        <v>108</v>
      </c>
      <c r="C67" s="53" t="s">
        <v>88</v>
      </c>
      <c r="D67" s="122" t="s">
        <v>89</v>
      </c>
      <c r="E67" s="122" t="s">
        <v>90</v>
      </c>
      <c r="F67" s="101" t="s">
        <v>414</v>
      </c>
      <c r="G67" s="52" t="s">
        <v>414</v>
      </c>
      <c r="H67" s="52" t="s">
        <v>414</v>
      </c>
      <c r="I67" s="123">
        <f>I68+I71+I75+I79+I83</f>
        <v>27003114.549999997</v>
      </c>
      <c r="J67" s="123">
        <f>J68+J71+J75+J79+J83</f>
        <v>29162317.050000001</v>
      </c>
    </row>
    <row r="68" spans="1:10" x14ac:dyDescent="0.25">
      <c r="A68" s="121" t="s">
        <v>443</v>
      </c>
      <c r="B68" s="122" t="s">
        <v>108</v>
      </c>
      <c r="C68" s="53" t="s">
        <v>91</v>
      </c>
      <c r="D68" s="122" t="s">
        <v>89</v>
      </c>
      <c r="E68" s="122" t="s">
        <v>90</v>
      </c>
      <c r="F68" s="101" t="s">
        <v>414</v>
      </c>
      <c r="G68" s="52" t="s">
        <v>414</v>
      </c>
      <c r="H68" s="52" t="s">
        <v>414</v>
      </c>
      <c r="I68" s="123">
        <f>SUM(I69:I70)</f>
        <v>3203093.6</v>
      </c>
      <c r="J68" s="123">
        <f>SUM(J69:J70)</f>
        <v>3308893.6</v>
      </c>
    </row>
    <row r="69" spans="1:10" ht="31.5" x14ac:dyDescent="0.25">
      <c r="A69" s="121" t="s">
        <v>357</v>
      </c>
      <c r="B69" s="122" t="s">
        <v>108</v>
      </c>
      <c r="C69" s="53">
        <v>1</v>
      </c>
      <c r="D69" s="122" t="s">
        <v>89</v>
      </c>
      <c r="E69" s="122">
        <v>29240</v>
      </c>
      <c r="F69" s="101">
        <v>110</v>
      </c>
      <c r="G69" s="52">
        <v>7</v>
      </c>
      <c r="H69" s="52">
        <v>7</v>
      </c>
      <c r="I69" s="123">
        <f>'Прил 8'!J283</f>
        <v>99993.600000000006</v>
      </c>
      <c r="J69" s="123">
        <f>'Прил 8'!K283</f>
        <v>99993.600000000006</v>
      </c>
    </row>
    <row r="70" spans="1:10" ht="31.5" x14ac:dyDescent="0.25">
      <c r="A70" s="121" t="s">
        <v>359</v>
      </c>
      <c r="B70" s="122" t="s">
        <v>108</v>
      </c>
      <c r="C70" s="53">
        <v>1</v>
      </c>
      <c r="D70" s="122" t="s">
        <v>89</v>
      </c>
      <c r="E70" s="122" t="s">
        <v>360</v>
      </c>
      <c r="F70" s="101">
        <v>520</v>
      </c>
      <c r="G70" s="52">
        <v>7</v>
      </c>
      <c r="H70" s="52">
        <v>7</v>
      </c>
      <c r="I70" s="123">
        <f>'Прил 8'!J285</f>
        <v>3103100</v>
      </c>
      <c r="J70" s="123">
        <f>'Прил 8'!K285</f>
        <v>3208900</v>
      </c>
    </row>
    <row r="71" spans="1:10" x14ac:dyDescent="0.25">
      <c r="A71" s="121" t="s">
        <v>444</v>
      </c>
      <c r="B71" s="122" t="s">
        <v>108</v>
      </c>
      <c r="C71" s="53">
        <v>2</v>
      </c>
      <c r="D71" s="122" t="s">
        <v>89</v>
      </c>
      <c r="E71" s="122" t="s">
        <v>90</v>
      </c>
      <c r="F71" s="101" t="s">
        <v>414</v>
      </c>
      <c r="G71" s="52" t="s">
        <v>414</v>
      </c>
      <c r="H71" s="52" t="s">
        <v>414</v>
      </c>
      <c r="I71" s="123">
        <f>SUM(I72:I74)</f>
        <v>4686706.76</v>
      </c>
      <c r="J71" s="123">
        <f>SUM(J72:J74)</f>
        <v>4941999.34</v>
      </c>
    </row>
    <row r="72" spans="1:10" ht="31.5" x14ac:dyDescent="0.25">
      <c r="A72" s="121" t="s">
        <v>348</v>
      </c>
      <c r="B72" s="122" t="s">
        <v>108</v>
      </c>
      <c r="C72" s="53">
        <v>2</v>
      </c>
      <c r="D72" s="122" t="s">
        <v>89</v>
      </c>
      <c r="E72" s="122" t="s">
        <v>349</v>
      </c>
      <c r="F72" s="101">
        <v>110</v>
      </c>
      <c r="G72" s="52">
        <v>8</v>
      </c>
      <c r="H72" s="52">
        <v>1</v>
      </c>
      <c r="I72" s="123">
        <f>'Прил 8'!J291</f>
        <v>2848656.56</v>
      </c>
      <c r="J72" s="123">
        <f>'Прил 8'!K291</f>
        <v>3035679.04</v>
      </c>
    </row>
    <row r="73" spans="1:10" ht="31.5" x14ac:dyDescent="0.25">
      <c r="A73" s="121" t="s">
        <v>348</v>
      </c>
      <c r="B73" s="122" t="s">
        <v>108</v>
      </c>
      <c r="C73" s="53">
        <v>2</v>
      </c>
      <c r="D73" s="122" t="s">
        <v>89</v>
      </c>
      <c r="E73" s="122" t="s">
        <v>349</v>
      </c>
      <c r="F73" s="101">
        <v>240</v>
      </c>
      <c r="G73" s="52">
        <v>8</v>
      </c>
      <c r="H73" s="52">
        <v>1</v>
      </c>
      <c r="I73" s="123">
        <f>'Прил 8'!J292</f>
        <v>1818050.2</v>
      </c>
      <c r="J73" s="123">
        <f>'Прил 8'!K292</f>
        <v>1886320.3</v>
      </c>
    </row>
    <row r="74" spans="1:10" ht="31.5" x14ac:dyDescent="0.25">
      <c r="A74" s="121" t="s">
        <v>348</v>
      </c>
      <c r="B74" s="122" t="s">
        <v>108</v>
      </c>
      <c r="C74" s="53">
        <v>2</v>
      </c>
      <c r="D74" s="122" t="s">
        <v>89</v>
      </c>
      <c r="E74" s="122" t="s">
        <v>349</v>
      </c>
      <c r="F74" s="101">
        <v>850</v>
      </c>
      <c r="G74" s="52">
        <v>8</v>
      </c>
      <c r="H74" s="52">
        <v>1</v>
      </c>
      <c r="I74" s="123">
        <f>'Прил 8'!J293</f>
        <v>20000</v>
      </c>
      <c r="J74" s="123">
        <f>'Прил 8'!K293</f>
        <v>20000</v>
      </c>
    </row>
    <row r="75" spans="1:10" x14ac:dyDescent="0.25">
      <c r="A75" s="121" t="s">
        <v>445</v>
      </c>
      <c r="B75" s="122" t="s">
        <v>108</v>
      </c>
      <c r="C75" s="53">
        <v>3</v>
      </c>
      <c r="D75" s="122" t="s">
        <v>89</v>
      </c>
      <c r="E75" s="122" t="s">
        <v>90</v>
      </c>
      <c r="F75" s="101" t="s">
        <v>414</v>
      </c>
      <c r="G75" s="52" t="s">
        <v>414</v>
      </c>
      <c r="H75" s="52" t="s">
        <v>414</v>
      </c>
      <c r="I75" s="123">
        <f>SUM(I76:I78)</f>
        <v>993400</v>
      </c>
      <c r="J75" s="123">
        <f>SUM(J76:J78)</f>
        <v>1910456</v>
      </c>
    </row>
    <row r="76" spans="1:10" x14ac:dyDescent="0.25">
      <c r="A76" s="121" t="s">
        <v>113</v>
      </c>
      <c r="B76" s="122" t="s">
        <v>108</v>
      </c>
      <c r="C76" s="53">
        <v>3</v>
      </c>
      <c r="D76" s="122" t="s">
        <v>89</v>
      </c>
      <c r="E76" s="122">
        <v>29020</v>
      </c>
      <c r="F76" s="101">
        <v>350</v>
      </c>
      <c r="G76" s="52">
        <v>8</v>
      </c>
      <c r="H76" s="52">
        <v>4</v>
      </c>
      <c r="I76" s="123">
        <f>'Прил 8'!J320</f>
        <v>100000</v>
      </c>
      <c r="J76" s="123">
        <f>'Прил 8'!K320</f>
        <v>100000</v>
      </c>
    </row>
    <row r="77" spans="1:10" x14ac:dyDescent="0.25">
      <c r="A77" s="121" t="s">
        <v>377</v>
      </c>
      <c r="B77" s="122" t="s">
        <v>108</v>
      </c>
      <c r="C77" s="53">
        <v>3</v>
      </c>
      <c r="D77" s="122" t="s">
        <v>89</v>
      </c>
      <c r="E77" s="122">
        <v>29250</v>
      </c>
      <c r="F77" s="101">
        <v>240</v>
      </c>
      <c r="G77" s="52">
        <v>8</v>
      </c>
      <c r="H77" s="52">
        <v>4</v>
      </c>
      <c r="I77" s="123">
        <f>'Прил 8'!J322</f>
        <v>426400</v>
      </c>
      <c r="J77" s="123">
        <f>'Прил 8'!K322</f>
        <v>1343456</v>
      </c>
    </row>
    <row r="78" spans="1:10" x14ac:dyDescent="0.25">
      <c r="A78" s="121" t="s">
        <v>379</v>
      </c>
      <c r="B78" s="122" t="s">
        <v>108</v>
      </c>
      <c r="C78" s="53">
        <v>3</v>
      </c>
      <c r="D78" s="122" t="s">
        <v>89</v>
      </c>
      <c r="E78" s="122">
        <v>29260</v>
      </c>
      <c r="F78" s="101">
        <v>240</v>
      </c>
      <c r="G78" s="52">
        <v>8</v>
      </c>
      <c r="H78" s="52">
        <v>4</v>
      </c>
      <c r="I78" s="123">
        <f>'Прил 8'!J324</f>
        <v>467000</v>
      </c>
      <c r="J78" s="123">
        <f>'Прил 8'!K324</f>
        <v>467000</v>
      </c>
    </row>
    <row r="79" spans="1:10" ht="63" x14ac:dyDescent="0.25">
      <c r="A79" s="121" t="s">
        <v>446</v>
      </c>
      <c r="B79" s="122" t="s">
        <v>108</v>
      </c>
      <c r="C79" s="53">
        <v>4</v>
      </c>
      <c r="D79" s="122" t="s">
        <v>89</v>
      </c>
      <c r="E79" s="122" t="s">
        <v>90</v>
      </c>
      <c r="F79" s="101" t="s">
        <v>414</v>
      </c>
      <c r="G79" s="52" t="s">
        <v>414</v>
      </c>
      <c r="H79" s="52" t="s">
        <v>414</v>
      </c>
      <c r="I79" s="123">
        <f>SUM(I80:I82)</f>
        <v>3432456.83</v>
      </c>
      <c r="J79" s="123">
        <f>SUM(J80:J82)</f>
        <v>3532707.81</v>
      </c>
    </row>
    <row r="80" spans="1:10" x14ac:dyDescent="0.25">
      <c r="A80" s="121" t="s">
        <v>389</v>
      </c>
      <c r="B80" s="122" t="s">
        <v>108</v>
      </c>
      <c r="C80" s="53">
        <v>4</v>
      </c>
      <c r="D80" s="122" t="s">
        <v>89</v>
      </c>
      <c r="E80" s="122">
        <v>29230</v>
      </c>
      <c r="F80" s="101">
        <v>240</v>
      </c>
      <c r="G80" s="52">
        <v>11</v>
      </c>
      <c r="H80" s="52">
        <v>5</v>
      </c>
      <c r="I80" s="123">
        <f>'Прил 8'!J340</f>
        <v>345000</v>
      </c>
      <c r="J80" s="123">
        <f>'Прил 8'!K340</f>
        <v>345000</v>
      </c>
    </row>
    <row r="81" spans="1:10" x14ac:dyDescent="0.25">
      <c r="A81" s="121" t="s">
        <v>323</v>
      </c>
      <c r="B81" s="122" t="s">
        <v>108</v>
      </c>
      <c r="C81" s="53">
        <v>4</v>
      </c>
      <c r="D81" s="122" t="s">
        <v>89</v>
      </c>
      <c r="E81" s="122">
        <v>29370</v>
      </c>
      <c r="F81" s="101">
        <v>240</v>
      </c>
      <c r="G81" s="52">
        <v>11</v>
      </c>
      <c r="H81" s="52">
        <v>5</v>
      </c>
      <c r="I81" s="123">
        <f>'Прил 8'!J342</f>
        <v>1432156.83</v>
      </c>
      <c r="J81" s="123">
        <f>'Прил 8'!K342</f>
        <v>1532407.81</v>
      </c>
    </row>
    <row r="82" spans="1:10" x14ac:dyDescent="0.25">
      <c r="A82" s="121" t="s">
        <v>391</v>
      </c>
      <c r="B82" s="122" t="s">
        <v>108</v>
      </c>
      <c r="C82" s="53">
        <v>4</v>
      </c>
      <c r="D82" s="122" t="s">
        <v>89</v>
      </c>
      <c r="E82" s="122">
        <v>29570</v>
      </c>
      <c r="F82" s="101">
        <v>240</v>
      </c>
      <c r="G82" s="52">
        <v>11</v>
      </c>
      <c r="H82" s="52">
        <v>5</v>
      </c>
      <c r="I82" s="123">
        <f>'Прил 8'!J344</f>
        <v>1655300</v>
      </c>
      <c r="J82" s="123">
        <f>'Прил 8'!K344</f>
        <v>1655300</v>
      </c>
    </row>
    <row r="83" spans="1:10" ht="31.5" x14ac:dyDescent="0.25">
      <c r="A83" s="121" t="s">
        <v>447</v>
      </c>
      <c r="B83" s="122" t="s">
        <v>108</v>
      </c>
      <c r="C83" s="53">
        <v>5</v>
      </c>
      <c r="D83" s="122" t="s">
        <v>89</v>
      </c>
      <c r="E83" s="122" t="s">
        <v>90</v>
      </c>
      <c r="F83" s="101"/>
      <c r="G83" s="52"/>
      <c r="H83" s="52"/>
      <c r="I83" s="123">
        <f>SUM(I84:I84)</f>
        <v>14687457.359999999</v>
      </c>
      <c r="J83" s="123">
        <f>SUM(J84:J84)</f>
        <v>15468260.300000001</v>
      </c>
    </row>
    <row r="84" spans="1:10" ht="31.5" x14ac:dyDescent="0.25">
      <c r="A84" s="121" t="s">
        <v>348</v>
      </c>
      <c r="B84" s="122" t="s">
        <v>108</v>
      </c>
      <c r="C84" s="53">
        <v>5</v>
      </c>
      <c r="D84" s="122" t="s">
        <v>89</v>
      </c>
      <c r="E84" s="122" t="s">
        <v>349</v>
      </c>
      <c r="F84" s="101">
        <v>620</v>
      </c>
      <c r="G84" s="52">
        <v>8</v>
      </c>
      <c r="H84" s="52">
        <v>1</v>
      </c>
      <c r="I84" s="123">
        <f>'Прил 8'!J296</f>
        <v>14687457.359999999</v>
      </c>
      <c r="J84" s="123">
        <f>'Прил 8'!K296</f>
        <v>15468260.300000001</v>
      </c>
    </row>
    <row r="85" spans="1:10" ht="47.25" x14ac:dyDescent="0.25">
      <c r="A85" s="121" t="s">
        <v>213</v>
      </c>
      <c r="B85" s="122" t="s">
        <v>110</v>
      </c>
      <c r="C85" s="53" t="s">
        <v>88</v>
      </c>
      <c r="D85" s="122" t="s">
        <v>89</v>
      </c>
      <c r="E85" s="122" t="s">
        <v>90</v>
      </c>
      <c r="F85" s="101" t="s">
        <v>414</v>
      </c>
      <c r="G85" s="52" t="s">
        <v>414</v>
      </c>
      <c r="H85" s="52" t="s">
        <v>414</v>
      </c>
      <c r="I85" s="123">
        <f>I86+I99+I106</f>
        <v>1655136.76</v>
      </c>
      <c r="J85" s="123">
        <f>J86+J99+J106</f>
        <v>1655136.76</v>
      </c>
    </row>
    <row r="86" spans="1:10" ht="47.25" x14ac:dyDescent="0.25">
      <c r="A86" s="121" t="s">
        <v>448</v>
      </c>
      <c r="B86" s="122" t="s">
        <v>110</v>
      </c>
      <c r="C86" s="53" t="s">
        <v>91</v>
      </c>
      <c r="D86" s="122" t="s">
        <v>89</v>
      </c>
      <c r="E86" s="122" t="s">
        <v>90</v>
      </c>
      <c r="F86" s="101" t="s">
        <v>414</v>
      </c>
      <c r="G86" s="52" t="s">
        <v>414</v>
      </c>
      <c r="H86" s="52" t="s">
        <v>414</v>
      </c>
      <c r="I86" s="123">
        <f>I87+I89+I91+I93+I95+I97</f>
        <v>962136.76</v>
      </c>
      <c r="J86" s="123">
        <f>J87+J89+J91+J93+J95+J97</f>
        <v>962136.76</v>
      </c>
    </row>
    <row r="87" spans="1:10" x14ac:dyDescent="0.25">
      <c r="A87" s="121" t="s">
        <v>449</v>
      </c>
      <c r="B87" s="122" t="s">
        <v>110</v>
      </c>
      <c r="C87" s="53">
        <v>1</v>
      </c>
      <c r="D87" s="122" t="s">
        <v>86</v>
      </c>
      <c r="E87" s="122" t="s">
        <v>90</v>
      </c>
      <c r="F87" s="101"/>
      <c r="G87" s="52"/>
      <c r="H87" s="52"/>
      <c r="I87" s="123">
        <f>I88</f>
        <v>50000</v>
      </c>
      <c r="J87" s="123">
        <f>J88</f>
        <v>50000</v>
      </c>
    </row>
    <row r="88" spans="1:10" ht="47.25" x14ac:dyDescent="0.25">
      <c r="A88" s="121" t="s">
        <v>216</v>
      </c>
      <c r="B88" s="122" t="s">
        <v>110</v>
      </c>
      <c r="C88" s="53">
        <v>1</v>
      </c>
      <c r="D88" s="122" t="s">
        <v>86</v>
      </c>
      <c r="E88" s="122" t="s">
        <v>217</v>
      </c>
      <c r="F88" s="101">
        <v>240</v>
      </c>
      <c r="G88" s="52">
        <v>1</v>
      </c>
      <c r="H88" s="52">
        <v>13</v>
      </c>
      <c r="I88" s="123">
        <f>'Прил 8'!J70</f>
        <v>50000</v>
      </c>
      <c r="J88" s="123">
        <f>'Прил 8'!K70</f>
        <v>50000</v>
      </c>
    </row>
    <row r="89" spans="1:10" ht="31.5" x14ac:dyDescent="0.25">
      <c r="A89" s="121" t="s">
        <v>450</v>
      </c>
      <c r="B89" s="122" t="s">
        <v>110</v>
      </c>
      <c r="C89" s="53">
        <v>1</v>
      </c>
      <c r="D89" s="122" t="s">
        <v>87</v>
      </c>
      <c r="E89" s="122" t="s">
        <v>90</v>
      </c>
      <c r="F89" s="101"/>
      <c r="G89" s="52"/>
      <c r="H89" s="52"/>
      <c r="I89" s="123">
        <f>I90</f>
        <v>40000</v>
      </c>
      <c r="J89" s="123">
        <f>J90</f>
        <v>40000</v>
      </c>
    </row>
    <row r="90" spans="1:10" ht="47.25" x14ac:dyDescent="0.25">
      <c r="A90" s="121" t="s">
        <v>216</v>
      </c>
      <c r="B90" s="122" t="s">
        <v>110</v>
      </c>
      <c r="C90" s="53">
        <v>1</v>
      </c>
      <c r="D90" s="122" t="s">
        <v>87</v>
      </c>
      <c r="E90" s="122" t="s">
        <v>217</v>
      </c>
      <c r="F90" s="101">
        <v>240</v>
      </c>
      <c r="G90" s="52">
        <v>1</v>
      </c>
      <c r="H90" s="52">
        <v>13</v>
      </c>
      <c r="I90" s="123">
        <f>'Прил 8'!J73</f>
        <v>40000</v>
      </c>
      <c r="J90" s="123">
        <f>'Прил 8'!K73</f>
        <v>40000</v>
      </c>
    </row>
    <row r="91" spans="1:10" ht="31.5" x14ac:dyDescent="0.25">
      <c r="A91" s="121" t="s">
        <v>451</v>
      </c>
      <c r="B91" s="122" t="s">
        <v>110</v>
      </c>
      <c r="C91" s="53">
        <v>1</v>
      </c>
      <c r="D91" s="122" t="s">
        <v>93</v>
      </c>
      <c r="E91" s="122" t="s">
        <v>90</v>
      </c>
      <c r="F91" s="101"/>
      <c r="G91" s="52"/>
      <c r="H91" s="52"/>
      <c r="I91" s="123">
        <f>I92</f>
        <v>717136.76</v>
      </c>
      <c r="J91" s="123">
        <f>J92</f>
        <v>717136.76</v>
      </c>
    </row>
    <row r="92" spans="1:10" ht="47.25" x14ac:dyDescent="0.25">
      <c r="A92" s="121" t="s">
        <v>216</v>
      </c>
      <c r="B92" s="122" t="s">
        <v>110</v>
      </c>
      <c r="C92" s="53">
        <v>1</v>
      </c>
      <c r="D92" s="122" t="s">
        <v>93</v>
      </c>
      <c r="E92" s="122" t="s">
        <v>217</v>
      </c>
      <c r="F92" s="101">
        <v>240</v>
      </c>
      <c r="G92" s="52">
        <v>1</v>
      </c>
      <c r="H92" s="52">
        <v>13</v>
      </c>
      <c r="I92" s="123">
        <f>'Прил 8'!J76</f>
        <v>717136.76</v>
      </c>
      <c r="J92" s="123">
        <f>'Прил 8'!K76</f>
        <v>717136.76</v>
      </c>
    </row>
    <row r="93" spans="1:10" x14ac:dyDescent="0.25">
      <c r="A93" s="121" t="s">
        <v>452</v>
      </c>
      <c r="B93" s="122" t="s">
        <v>110</v>
      </c>
      <c r="C93" s="53">
        <v>1</v>
      </c>
      <c r="D93" s="122" t="s">
        <v>105</v>
      </c>
      <c r="E93" s="122" t="s">
        <v>90</v>
      </c>
      <c r="F93" s="101"/>
      <c r="G93" s="52"/>
      <c r="H93" s="52"/>
      <c r="I93" s="123">
        <f>I94</f>
        <v>50000</v>
      </c>
      <c r="J93" s="123">
        <f>J94</f>
        <v>50000</v>
      </c>
    </row>
    <row r="94" spans="1:10" ht="47.25" x14ac:dyDescent="0.25">
      <c r="A94" s="121" t="s">
        <v>216</v>
      </c>
      <c r="B94" s="122" t="s">
        <v>110</v>
      </c>
      <c r="C94" s="53">
        <v>1</v>
      </c>
      <c r="D94" s="122" t="s">
        <v>105</v>
      </c>
      <c r="E94" s="122" t="s">
        <v>217</v>
      </c>
      <c r="F94" s="101">
        <v>240</v>
      </c>
      <c r="G94" s="52">
        <v>1</v>
      </c>
      <c r="H94" s="52">
        <v>13</v>
      </c>
      <c r="I94" s="123">
        <f>'Прил 8'!J79</f>
        <v>50000</v>
      </c>
      <c r="J94" s="123">
        <f>'Прил 8'!K79</f>
        <v>50000</v>
      </c>
    </row>
    <row r="95" spans="1:10" ht="63" x14ac:dyDescent="0.25">
      <c r="A95" s="121" t="s">
        <v>453</v>
      </c>
      <c r="B95" s="122" t="s">
        <v>110</v>
      </c>
      <c r="C95" s="53">
        <v>1</v>
      </c>
      <c r="D95" s="122" t="s">
        <v>106</v>
      </c>
      <c r="E95" s="122" t="s">
        <v>90</v>
      </c>
      <c r="F95" s="101"/>
      <c r="G95" s="52"/>
      <c r="H95" s="52"/>
      <c r="I95" s="123">
        <f>I96</f>
        <v>45000</v>
      </c>
      <c r="J95" s="123">
        <f>J96</f>
        <v>45000</v>
      </c>
    </row>
    <row r="96" spans="1:10" ht="47.25" x14ac:dyDescent="0.25">
      <c r="A96" s="121" t="s">
        <v>216</v>
      </c>
      <c r="B96" s="122" t="s">
        <v>110</v>
      </c>
      <c r="C96" s="53">
        <v>1</v>
      </c>
      <c r="D96" s="122" t="s">
        <v>106</v>
      </c>
      <c r="E96" s="122" t="s">
        <v>217</v>
      </c>
      <c r="F96" s="101">
        <v>240</v>
      </c>
      <c r="G96" s="52">
        <v>1</v>
      </c>
      <c r="H96" s="52">
        <v>13</v>
      </c>
      <c r="I96" s="123">
        <f>'Прил 8'!J82</f>
        <v>45000</v>
      </c>
      <c r="J96" s="123">
        <f>'Прил 8'!K82</f>
        <v>45000</v>
      </c>
    </row>
    <row r="97" spans="1:10" ht="31.5" x14ac:dyDescent="0.25">
      <c r="A97" s="121" t="s">
        <v>454</v>
      </c>
      <c r="B97" s="122" t="s">
        <v>110</v>
      </c>
      <c r="C97" s="53">
        <v>1</v>
      </c>
      <c r="D97" s="122" t="s">
        <v>108</v>
      </c>
      <c r="E97" s="122" t="s">
        <v>90</v>
      </c>
      <c r="F97" s="101"/>
      <c r="G97" s="52"/>
      <c r="H97" s="52"/>
      <c r="I97" s="123">
        <f>I98</f>
        <v>60000</v>
      </c>
      <c r="J97" s="123">
        <f>J98</f>
        <v>60000</v>
      </c>
    </row>
    <row r="98" spans="1:10" ht="47.25" x14ac:dyDescent="0.25">
      <c r="A98" s="121" t="s">
        <v>216</v>
      </c>
      <c r="B98" s="122" t="s">
        <v>110</v>
      </c>
      <c r="C98" s="53">
        <v>1</v>
      </c>
      <c r="D98" s="122" t="s">
        <v>108</v>
      </c>
      <c r="E98" s="122" t="s">
        <v>217</v>
      </c>
      <c r="F98" s="101">
        <v>240</v>
      </c>
      <c r="G98" s="52">
        <v>1</v>
      </c>
      <c r="H98" s="52">
        <v>13</v>
      </c>
      <c r="I98" s="123">
        <f>'Прил 8'!J85</f>
        <v>60000</v>
      </c>
      <c r="J98" s="123">
        <f>'Прил 8'!K85</f>
        <v>60000</v>
      </c>
    </row>
    <row r="99" spans="1:10" ht="31.5" x14ac:dyDescent="0.25">
      <c r="A99" s="121" t="s">
        <v>455</v>
      </c>
      <c r="B99" s="122" t="s">
        <v>110</v>
      </c>
      <c r="C99" s="122">
        <v>2</v>
      </c>
      <c r="D99" s="122" t="s">
        <v>89</v>
      </c>
      <c r="E99" s="122" t="s">
        <v>90</v>
      </c>
      <c r="F99" s="101" t="s">
        <v>414</v>
      </c>
      <c r="G99" s="52" t="s">
        <v>414</v>
      </c>
      <c r="H99" s="52" t="s">
        <v>414</v>
      </c>
      <c r="I99" s="123">
        <f>I100+I102+I104</f>
        <v>663000</v>
      </c>
      <c r="J99" s="123">
        <f>J100+J102+J104</f>
        <v>663000</v>
      </c>
    </row>
    <row r="100" spans="1:10" x14ac:dyDescent="0.25">
      <c r="A100" s="121" t="s">
        <v>449</v>
      </c>
      <c r="B100" s="122" t="s">
        <v>110</v>
      </c>
      <c r="C100" s="122" t="s">
        <v>94</v>
      </c>
      <c r="D100" s="122" t="s">
        <v>86</v>
      </c>
      <c r="E100" s="122" t="s">
        <v>90</v>
      </c>
      <c r="F100" s="101"/>
      <c r="G100" s="52"/>
      <c r="H100" s="52"/>
      <c r="I100" s="123">
        <f>I101</f>
        <v>150000</v>
      </c>
      <c r="J100" s="123">
        <f>J101</f>
        <v>150000</v>
      </c>
    </row>
    <row r="101" spans="1:10" ht="47.25" x14ac:dyDescent="0.25">
      <c r="A101" s="121" t="s">
        <v>216</v>
      </c>
      <c r="B101" s="122" t="s">
        <v>110</v>
      </c>
      <c r="C101" s="122" t="s">
        <v>94</v>
      </c>
      <c r="D101" s="122" t="s">
        <v>86</v>
      </c>
      <c r="E101" s="122" t="s">
        <v>217</v>
      </c>
      <c r="F101" s="101">
        <v>240</v>
      </c>
      <c r="G101" s="52">
        <v>5</v>
      </c>
      <c r="H101" s="52">
        <v>5</v>
      </c>
      <c r="I101" s="123">
        <f>'Прил 8'!J267</f>
        <v>150000</v>
      </c>
      <c r="J101" s="123">
        <f>'Прил 8'!K267</f>
        <v>150000</v>
      </c>
    </row>
    <row r="102" spans="1:10" x14ac:dyDescent="0.25">
      <c r="A102" s="121" t="s">
        <v>456</v>
      </c>
      <c r="B102" s="122" t="s">
        <v>110</v>
      </c>
      <c r="C102" s="122" t="s">
        <v>94</v>
      </c>
      <c r="D102" s="122" t="s">
        <v>87</v>
      </c>
      <c r="E102" s="122" t="s">
        <v>90</v>
      </c>
      <c r="F102" s="101"/>
      <c r="G102" s="52"/>
      <c r="H102" s="52"/>
      <c r="I102" s="123">
        <f>I103</f>
        <v>508000</v>
      </c>
      <c r="J102" s="123">
        <f>J103</f>
        <v>508000</v>
      </c>
    </row>
    <row r="103" spans="1:10" ht="47.25" x14ac:dyDescent="0.25">
      <c r="A103" s="121" t="s">
        <v>216</v>
      </c>
      <c r="B103" s="122" t="s">
        <v>110</v>
      </c>
      <c r="C103" s="122" t="s">
        <v>94</v>
      </c>
      <c r="D103" s="122" t="s">
        <v>87</v>
      </c>
      <c r="E103" s="122" t="s">
        <v>217</v>
      </c>
      <c r="F103" s="101">
        <v>240</v>
      </c>
      <c r="G103" s="52">
        <v>5</v>
      </c>
      <c r="H103" s="52">
        <v>5</v>
      </c>
      <c r="I103" s="123">
        <f>'Прил 8'!J270</f>
        <v>508000</v>
      </c>
      <c r="J103" s="123">
        <f>'Прил 8'!K270</f>
        <v>508000</v>
      </c>
    </row>
    <row r="104" spans="1:10" ht="31.5" x14ac:dyDescent="0.25">
      <c r="A104" s="121" t="s">
        <v>454</v>
      </c>
      <c r="B104" s="122" t="s">
        <v>110</v>
      </c>
      <c r="C104" s="53">
        <v>2</v>
      </c>
      <c r="D104" s="122" t="s">
        <v>93</v>
      </c>
      <c r="E104" s="122" t="s">
        <v>90</v>
      </c>
      <c r="F104" s="101"/>
      <c r="G104" s="52"/>
      <c r="H104" s="52"/>
      <c r="I104" s="123">
        <f>I105</f>
        <v>5000</v>
      </c>
      <c r="J104" s="123">
        <f>J105</f>
        <v>5000</v>
      </c>
    </row>
    <row r="105" spans="1:10" ht="47.25" x14ac:dyDescent="0.25">
      <c r="A105" s="121" t="s">
        <v>216</v>
      </c>
      <c r="B105" s="122" t="s">
        <v>110</v>
      </c>
      <c r="C105" s="53">
        <v>2</v>
      </c>
      <c r="D105" s="122" t="s">
        <v>93</v>
      </c>
      <c r="E105" s="122" t="s">
        <v>217</v>
      </c>
      <c r="F105" s="101">
        <v>240</v>
      </c>
      <c r="G105" s="52">
        <v>5</v>
      </c>
      <c r="H105" s="52">
        <v>5</v>
      </c>
      <c r="I105" s="123">
        <f>'Прил 8'!J273</f>
        <v>5000</v>
      </c>
      <c r="J105" s="123">
        <f>'Прил 8'!K273</f>
        <v>5000</v>
      </c>
    </row>
    <row r="106" spans="1:10" ht="31.5" x14ac:dyDescent="0.25">
      <c r="A106" s="121" t="s">
        <v>455</v>
      </c>
      <c r="B106" s="122" t="s">
        <v>110</v>
      </c>
      <c r="C106" s="122" t="s">
        <v>95</v>
      </c>
      <c r="D106" s="122" t="s">
        <v>89</v>
      </c>
      <c r="E106" s="122" t="s">
        <v>90</v>
      </c>
      <c r="F106" s="101" t="s">
        <v>414</v>
      </c>
      <c r="G106" s="52" t="s">
        <v>414</v>
      </c>
      <c r="H106" s="52" t="s">
        <v>414</v>
      </c>
      <c r="I106" s="123">
        <f>I107+I109</f>
        <v>30000</v>
      </c>
      <c r="J106" s="123">
        <f>J107+J109</f>
        <v>30000</v>
      </c>
    </row>
    <row r="107" spans="1:10" x14ac:dyDescent="0.25">
      <c r="A107" s="121" t="s">
        <v>449</v>
      </c>
      <c r="B107" s="122" t="s">
        <v>110</v>
      </c>
      <c r="C107" s="122" t="s">
        <v>95</v>
      </c>
      <c r="D107" s="122" t="s">
        <v>86</v>
      </c>
      <c r="E107" s="122" t="s">
        <v>90</v>
      </c>
      <c r="F107" s="101"/>
      <c r="G107" s="52"/>
      <c r="H107" s="52"/>
      <c r="I107" s="123">
        <f>I108</f>
        <v>25000</v>
      </c>
      <c r="J107" s="123">
        <f>J108</f>
        <v>25000</v>
      </c>
    </row>
    <row r="108" spans="1:10" ht="47.25" x14ac:dyDescent="0.25">
      <c r="A108" s="121" t="s">
        <v>216</v>
      </c>
      <c r="B108" s="122" t="s">
        <v>110</v>
      </c>
      <c r="C108" s="122" t="s">
        <v>95</v>
      </c>
      <c r="D108" s="122" t="s">
        <v>86</v>
      </c>
      <c r="E108" s="122" t="s">
        <v>217</v>
      </c>
      <c r="F108" s="101">
        <v>240</v>
      </c>
      <c r="G108" s="52">
        <v>8</v>
      </c>
      <c r="H108" s="52">
        <v>1</v>
      </c>
      <c r="I108" s="123">
        <f>'Прил 8'!J301</f>
        <v>25000</v>
      </c>
      <c r="J108" s="123">
        <f>'Прил 8'!K301</f>
        <v>25000</v>
      </c>
    </row>
    <row r="109" spans="1:10" ht="31.5" x14ac:dyDescent="0.25">
      <c r="A109" s="121" t="s">
        <v>454</v>
      </c>
      <c r="B109" s="122" t="s">
        <v>110</v>
      </c>
      <c r="C109" s="53">
        <v>3</v>
      </c>
      <c r="D109" s="122" t="s">
        <v>87</v>
      </c>
      <c r="E109" s="122" t="s">
        <v>90</v>
      </c>
      <c r="F109" s="101"/>
      <c r="G109" s="52"/>
      <c r="H109" s="52"/>
      <c r="I109" s="123">
        <f>I110</f>
        <v>5000</v>
      </c>
      <c r="J109" s="123">
        <f>J110</f>
        <v>5000</v>
      </c>
    </row>
    <row r="110" spans="1:10" ht="47.25" x14ac:dyDescent="0.25">
      <c r="A110" s="121" t="s">
        <v>216</v>
      </c>
      <c r="B110" s="122" t="s">
        <v>110</v>
      </c>
      <c r="C110" s="53">
        <v>3</v>
      </c>
      <c r="D110" s="122" t="s">
        <v>87</v>
      </c>
      <c r="E110" s="122" t="s">
        <v>217</v>
      </c>
      <c r="F110" s="101">
        <v>240</v>
      </c>
      <c r="G110" s="52">
        <v>8</v>
      </c>
      <c r="H110" s="52">
        <v>1</v>
      </c>
      <c r="I110" s="123">
        <f>'Прил 8'!J304</f>
        <v>5000</v>
      </c>
      <c r="J110" s="123">
        <f>'Прил 8'!K304</f>
        <v>5000</v>
      </c>
    </row>
    <row r="111" spans="1:10" ht="47.25" x14ac:dyDescent="0.25">
      <c r="A111" s="121" t="s">
        <v>223</v>
      </c>
      <c r="B111" s="122" t="s">
        <v>136</v>
      </c>
      <c r="C111" s="53" t="s">
        <v>88</v>
      </c>
      <c r="D111" s="122" t="s">
        <v>89</v>
      </c>
      <c r="E111" s="122" t="s">
        <v>90</v>
      </c>
      <c r="F111" s="101" t="s">
        <v>414</v>
      </c>
      <c r="G111" s="52" t="s">
        <v>414</v>
      </c>
      <c r="H111" s="52" t="s">
        <v>414</v>
      </c>
      <c r="I111" s="123">
        <f>SUM(I112:I113)</f>
        <v>6000</v>
      </c>
      <c r="J111" s="123">
        <f>SUM(J112:J113)</f>
        <v>6000</v>
      </c>
    </row>
    <row r="112" spans="1:10" ht="31.5" x14ac:dyDescent="0.25">
      <c r="A112" s="121" t="s">
        <v>507</v>
      </c>
      <c r="B112" s="122" t="s">
        <v>136</v>
      </c>
      <c r="C112" s="53">
        <v>0</v>
      </c>
      <c r="D112" s="122" t="s">
        <v>89</v>
      </c>
      <c r="E112" s="122" t="s">
        <v>508</v>
      </c>
      <c r="F112" s="101">
        <v>350</v>
      </c>
      <c r="G112" s="52">
        <v>1</v>
      </c>
      <c r="H112" s="52">
        <v>13</v>
      </c>
      <c r="I112" s="123">
        <f>'Прил 8'!J89</f>
        <v>6000</v>
      </c>
      <c r="J112" s="123">
        <f>'Прил 8'!K89</f>
        <v>6000</v>
      </c>
    </row>
    <row r="113" spans="1:10" ht="78.75" hidden="1" x14ac:dyDescent="0.25">
      <c r="A113" s="121" t="s">
        <v>547</v>
      </c>
      <c r="B113" s="122" t="s">
        <v>136</v>
      </c>
      <c r="C113" s="53">
        <v>0</v>
      </c>
      <c r="D113" s="122" t="s">
        <v>89</v>
      </c>
      <c r="E113" s="122" t="s">
        <v>510</v>
      </c>
      <c r="F113" s="101">
        <v>350</v>
      </c>
      <c r="G113" s="52">
        <v>1</v>
      </c>
      <c r="H113" s="52">
        <v>13</v>
      </c>
      <c r="I113" s="123">
        <f>'Прил 8'!J91</f>
        <v>0</v>
      </c>
      <c r="J113" s="123">
        <f>'Прил 8'!K91</f>
        <v>0</v>
      </c>
    </row>
    <row r="114" spans="1:10" ht="94.5" x14ac:dyDescent="0.25">
      <c r="A114" s="58" t="s">
        <v>353</v>
      </c>
      <c r="B114" s="122" t="s">
        <v>124</v>
      </c>
      <c r="C114" s="53" t="s">
        <v>88</v>
      </c>
      <c r="D114" s="122" t="s">
        <v>89</v>
      </c>
      <c r="E114" s="122" t="s">
        <v>90</v>
      </c>
      <c r="F114" s="101"/>
      <c r="G114" s="52"/>
      <c r="H114" s="52"/>
      <c r="I114" s="123">
        <f>I115</f>
        <v>30000</v>
      </c>
      <c r="J114" s="123">
        <f>J115</f>
        <v>30000</v>
      </c>
    </row>
    <row r="115" spans="1:10" ht="31.5" x14ac:dyDescent="0.25">
      <c r="A115" s="58" t="s">
        <v>354</v>
      </c>
      <c r="B115" s="122" t="s">
        <v>124</v>
      </c>
      <c r="C115" s="53">
        <v>0</v>
      </c>
      <c r="D115" s="122" t="s">
        <v>89</v>
      </c>
      <c r="E115" s="122" t="s">
        <v>355</v>
      </c>
      <c r="F115" s="101">
        <v>240</v>
      </c>
      <c r="G115" s="52">
        <v>7</v>
      </c>
      <c r="H115" s="52">
        <v>5</v>
      </c>
      <c r="I115" s="123">
        <f>'Прил 8'!J278</f>
        <v>30000</v>
      </c>
      <c r="J115" s="123">
        <f>'Прил 8'!K278</f>
        <v>30000</v>
      </c>
    </row>
    <row r="116" spans="1:10" ht="63" x14ac:dyDescent="0.25">
      <c r="A116" s="121" t="s">
        <v>225</v>
      </c>
      <c r="B116" s="122" t="s">
        <v>112</v>
      </c>
      <c r="C116" s="53" t="s">
        <v>88</v>
      </c>
      <c r="D116" s="122" t="s">
        <v>89</v>
      </c>
      <c r="E116" s="122" t="s">
        <v>90</v>
      </c>
      <c r="F116" s="101" t="s">
        <v>414</v>
      </c>
      <c r="G116" s="52" t="s">
        <v>414</v>
      </c>
      <c r="H116" s="52" t="s">
        <v>414</v>
      </c>
      <c r="I116" s="123">
        <f>I117</f>
        <v>20000</v>
      </c>
      <c r="J116" s="123">
        <f>J117</f>
        <v>20000</v>
      </c>
    </row>
    <row r="117" spans="1:10" x14ac:dyDescent="0.25">
      <c r="A117" s="121" t="s">
        <v>457</v>
      </c>
      <c r="B117" s="122" t="s">
        <v>112</v>
      </c>
      <c r="C117" s="53">
        <v>0</v>
      </c>
      <c r="D117" s="122" t="s">
        <v>86</v>
      </c>
      <c r="E117" s="122" t="s">
        <v>90</v>
      </c>
      <c r="F117" s="101"/>
      <c r="G117" s="52"/>
      <c r="H117" s="52"/>
      <c r="I117" s="123">
        <f>SUM(I118:I119)</f>
        <v>20000</v>
      </c>
      <c r="J117" s="123">
        <f>SUM(J118:J119)</f>
        <v>20000</v>
      </c>
    </row>
    <row r="118" spans="1:10" ht="31.5" x14ac:dyDescent="0.25">
      <c r="A118" s="121" t="s">
        <v>227</v>
      </c>
      <c r="B118" s="122" t="s">
        <v>112</v>
      </c>
      <c r="C118" s="53">
        <v>0</v>
      </c>
      <c r="D118" s="122" t="s">
        <v>86</v>
      </c>
      <c r="E118" s="122" t="s">
        <v>228</v>
      </c>
      <c r="F118" s="101">
        <v>240</v>
      </c>
      <c r="G118" s="52">
        <v>1</v>
      </c>
      <c r="H118" s="52">
        <v>13</v>
      </c>
      <c r="I118" s="123">
        <f>'Прил 8'!J95</f>
        <v>10000</v>
      </c>
      <c r="J118" s="123">
        <f>'Прил 8'!K95</f>
        <v>10000</v>
      </c>
    </row>
    <row r="119" spans="1:10" ht="31.5" x14ac:dyDescent="0.25">
      <c r="A119" s="121" t="s">
        <v>227</v>
      </c>
      <c r="B119" s="122" t="s">
        <v>112</v>
      </c>
      <c r="C119" s="53">
        <v>0</v>
      </c>
      <c r="D119" s="122" t="s">
        <v>86</v>
      </c>
      <c r="E119" s="122" t="s">
        <v>228</v>
      </c>
      <c r="F119" s="101">
        <v>240</v>
      </c>
      <c r="G119" s="52">
        <v>8</v>
      </c>
      <c r="H119" s="52">
        <v>1</v>
      </c>
      <c r="I119" s="123">
        <f>'Прил 8'!J308</f>
        <v>10000</v>
      </c>
      <c r="J119" s="123">
        <f>'Прил 8'!K308</f>
        <v>10000</v>
      </c>
    </row>
    <row r="120" spans="1:10" ht="47.25" x14ac:dyDescent="0.25">
      <c r="A120" s="121" t="s">
        <v>463</v>
      </c>
      <c r="B120" s="122" t="s">
        <v>116</v>
      </c>
      <c r="C120" s="53" t="s">
        <v>88</v>
      </c>
      <c r="D120" s="122" t="s">
        <v>89</v>
      </c>
      <c r="E120" s="122" t="s">
        <v>90</v>
      </c>
      <c r="F120" s="101" t="s">
        <v>414</v>
      </c>
      <c r="G120" s="52" t="s">
        <v>414</v>
      </c>
      <c r="H120" s="52" t="s">
        <v>414</v>
      </c>
      <c r="I120" s="123">
        <f>I121</f>
        <v>1084000</v>
      </c>
      <c r="J120" s="123">
        <f>J121</f>
        <v>1084000</v>
      </c>
    </row>
    <row r="121" spans="1:10" ht="63" x14ac:dyDescent="0.25">
      <c r="A121" s="121" t="s">
        <v>464</v>
      </c>
      <c r="B121" s="122" t="s">
        <v>116</v>
      </c>
      <c r="C121" s="53">
        <v>0</v>
      </c>
      <c r="D121" s="122" t="s">
        <v>86</v>
      </c>
      <c r="E121" s="122" t="s">
        <v>90</v>
      </c>
      <c r="F121" s="101" t="s">
        <v>414</v>
      </c>
      <c r="G121" s="52" t="s">
        <v>414</v>
      </c>
      <c r="H121" s="52" t="s">
        <v>414</v>
      </c>
      <c r="I121" s="123">
        <f>SUM(I122:I124)</f>
        <v>1084000</v>
      </c>
      <c r="J121" s="123">
        <f>SUM(J122:J124)</f>
        <v>1084000</v>
      </c>
    </row>
    <row r="122" spans="1:10" ht="31.5" hidden="1" x14ac:dyDescent="0.25">
      <c r="A122" s="121" t="s">
        <v>175</v>
      </c>
      <c r="B122" s="122" t="s">
        <v>116</v>
      </c>
      <c r="C122" s="53">
        <v>0</v>
      </c>
      <c r="D122" s="122" t="s">
        <v>86</v>
      </c>
      <c r="E122" s="122">
        <v>26910</v>
      </c>
      <c r="F122" s="101">
        <v>240</v>
      </c>
      <c r="G122" s="52">
        <v>1</v>
      </c>
      <c r="H122" s="52">
        <v>4</v>
      </c>
      <c r="I122" s="123">
        <f>'Прил 8'!J18</f>
        <v>0</v>
      </c>
      <c r="J122" s="123">
        <f>'Прил 8'!K18</f>
        <v>0</v>
      </c>
    </row>
    <row r="123" spans="1:10" ht="31.5" x14ac:dyDescent="0.25">
      <c r="A123" s="121" t="s">
        <v>175</v>
      </c>
      <c r="B123" s="122" t="s">
        <v>116</v>
      </c>
      <c r="C123" s="53">
        <v>0</v>
      </c>
      <c r="D123" s="122" t="s">
        <v>86</v>
      </c>
      <c r="E123" s="122">
        <v>26910</v>
      </c>
      <c r="F123" s="101">
        <v>240</v>
      </c>
      <c r="G123" s="52">
        <v>1</v>
      </c>
      <c r="H123" s="52">
        <v>13</v>
      </c>
      <c r="I123" s="123">
        <f>'Прил 8'!J99</f>
        <v>84000</v>
      </c>
      <c r="J123" s="123">
        <f>'Прил 8'!K99</f>
        <v>84000</v>
      </c>
    </row>
    <row r="124" spans="1:10" ht="31.5" x14ac:dyDescent="0.25">
      <c r="A124" s="121" t="s">
        <v>175</v>
      </c>
      <c r="B124" s="122" t="s">
        <v>116</v>
      </c>
      <c r="C124" s="53">
        <v>0</v>
      </c>
      <c r="D124" s="122" t="s">
        <v>87</v>
      </c>
      <c r="E124" s="122">
        <v>26910</v>
      </c>
      <c r="F124" s="101">
        <v>240</v>
      </c>
      <c r="G124" s="52">
        <v>1</v>
      </c>
      <c r="H124" s="52">
        <v>13</v>
      </c>
      <c r="I124" s="123">
        <f>'Прил 8'!J102</f>
        <v>1000000</v>
      </c>
      <c r="J124" s="123">
        <f>'Прил 8'!K102</f>
        <v>1000000</v>
      </c>
    </row>
    <row r="125" spans="1:10" ht="63" x14ac:dyDescent="0.25">
      <c r="A125" s="121" t="s">
        <v>229</v>
      </c>
      <c r="B125" s="122" t="s">
        <v>121</v>
      </c>
      <c r="C125" s="53" t="s">
        <v>88</v>
      </c>
      <c r="D125" s="122" t="s">
        <v>89</v>
      </c>
      <c r="E125" s="122" t="s">
        <v>90</v>
      </c>
      <c r="F125" s="101"/>
      <c r="G125" s="52"/>
      <c r="H125" s="52"/>
      <c r="I125" s="123">
        <f>I126</f>
        <v>10000</v>
      </c>
      <c r="J125" s="123">
        <f>J126</f>
        <v>10000</v>
      </c>
    </row>
    <row r="126" spans="1:10" ht="47.25" x14ac:dyDescent="0.25">
      <c r="A126" s="121" t="s">
        <v>230</v>
      </c>
      <c r="B126" s="122" t="s">
        <v>121</v>
      </c>
      <c r="C126" s="53">
        <v>0</v>
      </c>
      <c r="D126" s="122" t="s">
        <v>87</v>
      </c>
      <c r="E126" s="122" t="s">
        <v>90</v>
      </c>
      <c r="F126" s="101"/>
      <c r="G126" s="52"/>
      <c r="H126" s="52"/>
      <c r="I126" s="123">
        <f>I127</f>
        <v>10000</v>
      </c>
      <c r="J126" s="123">
        <f>J127</f>
        <v>10000</v>
      </c>
    </row>
    <row r="127" spans="1:10" ht="31.5" x14ac:dyDescent="0.25">
      <c r="A127" s="58" t="s">
        <v>231</v>
      </c>
      <c r="B127" s="122" t="s">
        <v>121</v>
      </c>
      <c r="C127" s="53">
        <v>0</v>
      </c>
      <c r="D127" s="122" t="s">
        <v>87</v>
      </c>
      <c r="E127" s="122" t="s">
        <v>232</v>
      </c>
      <c r="F127" s="101">
        <v>240</v>
      </c>
      <c r="G127" s="52">
        <v>1</v>
      </c>
      <c r="H127" s="52">
        <v>13</v>
      </c>
      <c r="I127" s="123">
        <f>'Прил 8'!J109</f>
        <v>10000</v>
      </c>
      <c r="J127" s="123">
        <f>'Прил 8'!K109</f>
        <v>10000</v>
      </c>
    </row>
    <row r="128" spans="1:10" ht="63" x14ac:dyDescent="0.25">
      <c r="A128" s="58" t="s">
        <v>405</v>
      </c>
      <c r="B128" s="122" t="s">
        <v>134</v>
      </c>
      <c r="C128" s="53">
        <v>0</v>
      </c>
      <c r="D128" s="122" t="s">
        <v>89</v>
      </c>
      <c r="E128" s="122" t="s">
        <v>90</v>
      </c>
      <c r="F128" s="101"/>
      <c r="G128" s="52"/>
      <c r="H128" s="52"/>
      <c r="I128" s="123">
        <f>I129</f>
        <v>142786.79999999999</v>
      </c>
      <c r="J128" s="123">
        <f>J129</f>
        <v>158651.98000000001</v>
      </c>
    </row>
    <row r="129" spans="1:10" ht="47.25" x14ac:dyDescent="0.25">
      <c r="A129" s="58" t="s">
        <v>465</v>
      </c>
      <c r="B129" s="122" t="s">
        <v>134</v>
      </c>
      <c r="C129" s="53">
        <v>1</v>
      </c>
      <c r="D129" s="122" t="s">
        <v>89</v>
      </c>
      <c r="E129" s="122" t="s">
        <v>90</v>
      </c>
      <c r="F129" s="101"/>
      <c r="G129" s="52"/>
      <c r="H129" s="52"/>
      <c r="I129" s="123">
        <f>I130+I132+I134</f>
        <v>142786.79999999999</v>
      </c>
      <c r="J129" s="123">
        <f>J130+J132+J134</f>
        <v>158651.98000000001</v>
      </c>
    </row>
    <row r="130" spans="1:10" hidden="1" x14ac:dyDescent="0.25">
      <c r="A130" s="58" t="s">
        <v>341</v>
      </c>
      <c r="B130" s="122" t="s">
        <v>134</v>
      </c>
      <c r="C130" s="53">
        <v>1</v>
      </c>
      <c r="D130" s="122" t="s">
        <v>86</v>
      </c>
      <c r="E130" s="122" t="s">
        <v>90</v>
      </c>
      <c r="F130" s="101"/>
      <c r="G130" s="52"/>
      <c r="H130" s="52"/>
      <c r="I130" s="123">
        <f>I131</f>
        <v>0</v>
      </c>
      <c r="J130" s="123">
        <f>J131</f>
        <v>0</v>
      </c>
    </row>
    <row r="131" spans="1:10" hidden="1" x14ac:dyDescent="0.25">
      <c r="A131" s="58" t="s">
        <v>460</v>
      </c>
      <c r="B131" s="122" t="s">
        <v>134</v>
      </c>
      <c r="C131" s="53">
        <v>1</v>
      </c>
      <c r="D131" s="122" t="s">
        <v>86</v>
      </c>
      <c r="E131" s="122" t="s">
        <v>343</v>
      </c>
      <c r="F131" s="101">
        <v>240</v>
      </c>
      <c r="G131" s="52">
        <v>5</v>
      </c>
      <c r="H131" s="52">
        <v>3</v>
      </c>
      <c r="I131" s="123">
        <f>'Прил 8'!J245</f>
        <v>0</v>
      </c>
      <c r="J131" s="123">
        <f>'Прил 8'!K245</f>
        <v>0</v>
      </c>
    </row>
    <row r="132" spans="1:10" ht="31.5" hidden="1" x14ac:dyDescent="0.25">
      <c r="A132" s="58" t="s">
        <v>344</v>
      </c>
      <c r="B132" s="122" t="s">
        <v>134</v>
      </c>
      <c r="C132" s="53">
        <v>1</v>
      </c>
      <c r="D132" s="122" t="s">
        <v>87</v>
      </c>
      <c r="E132" s="122" t="s">
        <v>90</v>
      </c>
      <c r="F132" s="101"/>
      <c r="G132" s="52"/>
      <c r="H132" s="52"/>
      <c r="I132" s="123">
        <f>I133</f>
        <v>0</v>
      </c>
      <c r="J132" s="123">
        <f>J133</f>
        <v>0</v>
      </c>
    </row>
    <row r="133" spans="1:10" ht="110.25" hidden="1" x14ac:dyDescent="0.25">
      <c r="A133" s="58" t="s">
        <v>461</v>
      </c>
      <c r="B133" s="122" t="s">
        <v>134</v>
      </c>
      <c r="C133" s="53">
        <v>1</v>
      </c>
      <c r="D133" s="122" t="s">
        <v>87</v>
      </c>
      <c r="E133" s="122" t="s">
        <v>343</v>
      </c>
      <c r="F133" s="101">
        <v>240</v>
      </c>
      <c r="G133" s="52">
        <v>5</v>
      </c>
      <c r="H133" s="52">
        <v>3</v>
      </c>
      <c r="I133" s="123">
        <f>'Прил 8'!J248</f>
        <v>0</v>
      </c>
      <c r="J133" s="123">
        <f>'Прил 8'!K248</f>
        <v>0</v>
      </c>
    </row>
    <row r="134" spans="1:10" ht="110.25" x14ac:dyDescent="0.25">
      <c r="A134" s="58" t="s">
        <v>345</v>
      </c>
      <c r="B134" s="122" t="s">
        <v>134</v>
      </c>
      <c r="C134" s="53">
        <v>1</v>
      </c>
      <c r="D134" s="122" t="s">
        <v>145</v>
      </c>
      <c r="E134" s="122" t="s">
        <v>90</v>
      </c>
      <c r="F134" s="101"/>
      <c r="G134" s="52"/>
      <c r="H134" s="52"/>
      <c r="I134" s="123">
        <f>I135</f>
        <v>142786.79999999999</v>
      </c>
      <c r="J134" s="123">
        <f>J135</f>
        <v>158651.98000000001</v>
      </c>
    </row>
    <row r="135" spans="1:10" ht="94.5" x14ac:dyDescent="0.25">
      <c r="A135" s="58" t="s">
        <v>342</v>
      </c>
      <c r="B135" s="122" t="s">
        <v>134</v>
      </c>
      <c r="C135" s="53">
        <v>1</v>
      </c>
      <c r="D135" s="122" t="s">
        <v>145</v>
      </c>
      <c r="E135" s="122" t="s">
        <v>146</v>
      </c>
      <c r="F135" s="101">
        <v>540</v>
      </c>
      <c r="G135" s="52">
        <v>5</v>
      </c>
      <c r="H135" s="52">
        <v>3</v>
      </c>
      <c r="I135" s="123">
        <f>'Прил 8'!J251</f>
        <v>142786.79999999999</v>
      </c>
      <c r="J135" s="123">
        <f>'Прил 8'!K251</f>
        <v>158651.98000000001</v>
      </c>
    </row>
    <row r="136" spans="1:10" x14ac:dyDescent="0.25">
      <c r="A136" s="207" t="s">
        <v>163</v>
      </c>
      <c r="B136" s="208"/>
      <c r="C136" s="208"/>
      <c r="D136" s="208"/>
      <c r="E136" s="208"/>
      <c r="F136" s="208"/>
      <c r="G136" s="208"/>
      <c r="H136" s="208"/>
      <c r="I136" s="209">
        <f>I13+I20+I34+I62+I64+I67+I85+I111+I114+I116+I121+I125+I128</f>
        <v>116888112.46000001</v>
      </c>
      <c r="J136" s="209">
        <f>J13+J20+J34+J62+J64+J67+J85+J111+J114+J116+J121+J125+J128</f>
        <v>120345453.62000002</v>
      </c>
    </row>
  </sheetData>
  <mergeCells count="9">
    <mergeCell ref="B12:E12"/>
    <mergeCell ref="F1:J1"/>
    <mergeCell ref="F2:J2"/>
    <mergeCell ref="F3:J3"/>
    <mergeCell ref="F4:J4"/>
    <mergeCell ref="F5:J5"/>
    <mergeCell ref="F6:J6"/>
    <mergeCell ref="A9:J9"/>
    <mergeCell ref="A11:J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I26"/>
  <sheetViews>
    <sheetView view="pageBreakPreview" topLeftCell="A13" zoomScaleSheetLayoutView="100" workbookViewId="0">
      <selection activeCell="F22" sqref="F22"/>
    </sheetView>
  </sheetViews>
  <sheetFormatPr defaultColWidth="8.85546875" defaultRowHeight="15.75" x14ac:dyDescent="0.25"/>
  <cols>
    <col min="1" max="1" width="81.140625" style="47" customWidth="1"/>
    <col min="2" max="3" width="4.42578125" style="48" customWidth="1"/>
    <col min="4" max="6" width="4.28515625" style="48" customWidth="1"/>
    <col min="7" max="7" width="8.7109375" style="48" customWidth="1"/>
    <col min="8" max="8" width="7.5703125" style="48" customWidth="1"/>
    <col min="9" max="9" width="16.7109375" style="49" customWidth="1"/>
    <col min="10" max="16384" width="8.85546875" style="41"/>
  </cols>
  <sheetData>
    <row r="1" spans="1:9" ht="15.75" customHeight="1" x14ac:dyDescent="0.25">
      <c r="A1" s="39"/>
      <c r="B1" s="234" t="s">
        <v>462</v>
      </c>
      <c r="C1" s="234"/>
      <c r="D1" s="234"/>
      <c r="E1" s="234"/>
      <c r="F1" s="234"/>
      <c r="G1" s="234"/>
      <c r="H1" s="234"/>
      <c r="I1" s="234"/>
    </row>
    <row r="2" spans="1:9" ht="15.75" customHeight="1" x14ac:dyDescent="0.25">
      <c r="A2" s="39"/>
      <c r="B2" s="235" t="s">
        <v>40</v>
      </c>
      <c r="C2" s="235"/>
      <c r="D2" s="235"/>
      <c r="E2" s="235"/>
      <c r="F2" s="235"/>
      <c r="G2" s="235"/>
      <c r="H2" s="235"/>
      <c r="I2" s="235"/>
    </row>
    <row r="3" spans="1:9" ht="15.75" customHeight="1" x14ac:dyDescent="0.25">
      <c r="A3" s="39"/>
      <c r="B3" s="234" t="s">
        <v>42</v>
      </c>
      <c r="C3" s="234"/>
      <c r="D3" s="234"/>
      <c r="E3" s="234"/>
      <c r="F3" s="234"/>
      <c r="G3" s="234"/>
      <c r="H3" s="234"/>
      <c r="I3" s="234"/>
    </row>
    <row r="4" spans="1:9" ht="15.75" customHeight="1" x14ac:dyDescent="0.25">
      <c r="A4" s="39"/>
      <c r="B4" s="234" t="s">
        <v>43</v>
      </c>
      <c r="C4" s="234"/>
      <c r="D4" s="234"/>
      <c r="E4" s="234"/>
      <c r="F4" s="234"/>
      <c r="G4" s="234"/>
      <c r="H4" s="234"/>
      <c r="I4" s="234"/>
    </row>
    <row r="5" spans="1:9" ht="15.75" customHeight="1" x14ac:dyDescent="0.25">
      <c r="A5" s="39"/>
      <c r="B5" s="234" t="s">
        <v>496</v>
      </c>
      <c r="C5" s="234"/>
      <c r="D5" s="234"/>
      <c r="E5" s="234"/>
      <c r="F5" s="234"/>
      <c r="G5" s="234"/>
      <c r="H5" s="234"/>
      <c r="I5" s="234"/>
    </row>
    <row r="6" spans="1:9" x14ac:dyDescent="0.25">
      <c r="A6" s="39"/>
      <c r="B6" s="234" t="s">
        <v>592</v>
      </c>
      <c r="C6" s="234"/>
      <c r="D6" s="234"/>
      <c r="E6" s="234"/>
      <c r="F6" s="234"/>
      <c r="G6" s="234"/>
      <c r="H6" s="234"/>
      <c r="I6" s="234"/>
    </row>
    <row r="7" spans="1:9" x14ac:dyDescent="0.25">
      <c r="A7" s="39"/>
      <c r="B7" s="40"/>
      <c r="C7" s="40"/>
      <c r="D7" s="40"/>
      <c r="E7" s="40"/>
      <c r="F7" s="40"/>
      <c r="G7" s="40"/>
      <c r="H7" s="40"/>
      <c r="I7" s="42"/>
    </row>
    <row r="8" spans="1:9" x14ac:dyDescent="0.25">
      <c r="A8" s="39"/>
      <c r="B8" s="40"/>
      <c r="C8" s="40"/>
      <c r="D8" s="40"/>
      <c r="E8" s="40"/>
      <c r="F8" s="40"/>
      <c r="G8" s="40"/>
      <c r="H8" s="40"/>
      <c r="I8" s="42"/>
    </row>
    <row r="9" spans="1:9" ht="105" customHeight="1" x14ac:dyDescent="0.25">
      <c r="A9" s="232" t="s">
        <v>549</v>
      </c>
      <c r="B9" s="232"/>
      <c r="C9" s="232"/>
      <c r="D9" s="232"/>
      <c r="E9" s="232"/>
      <c r="F9" s="232"/>
      <c r="G9" s="232"/>
      <c r="H9" s="232"/>
      <c r="I9" s="232"/>
    </row>
    <row r="10" spans="1:9" x14ac:dyDescent="0.25">
      <c r="A10" s="43"/>
      <c r="B10" s="44"/>
      <c r="C10" s="44"/>
      <c r="D10" s="44"/>
      <c r="E10" s="44"/>
      <c r="F10" s="44"/>
      <c r="G10" s="44"/>
      <c r="H10" s="44"/>
      <c r="I10" s="45"/>
    </row>
    <row r="11" spans="1:9" x14ac:dyDescent="0.25">
      <c r="A11" s="233" t="s">
        <v>39</v>
      </c>
      <c r="B11" s="233"/>
      <c r="C11" s="233"/>
      <c r="D11" s="233"/>
      <c r="E11" s="233"/>
      <c r="F11" s="233"/>
      <c r="G11" s="233"/>
      <c r="H11" s="233"/>
      <c r="I11" s="233"/>
    </row>
    <row r="12" spans="1:9" x14ac:dyDescent="0.25">
      <c r="A12" s="237" t="s">
        <v>80</v>
      </c>
      <c r="B12" s="239" t="s">
        <v>1</v>
      </c>
      <c r="C12" s="240"/>
      <c r="D12" s="240"/>
      <c r="E12" s="240"/>
      <c r="F12" s="240"/>
      <c r="G12" s="240"/>
      <c r="H12" s="241"/>
      <c r="I12" s="237" t="s">
        <v>57</v>
      </c>
    </row>
    <row r="13" spans="1:9" ht="107.45" customHeight="1" x14ac:dyDescent="0.25">
      <c r="A13" s="238"/>
      <c r="B13" s="46" t="s">
        <v>81</v>
      </c>
      <c r="C13" s="46" t="s">
        <v>82</v>
      </c>
      <c r="D13" s="239" t="s">
        <v>83</v>
      </c>
      <c r="E13" s="240"/>
      <c r="F13" s="240"/>
      <c r="G13" s="241"/>
      <c r="H13" s="46" t="s">
        <v>84</v>
      </c>
      <c r="I13" s="238"/>
    </row>
    <row r="14" spans="1:9" ht="47.25" x14ac:dyDescent="0.25">
      <c r="A14" s="125" t="s">
        <v>466</v>
      </c>
      <c r="B14" s="126" t="s">
        <v>414</v>
      </c>
      <c r="C14" s="126" t="s">
        <v>414</v>
      </c>
      <c r="D14" s="127" t="s">
        <v>414</v>
      </c>
      <c r="E14" s="128" t="s">
        <v>414</v>
      </c>
      <c r="F14" s="128"/>
      <c r="G14" s="129" t="s">
        <v>414</v>
      </c>
      <c r="H14" s="130" t="s">
        <v>414</v>
      </c>
      <c r="I14" s="131">
        <f>I15</f>
        <v>720576</v>
      </c>
    </row>
    <row r="15" spans="1:9" x14ac:dyDescent="0.25">
      <c r="A15" s="76" t="s">
        <v>156</v>
      </c>
      <c r="B15" s="74" t="s">
        <v>112</v>
      </c>
      <c r="C15" s="74" t="s">
        <v>93</v>
      </c>
      <c r="D15" s="74"/>
      <c r="E15" s="74"/>
      <c r="F15" s="74"/>
      <c r="G15" s="74"/>
      <c r="H15" s="75"/>
      <c r="I15" s="131">
        <f>I16</f>
        <v>720576</v>
      </c>
    </row>
    <row r="16" spans="1:9" x14ac:dyDescent="0.25">
      <c r="A16" s="77" t="s">
        <v>381</v>
      </c>
      <c r="B16" s="74" t="s">
        <v>112</v>
      </c>
      <c r="C16" s="74" t="s">
        <v>93</v>
      </c>
      <c r="D16" s="74" t="s">
        <v>382</v>
      </c>
      <c r="E16" s="75"/>
      <c r="F16" s="74"/>
      <c r="G16" s="74"/>
      <c r="H16" s="75"/>
      <c r="I16" s="131">
        <f>I17</f>
        <v>720576</v>
      </c>
    </row>
    <row r="17" spans="1:9" x14ac:dyDescent="0.25">
      <c r="A17" s="77" t="s">
        <v>383</v>
      </c>
      <c r="B17" s="74" t="s">
        <v>112</v>
      </c>
      <c r="C17" s="74" t="s">
        <v>93</v>
      </c>
      <c r="D17" s="74" t="s">
        <v>382</v>
      </c>
      <c r="E17" s="75">
        <v>3</v>
      </c>
      <c r="F17" s="74"/>
      <c r="G17" s="74"/>
      <c r="H17" s="75"/>
      <c r="I17" s="131">
        <f>I18</f>
        <v>720576</v>
      </c>
    </row>
    <row r="18" spans="1:9" ht="31.5" x14ac:dyDescent="0.25">
      <c r="A18" s="77" t="s">
        <v>384</v>
      </c>
      <c r="B18" s="74" t="s">
        <v>112</v>
      </c>
      <c r="C18" s="74" t="s">
        <v>93</v>
      </c>
      <c r="D18" s="74" t="s">
        <v>382</v>
      </c>
      <c r="E18" s="75">
        <v>3</v>
      </c>
      <c r="F18" s="74" t="s">
        <v>89</v>
      </c>
      <c r="G18" s="74" t="s">
        <v>385</v>
      </c>
      <c r="H18" s="75"/>
      <c r="I18" s="131">
        <f>I19</f>
        <v>720576</v>
      </c>
    </row>
    <row r="19" spans="1:9" ht="31.5" x14ac:dyDescent="0.25">
      <c r="A19" s="77" t="s">
        <v>293</v>
      </c>
      <c r="B19" s="74" t="s">
        <v>112</v>
      </c>
      <c r="C19" s="74" t="s">
        <v>93</v>
      </c>
      <c r="D19" s="74" t="s">
        <v>382</v>
      </c>
      <c r="E19" s="75">
        <v>3</v>
      </c>
      <c r="F19" s="74" t="s">
        <v>89</v>
      </c>
      <c r="G19" s="74" t="s">
        <v>385</v>
      </c>
      <c r="H19" s="75">
        <v>810</v>
      </c>
      <c r="I19" s="131">
        <f>'Прил 7'!J387</f>
        <v>720576</v>
      </c>
    </row>
    <row r="20" spans="1:9" ht="47.25" x14ac:dyDescent="0.25">
      <c r="A20" s="125" t="s">
        <v>467</v>
      </c>
      <c r="B20" s="126" t="s">
        <v>414</v>
      </c>
      <c r="C20" s="126" t="s">
        <v>414</v>
      </c>
      <c r="D20" s="127" t="s">
        <v>414</v>
      </c>
      <c r="E20" s="128" t="s">
        <v>414</v>
      </c>
      <c r="F20" s="128"/>
      <c r="G20" s="129" t="s">
        <v>414</v>
      </c>
      <c r="H20" s="130" t="s">
        <v>414</v>
      </c>
      <c r="I20" s="131">
        <f>I21</f>
        <v>40000</v>
      </c>
    </row>
    <row r="21" spans="1:9" x14ac:dyDescent="0.25">
      <c r="A21" s="76" t="s">
        <v>156</v>
      </c>
      <c r="B21" s="126">
        <v>10</v>
      </c>
      <c r="C21" s="126">
        <v>3</v>
      </c>
      <c r="D21" s="127"/>
      <c r="E21" s="128"/>
      <c r="F21" s="128"/>
      <c r="G21" s="129"/>
      <c r="H21" s="130" t="s">
        <v>414</v>
      </c>
      <c r="I21" s="131">
        <f>I22</f>
        <v>40000</v>
      </c>
    </row>
    <row r="22" spans="1:9" x14ac:dyDescent="0.25">
      <c r="A22" s="77" t="s">
        <v>101</v>
      </c>
      <c r="B22" s="74" t="s">
        <v>112</v>
      </c>
      <c r="C22" s="74" t="s">
        <v>93</v>
      </c>
      <c r="D22" s="74" t="s">
        <v>102</v>
      </c>
      <c r="E22" s="75"/>
      <c r="F22" s="74"/>
      <c r="G22" s="132"/>
      <c r="H22" s="75"/>
      <c r="I22" s="131">
        <f>I23</f>
        <v>40000</v>
      </c>
    </row>
    <row r="23" spans="1:9" x14ac:dyDescent="0.25">
      <c r="A23" s="77" t="s">
        <v>243</v>
      </c>
      <c r="B23" s="74" t="s">
        <v>112</v>
      </c>
      <c r="C23" s="74" t="s">
        <v>93</v>
      </c>
      <c r="D23" s="74" t="s">
        <v>102</v>
      </c>
      <c r="E23" s="75">
        <v>9</v>
      </c>
      <c r="F23" s="74"/>
      <c r="G23" s="132"/>
      <c r="H23" s="75"/>
      <c r="I23" s="131">
        <f>I24</f>
        <v>40000</v>
      </c>
    </row>
    <row r="24" spans="1:9" x14ac:dyDescent="0.25">
      <c r="A24" s="77" t="s">
        <v>386</v>
      </c>
      <c r="B24" s="74" t="s">
        <v>112</v>
      </c>
      <c r="C24" s="74" t="s">
        <v>93</v>
      </c>
      <c r="D24" s="74" t="s">
        <v>102</v>
      </c>
      <c r="E24" s="75">
        <v>9</v>
      </c>
      <c r="F24" s="74" t="s">
        <v>89</v>
      </c>
      <c r="G24" s="132" t="s">
        <v>387</v>
      </c>
      <c r="H24" s="75"/>
      <c r="I24" s="131">
        <f>I25</f>
        <v>40000</v>
      </c>
    </row>
    <row r="25" spans="1:9" x14ac:dyDescent="0.25">
      <c r="A25" s="77" t="s">
        <v>157</v>
      </c>
      <c r="B25" s="74" t="s">
        <v>112</v>
      </c>
      <c r="C25" s="74" t="s">
        <v>93</v>
      </c>
      <c r="D25" s="74" t="s">
        <v>102</v>
      </c>
      <c r="E25" s="75">
        <v>9</v>
      </c>
      <c r="F25" s="74" t="s">
        <v>89</v>
      </c>
      <c r="G25" s="132" t="s">
        <v>387</v>
      </c>
      <c r="H25" s="75">
        <v>310</v>
      </c>
      <c r="I25" s="131">
        <f>'Прил 7'!J391</f>
        <v>40000</v>
      </c>
    </row>
    <row r="26" spans="1:9" x14ac:dyDescent="0.25">
      <c r="A26" s="133" t="s">
        <v>163</v>
      </c>
      <c r="B26" s="126" t="s">
        <v>414</v>
      </c>
      <c r="C26" s="126" t="s">
        <v>414</v>
      </c>
      <c r="D26" s="126" t="s">
        <v>414</v>
      </c>
      <c r="E26" s="128" t="s">
        <v>414</v>
      </c>
      <c r="F26" s="128"/>
      <c r="G26" s="134" t="s">
        <v>414</v>
      </c>
      <c r="H26" s="130" t="s">
        <v>414</v>
      </c>
      <c r="I26" s="135">
        <f>I14+I20</f>
        <v>760576</v>
      </c>
    </row>
  </sheetData>
  <mergeCells count="12">
    <mergeCell ref="A9:I9"/>
    <mergeCell ref="A11:I11"/>
    <mergeCell ref="A12:A13"/>
    <mergeCell ref="B12:H12"/>
    <mergeCell ref="I12:I13"/>
    <mergeCell ref="D13:G13"/>
    <mergeCell ref="B6:I6"/>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26"/>
  <sheetViews>
    <sheetView view="pageBreakPreview" topLeftCell="A10" zoomScaleSheetLayoutView="100" workbookViewId="0">
      <selection activeCell="H19" sqref="H19"/>
    </sheetView>
  </sheetViews>
  <sheetFormatPr defaultColWidth="8.85546875" defaultRowHeight="15.75" x14ac:dyDescent="0.25"/>
  <cols>
    <col min="1" max="1" width="60.5703125" style="47" customWidth="1"/>
    <col min="2" max="2" width="6.7109375" style="48" customWidth="1"/>
    <col min="3" max="3" width="6.5703125" style="48" customWidth="1"/>
    <col min="4" max="4" width="5.28515625" style="48" customWidth="1"/>
    <col min="5" max="5" width="4.28515625" style="48" customWidth="1"/>
    <col min="6" max="6" width="5.28515625" style="48" customWidth="1"/>
    <col min="7" max="7" width="6.5703125" style="48" customWidth="1"/>
    <col min="8" max="8" width="7.85546875" style="48" customWidth="1"/>
    <col min="9" max="10" width="16.7109375" style="49" customWidth="1"/>
    <col min="11" max="16384" width="8.85546875" style="41"/>
  </cols>
  <sheetData>
    <row r="1" spans="1:10" ht="15.75" customHeight="1" x14ac:dyDescent="0.25">
      <c r="A1" s="39"/>
      <c r="B1" s="40"/>
      <c r="C1" s="40"/>
      <c r="D1" s="40"/>
      <c r="E1" s="234" t="s">
        <v>79</v>
      </c>
      <c r="F1" s="234"/>
      <c r="G1" s="234"/>
      <c r="H1" s="234"/>
      <c r="I1" s="234"/>
      <c r="J1" s="234"/>
    </row>
    <row r="2" spans="1:10" ht="15.75" customHeight="1" x14ac:dyDescent="0.25">
      <c r="A2" s="39"/>
      <c r="B2" s="40"/>
      <c r="C2" s="40"/>
      <c r="D2" s="40"/>
      <c r="E2" s="234" t="s">
        <v>40</v>
      </c>
      <c r="F2" s="234"/>
      <c r="G2" s="234"/>
      <c r="H2" s="234"/>
      <c r="I2" s="234"/>
      <c r="J2" s="234"/>
    </row>
    <row r="3" spans="1:10" ht="15.75" customHeight="1" x14ac:dyDescent="0.25">
      <c r="A3" s="39"/>
      <c r="B3" s="40"/>
      <c r="C3" s="40"/>
      <c r="D3" s="40"/>
      <c r="E3" s="234" t="s">
        <v>42</v>
      </c>
      <c r="F3" s="234"/>
      <c r="G3" s="234"/>
      <c r="H3" s="234"/>
      <c r="I3" s="234"/>
      <c r="J3" s="234"/>
    </row>
    <row r="4" spans="1:10" ht="15.75" customHeight="1" x14ac:dyDescent="0.25">
      <c r="A4" s="39"/>
      <c r="B4" s="40"/>
      <c r="C4" s="40"/>
      <c r="D4" s="40"/>
      <c r="E4" s="234" t="s">
        <v>43</v>
      </c>
      <c r="F4" s="234"/>
      <c r="G4" s="234"/>
      <c r="H4" s="234"/>
      <c r="I4" s="234"/>
      <c r="J4" s="234"/>
    </row>
    <row r="5" spans="1:10" ht="15.75" customHeight="1" x14ac:dyDescent="0.25">
      <c r="A5" s="39"/>
      <c r="B5" s="40"/>
      <c r="C5" s="40"/>
      <c r="D5" s="40"/>
      <c r="E5" s="234" t="s">
        <v>496</v>
      </c>
      <c r="F5" s="234"/>
      <c r="G5" s="234"/>
      <c r="H5" s="234"/>
      <c r="I5" s="234"/>
      <c r="J5" s="234"/>
    </row>
    <row r="6" spans="1:10" ht="15.75" customHeight="1" x14ac:dyDescent="0.25">
      <c r="A6" s="39"/>
      <c r="B6" s="40"/>
      <c r="C6" s="40"/>
      <c r="D6" s="40"/>
      <c r="E6" s="236" t="s">
        <v>594</v>
      </c>
      <c r="F6" s="236"/>
      <c r="G6" s="236"/>
      <c r="H6" s="236"/>
      <c r="I6" s="236"/>
      <c r="J6" s="236"/>
    </row>
    <row r="7" spans="1:10" x14ac:dyDescent="0.25">
      <c r="A7" s="39"/>
      <c r="B7" s="40"/>
      <c r="C7" s="40"/>
      <c r="D7" s="40"/>
      <c r="E7" s="40"/>
      <c r="F7" s="40"/>
      <c r="G7" s="40"/>
      <c r="H7" s="40"/>
      <c r="I7" s="42"/>
      <c r="J7" s="42"/>
    </row>
    <row r="8" spans="1:10" x14ac:dyDescent="0.25">
      <c r="A8" s="39"/>
      <c r="B8" s="40"/>
      <c r="C8" s="40"/>
      <c r="D8" s="40"/>
      <c r="E8" s="40"/>
      <c r="F8" s="40"/>
      <c r="G8" s="40"/>
      <c r="H8" s="40"/>
      <c r="I8" s="42"/>
      <c r="J8" s="42"/>
    </row>
    <row r="9" spans="1:10" ht="105" customHeight="1" x14ac:dyDescent="0.25">
      <c r="A9" s="232" t="s">
        <v>550</v>
      </c>
      <c r="B9" s="232"/>
      <c r="C9" s="232"/>
      <c r="D9" s="232"/>
      <c r="E9" s="232"/>
      <c r="F9" s="232"/>
      <c r="G9" s="232"/>
      <c r="H9" s="232"/>
      <c r="I9" s="232"/>
      <c r="J9" s="232"/>
    </row>
    <row r="10" spans="1:10" x14ac:dyDescent="0.25">
      <c r="A10" s="43"/>
      <c r="B10" s="44"/>
      <c r="C10" s="44"/>
      <c r="D10" s="44"/>
      <c r="E10" s="44"/>
      <c r="F10" s="44"/>
      <c r="G10" s="44"/>
      <c r="H10" s="44"/>
      <c r="I10" s="45"/>
      <c r="J10" s="45"/>
    </row>
    <row r="11" spans="1:10" x14ac:dyDescent="0.25">
      <c r="A11" s="242" t="s">
        <v>39</v>
      </c>
      <c r="B11" s="242"/>
      <c r="C11" s="242"/>
      <c r="D11" s="242"/>
      <c r="E11" s="242"/>
      <c r="F11" s="242"/>
      <c r="G11" s="242"/>
      <c r="H11" s="242"/>
      <c r="I11" s="242"/>
      <c r="J11" s="242"/>
    </row>
    <row r="12" spans="1:10" x14ac:dyDescent="0.25">
      <c r="A12" s="237" t="s">
        <v>80</v>
      </c>
      <c r="B12" s="239" t="s">
        <v>1</v>
      </c>
      <c r="C12" s="240"/>
      <c r="D12" s="240"/>
      <c r="E12" s="240"/>
      <c r="F12" s="240"/>
      <c r="G12" s="240"/>
      <c r="H12" s="241"/>
      <c r="I12" s="237" t="s">
        <v>58</v>
      </c>
      <c r="J12" s="237" t="s">
        <v>497</v>
      </c>
    </row>
    <row r="13" spans="1:10" ht="126" x14ac:dyDescent="0.25">
      <c r="A13" s="238"/>
      <c r="B13" s="46" t="s">
        <v>81</v>
      </c>
      <c r="C13" s="46" t="s">
        <v>82</v>
      </c>
      <c r="D13" s="239" t="s">
        <v>83</v>
      </c>
      <c r="E13" s="240"/>
      <c r="F13" s="240"/>
      <c r="G13" s="240"/>
      <c r="H13" s="46" t="s">
        <v>84</v>
      </c>
      <c r="I13" s="238"/>
      <c r="J13" s="238"/>
    </row>
    <row r="14" spans="1:10" ht="63" x14ac:dyDescent="0.25">
      <c r="A14" s="125" t="s">
        <v>466</v>
      </c>
      <c r="B14" s="126" t="s">
        <v>414</v>
      </c>
      <c r="C14" s="126" t="s">
        <v>414</v>
      </c>
      <c r="D14" s="127" t="s">
        <v>414</v>
      </c>
      <c r="E14" s="128" t="s">
        <v>414</v>
      </c>
      <c r="F14" s="128"/>
      <c r="G14" s="129" t="s">
        <v>414</v>
      </c>
      <c r="H14" s="130" t="s">
        <v>414</v>
      </c>
      <c r="I14" s="131">
        <f t="shared" ref="I14:J18" si="0">I15</f>
        <v>759456</v>
      </c>
      <c r="J14" s="131">
        <f t="shared" si="0"/>
        <v>800928</v>
      </c>
    </row>
    <row r="15" spans="1:10" x14ac:dyDescent="0.25">
      <c r="A15" s="76" t="s">
        <v>156</v>
      </c>
      <c r="B15" s="74" t="s">
        <v>112</v>
      </c>
      <c r="C15" s="74" t="s">
        <v>93</v>
      </c>
      <c r="D15" s="74"/>
      <c r="E15" s="74"/>
      <c r="F15" s="74"/>
      <c r="G15" s="74"/>
      <c r="H15" s="75"/>
      <c r="I15" s="131">
        <f t="shared" si="0"/>
        <v>759456</v>
      </c>
      <c r="J15" s="131">
        <f t="shared" si="0"/>
        <v>800928</v>
      </c>
    </row>
    <row r="16" spans="1:10" ht="31.5" x14ac:dyDescent="0.25">
      <c r="A16" s="77" t="s">
        <v>381</v>
      </c>
      <c r="B16" s="74" t="s">
        <v>112</v>
      </c>
      <c r="C16" s="74" t="s">
        <v>93</v>
      </c>
      <c r="D16" s="74" t="s">
        <v>382</v>
      </c>
      <c r="E16" s="75"/>
      <c r="F16" s="74"/>
      <c r="G16" s="74"/>
      <c r="H16" s="75"/>
      <c r="I16" s="131">
        <f t="shared" si="0"/>
        <v>759456</v>
      </c>
      <c r="J16" s="131">
        <f t="shared" si="0"/>
        <v>800928</v>
      </c>
    </row>
    <row r="17" spans="1:10" x14ac:dyDescent="0.25">
      <c r="A17" s="77" t="s">
        <v>383</v>
      </c>
      <c r="B17" s="74" t="s">
        <v>112</v>
      </c>
      <c r="C17" s="74" t="s">
        <v>93</v>
      </c>
      <c r="D17" s="74" t="s">
        <v>382</v>
      </c>
      <c r="E17" s="75">
        <v>3</v>
      </c>
      <c r="F17" s="74"/>
      <c r="G17" s="74"/>
      <c r="H17" s="75"/>
      <c r="I17" s="131">
        <f t="shared" si="0"/>
        <v>759456</v>
      </c>
      <c r="J17" s="131">
        <f t="shared" si="0"/>
        <v>800928</v>
      </c>
    </row>
    <row r="18" spans="1:10" ht="31.5" x14ac:dyDescent="0.25">
      <c r="A18" s="77" t="s">
        <v>384</v>
      </c>
      <c r="B18" s="74" t="s">
        <v>112</v>
      </c>
      <c r="C18" s="74" t="s">
        <v>93</v>
      </c>
      <c r="D18" s="74" t="s">
        <v>382</v>
      </c>
      <c r="E18" s="75">
        <v>3</v>
      </c>
      <c r="F18" s="74" t="s">
        <v>89</v>
      </c>
      <c r="G18" s="74" t="s">
        <v>385</v>
      </c>
      <c r="H18" s="75"/>
      <c r="I18" s="131">
        <f t="shared" si="0"/>
        <v>759456</v>
      </c>
      <c r="J18" s="131">
        <f t="shared" si="0"/>
        <v>800928</v>
      </c>
    </row>
    <row r="19" spans="1:10" ht="47.25" x14ac:dyDescent="0.25">
      <c r="A19" s="77" t="s">
        <v>293</v>
      </c>
      <c r="B19" s="74" t="s">
        <v>112</v>
      </c>
      <c r="C19" s="74" t="s">
        <v>93</v>
      </c>
      <c r="D19" s="74" t="s">
        <v>382</v>
      </c>
      <c r="E19" s="75">
        <v>3</v>
      </c>
      <c r="F19" s="74" t="s">
        <v>89</v>
      </c>
      <c r="G19" s="74" t="s">
        <v>385</v>
      </c>
      <c r="H19" s="75">
        <v>810</v>
      </c>
      <c r="I19" s="131">
        <f>'Прил 8'!J330</f>
        <v>759456</v>
      </c>
      <c r="J19" s="131">
        <f>'Прил 8'!K330</f>
        <v>800928</v>
      </c>
    </row>
    <row r="20" spans="1:10" ht="63" x14ac:dyDescent="0.25">
      <c r="A20" s="125" t="s">
        <v>467</v>
      </c>
      <c r="B20" s="126" t="s">
        <v>414</v>
      </c>
      <c r="C20" s="126" t="s">
        <v>414</v>
      </c>
      <c r="D20" s="127" t="s">
        <v>414</v>
      </c>
      <c r="E20" s="128" t="s">
        <v>414</v>
      </c>
      <c r="F20" s="128"/>
      <c r="G20" s="129" t="s">
        <v>414</v>
      </c>
      <c r="H20" s="130" t="s">
        <v>414</v>
      </c>
      <c r="I20" s="131">
        <f t="shared" ref="I20:J24" si="1">I21</f>
        <v>40000</v>
      </c>
      <c r="J20" s="131">
        <f t="shared" si="1"/>
        <v>40000</v>
      </c>
    </row>
    <row r="21" spans="1:10" x14ac:dyDescent="0.25">
      <c r="A21" s="76" t="s">
        <v>156</v>
      </c>
      <c r="B21" s="126">
        <v>10</v>
      </c>
      <c r="C21" s="126">
        <v>3</v>
      </c>
      <c r="D21" s="127"/>
      <c r="E21" s="128"/>
      <c r="F21" s="128"/>
      <c r="G21" s="129"/>
      <c r="H21" s="130" t="s">
        <v>414</v>
      </c>
      <c r="I21" s="131">
        <f t="shared" si="1"/>
        <v>40000</v>
      </c>
      <c r="J21" s="131">
        <f t="shared" si="1"/>
        <v>40000</v>
      </c>
    </row>
    <row r="22" spans="1:10" x14ac:dyDescent="0.25">
      <c r="A22" s="77" t="s">
        <v>101</v>
      </c>
      <c r="B22" s="74" t="s">
        <v>112</v>
      </c>
      <c r="C22" s="74" t="s">
        <v>93</v>
      </c>
      <c r="D22" s="74" t="s">
        <v>102</v>
      </c>
      <c r="E22" s="75"/>
      <c r="F22" s="74"/>
      <c r="G22" s="132"/>
      <c r="H22" s="75"/>
      <c r="I22" s="131">
        <f t="shared" si="1"/>
        <v>40000</v>
      </c>
      <c r="J22" s="131">
        <f t="shared" si="1"/>
        <v>40000</v>
      </c>
    </row>
    <row r="23" spans="1:10" x14ac:dyDescent="0.25">
      <c r="A23" s="77" t="s">
        <v>243</v>
      </c>
      <c r="B23" s="74" t="s">
        <v>112</v>
      </c>
      <c r="C23" s="74" t="s">
        <v>93</v>
      </c>
      <c r="D23" s="74" t="s">
        <v>102</v>
      </c>
      <c r="E23" s="75">
        <v>9</v>
      </c>
      <c r="F23" s="74"/>
      <c r="G23" s="132"/>
      <c r="H23" s="75"/>
      <c r="I23" s="131">
        <f t="shared" si="1"/>
        <v>40000</v>
      </c>
      <c r="J23" s="131">
        <f t="shared" si="1"/>
        <v>40000</v>
      </c>
    </row>
    <row r="24" spans="1:10" ht="31.5" x14ac:dyDescent="0.25">
      <c r="A24" s="77" t="s">
        <v>386</v>
      </c>
      <c r="B24" s="74" t="s">
        <v>112</v>
      </c>
      <c r="C24" s="74" t="s">
        <v>93</v>
      </c>
      <c r="D24" s="74" t="s">
        <v>102</v>
      </c>
      <c r="E24" s="75">
        <v>9</v>
      </c>
      <c r="F24" s="74" t="s">
        <v>89</v>
      </c>
      <c r="G24" s="132" t="s">
        <v>387</v>
      </c>
      <c r="H24" s="75"/>
      <c r="I24" s="131">
        <f t="shared" si="1"/>
        <v>40000</v>
      </c>
      <c r="J24" s="131">
        <f t="shared" si="1"/>
        <v>40000</v>
      </c>
    </row>
    <row r="25" spans="1:10" ht="31.5" x14ac:dyDescent="0.25">
      <c r="A25" s="77" t="s">
        <v>157</v>
      </c>
      <c r="B25" s="74" t="s">
        <v>112</v>
      </c>
      <c r="C25" s="74" t="s">
        <v>93</v>
      </c>
      <c r="D25" s="74" t="s">
        <v>102</v>
      </c>
      <c r="E25" s="75">
        <v>9</v>
      </c>
      <c r="F25" s="74" t="s">
        <v>89</v>
      </c>
      <c r="G25" s="132" t="s">
        <v>387</v>
      </c>
      <c r="H25" s="75">
        <v>310</v>
      </c>
      <c r="I25" s="131">
        <f>'Прил 8'!J334</f>
        <v>40000</v>
      </c>
      <c r="J25" s="131">
        <f>'Прил 8'!K334</f>
        <v>40000</v>
      </c>
    </row>
    <row r="26" spans="1:10" x14ac:dyDescent="0.25">
      <c r="A26" s="133" t="s">
        <v>163</v>
      </c>
      <c r="B26" s="126" t="s">
        <v>414</v>
      </c>
      <c r="C26" s="126" t="s">
        <v>414</v>
      </c>
      <c r="D26" s="126" t="s">
        <v>414</v>
      </c>
      <c r="E26" s="128" t="s">
        <v>414</v>
      </c>
      <c r="F26" s="128"/>
      <c r="G26" s="134" t="s">
        <v>414</v>
      </c>
      <c r="H26" s="130" t="s">
        <v>414</v>
      </c>
      <c r="I26" s="135">
        <f>I14+I20</f>
        <v>799456</v>
      </c>
      <c r="J26" s="135">
        <f>J14+J20</f>
        <v>840928</v>
      </c>
    </row>
  </sheetData>
  <mergeCells count="13">
    <mergeCell ref="A9:J9"/>
    <mergeCell ref="A11:J11"/>
    <mergeCell ref="A12:A13"/>
    <mergeCell ref="B12:H12"/>
    <mergeCell ref="I12:I13"/>
    <mergeCell ref="J12:J13"/>
    <mergeCell ref="D13:G13"/>
    <mergeCell ref="E6:J6"/>
    <mergeCell ref="E1:J1"/>
    <mergeCell ref="E2:J2"/>
    <mergeCell ref="E3:J3"/>
    <mergeCell ref="E4:J4"/>
    <mergeCell ref="E5:J5"/>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17"/>
  <sheetViews>
    <sheetView view="pageBreakPreview" zoomScaleSheetLayoutView="100" workbookViewId="0">
      <selection activeCell="D22" sqref="D22"/>
    </sheetView>
  </sheetViews>
  <sheetFormatPr defaultColWidth="8.85546875" defaultRowHeight="15.75" x14ac:dyDescent="0.25"/>
  <cols>
    <col min="1" max="1" width="60.5703125" style="47" customWidth="1"/>
    <col min="2" max="4" width="16.7109375" style="49" customWidth="1"/>
    <col min="5" max="16384" width="8.85546875" style="41"/>
  </cols>
  <sheetData>
    <row r="1" spans="1:4" ht="15.75" customHeight="1" x14ac:dyDescent="0.25">
      <c r="A1" s="248" t="s">
        <v>393</v>
      </c>
      <c r="B1" s="248"/>
      <c r="C1" s="248"/>
      <c r="D1" s="248"/>
    </row>
    <row r="2" spans="1:4" ht="15.75" customHeight="1" x14ac:dyDescent="0.25">
      <c r="A2" s="245" t="s">
        <v>40</v>
      </c>
      <c r="B2" s="245"/>
      <c r="C2" s="245"/>
      <c r="D2" s="245"/>
    </row>
    <row r="3" spans="1:4" ht="15.75" customHeight="1" x14ac:dyDescent="0.25">
      <c r="A3" s="245" t="s">
        <v>42</v>
      </c>
      <c r="B3" s="245"/>
      <c r="C3" s="245"/>
      <c r="D3" s="245"/>
    </row>
    <row r="4" spans="1:4" ht="15.75" customHeight="1" x14ac:dyDescent="0.25">
      <c r="A4" s="245" t="s">
        <v>43</v>
      </c>
      <c r="B4" s="245"/>
      <c r="C4" s="245"/>
      <c r="D4" s="245"/>
    </row>
    <row r="5" spans="1:4" ht="15.75" customHeight="1" x14ac:dyDescent="0.25">
      <c r="A5" s="245" t="s">
        <v>496</v>
      </c>
      <c r="B5" s="245"/>
      <c r="C5" s="245"/>
      <c r="D5" s="245"/>
    </row>
    <row r="6" spans="1:4" ht="15.75" customHeight="1" x14ac:dyDescent="0.25">
      <c r="A6" s="247" t="s">
        <v>592</v>
      </c>
      <c r="B6" s="247"/>
      <c r="C6" s="247"/>
      <c r="D6" s="247"/>
    </row>
    <row r="7" spans="1:4" x14ac:dyDescent="0.25">
      <c r="A7" s="39"/>
      <c r="B7" s="42"/>
      <c r="C7" s="42"/>
      <c r="D7" s="42"/>
    </row>
    <row r="8" spans="1:4" x14ac:dyDescent="0.25">
      <c r="A8" s="39"/>
      <c r="B8" s="42"/>
      <c r="C8" s="42"/>
      <c r="D8" s="42"/>
    </row>
    <row r="9" spans="1:4" ht="61.5" customHeight="1" x14ac:dyDescent="0.25">
      <c r="A9" s="232" t="s">
        <v>551</v>
      </c>
      <c r="B9" s="232"/>
      <c r="C9" s="232"/>
      <c r="D9" s="232"/>
    </row>
    <row r="10" spans="1:4" x14ac:dyDescent="0.25">
      <c r="A10" s="43"/>
      <c r="B10" s="45"/>
      <c r="C10" s="45"/>
      <c r="D10" s="45"/>
    </row>
    <row r="11" spans="1:4" x14ac:dyDescent="0.25">
      <c r="A11" s="242" t="s">
        <v>39</v>
      </c>
      <c r="B11" s="242"/>
      <c r="C11" s="242"/>
      <c r="D11" s="242"/>
    </row>
    <row r="12" spans="1:4" ht="15.75" customHeight="1" x14ac:dyDescent="0.25">
      <c r="A12" s="237" t="s">
        <v>468</v>
      </c>
      <c r="B12" s="237" t="s">
        <v>57</v>
      </c>
      <c r="C12" s="237" t="s">
        <v>58</v>
      </c>
      <c r="D12" s="237" t="s">
        <v>497</v>
      </c>
    </row>
    <row r="13" spans="1:4" x14ac:dyDescent="0.25">
      <c r="A13" s="238"/>
      <c r="B13" s="238"/>
      <c r="C13" s="238"/>
      <c r="D13" s="238"/>
    </row>
    <row r="14" spans="1:4" x14ac:dyDescent="0.25">
      <c r="A14" s="136" t="s">
        <v>49</v>
      </c>
      <c r="B14" s="164">
        <f>'Прил 1'!C23*0.549</f>
        <v>29767932.900000002</v>
      </c>
      <c r="C14" s="164">
        <f>'Прил 2'!C23*0.549</f>
        <v>29808553.410000004</v>
      </c>
      <c r="D14" s="164">
        <f>'Прил 2'!D23*0.549</f>
        <v>31330809.630000003</v>
      </c>
    </row>
    <row r="15" spans="1:4" x14ac:dyDescent="0.25">
      <c r="A15" s="137" t="s">
        <v>163</v>
      </c>
      <c r="B15" s="164">
        <f>SUM(B14:B14)</f>
        <v>29767932.900000002</v>
      </c>
      <c r="C15" s="164">
        <f>SUM(C14:C14)</f>
        <v>29808553.410000004</v>
      </c>
      <c r="D15" s="164">
        <f>SUM(D14:D14)</f>
        <v>31330809.630000003</v>
      </c>
    </row>
    <row r="16" spans="1:4" x14ac:dyDescent="0.25">
      <c r="B16" s="166">
        <f>'Прил 7'!J184</f>
        <v>29767932.900000002</v>
      </c>
      <c r="C16" s="166">
        <f>'Прил 8'!J167</f>
        <v>29808553.41</v>
      </c>
      <c r="D16" s="166">
        <f>'Прил 8'!K167</f>
        <v>31330809.629999999</v>
      </c>
    </row>
    <row r="17" spans="2:4" x14ac:dyDescent="0.25">
      <c r="B17" s="166">
        <f>B16-B15</f>
        <v>0</v>
      </c>
      <c r="C17" s="166">
        <f t="shared" ref="C17:D17" si="0">C16-C15</f>
        <v>0</v>
      </c>
      <c r="D17" s="166">
        <f t="shared" si="0"/>
        <v>0</v>
      </c>
    </row>
  </sheetData>
  <mergeCells count="12">
    <mergeCell ref="A5:D5"/>
    <mergeCell ref="A4:D4"/>
    <mergeCell ref="A3:D3"/>
    <mergeCell ref="A2:D2"/>
    <mergeCell ref="A1:D1"/>
    <mergeCell ref="A6:D6"/>
    <mergeCell ref="A9:D9"/>
    <mergeCell ref="A11:D11"/>
    <mergeCell ref="A12:A13"/>
    <mergeCell ref="C12:C13"/>
    <mergeCell ref="D12:D13"/>
    <mergeCell ref="B12:B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L29"/>
  <sheetViews>
    <sheetView view="pageBreakPreview" topLeftCell="A13" zoomScaleSheetLayoutView="100" workbookViewId="0">
      <selection activeCell="E24" sqref="E24"/>
    </sheetView>
  </sheetViews>
  <sheetFormatPr defaultRowHeight="12.75" x14ac:dyDescent="0.2"/>
  <cols>
    <col min="1" max="1" width="42" style="186" customWidth="1"/>
    <col min="2" max="2" width="21.7109375" style="186" customWidth="1"/>
    <col min="3" max="3" width="16.5703125" style="186" customWidth="1"/>
    <col min="4" max="4" width="22.5703125" style="186" bestFit="1" customWidth="1"/>
    <col min="5" max="5" width="16.5703125" style="186" customWidth="1"/>
    <col min="6" max="6" width="21.28515625" style="186" customWidth="1"/>
    <col min="7" max="7" width="16.5703125" style="186" customWidth="1"/>
    <col min="8" max="10" width="21.28515625" style="186" customWidth="1"/>
    <col min="11" max="256" width="9.140625" style="186"/>
    <col min="257" max="257" width="42" style="186" customWidth="1"/>
    <col min="258" max="258" width="21.7109375" style="186" customWidth="1"/>
    <col min="259" max="259" width="16.5703125" style="186" customWidth="1"/>
    <col min="260" max="260" width="22.5703125" style="186" bestFit="1" customWidth="1"/>
    <col min="261" max="261" width="16.5703125" style="186" customWidth="1"/>
    <col min="262" max="262" width="21.28515625" style="186" customWidth="1"/>
    <col min="263" max="263" width="16.5703125" style="186" customWidth="1"/>
    <col min="264" max="266" width="21.28515625" style="186" customWidth="1"/>
    <col min="267" max="512" width="9.140625" style="186"/>
    <col min="513" max="513" width="42" style="186" customWidth="1"/>
    <col min="514" max="514" width="21.7109375" style="186" customWidth="1"/>
    <col min="515" max="515" width="16.5703125" style="186" customWidth="1"/>
    <col min="516" max="516" width="22.5703125" style="186" bestFit="1" customWidth="1"/>
    <col min="517" max="517" width="16.5703125" style="186" customWidth="1"/>
    <col min="518" max="518" width="21.28515625" style="186" customWidth="1"/>
    <col min="519" max="519" width="16.5703125" style="186" customWidth="1"/>
    <col min="520" max="522" width="21.28515625" style="186" customWidth="1"/>
    <col min="523" max="768" width="9.140625" style="186"/>
    <col min="769" max="769" width="42" style="186" customWidth="1"/>
    <col min="770" max="770" width="21.7109375" style="186" customWidth="1"/>
    <col min="771" max="771" width="16.5703125" style="186" customWidth="1"/>
    <col min="772" max="772" width="22.5703125" style="186" bestFit="1" customWidth="1"/>
    <col min="773" max="773" width="16.5703125" style="186" customWidth="1"/>
    <col min="774" max="774" width="21.28515625" style="186" customWidth="1"/>
    <col min="775" max="775" width="16.5703125" style="186" customWidth="1"/>
    <col min="776" max="778" width="21.28515625" style="186" customWidth="1"/>
    <col min="779" max="1024" width="9.140625" style="186"/>
    <col min="1025" max="1025" width="42" style="186" customWidth="1"/>
    <col min="1026" max="1026" width="21.7109375" style="186" customWidth="1"/>
    <col min="1027" max="1027" width="16.5703125" style="186" customWidth="1"/>
    <col min="1028" max="1028" width="22.5703125" style="186" bestFit="1" customWidth="1"/>
    <col min="1029" max="1029" width="16.5703125" style="186" customWidth="1"/>
    <col min="1030" max="1030" width="21.28515625" style="186" customWidth="1"/>
    <col min="1031" max="1031" width="16.5703125" style="186" customWidth="1"/>
    <col min="1032" max="1034" width="21.28515625" style="186" customWidth="1"/>
    <col min="1035" max="1280" width="9.140625" style="186"/>
    <col min="1281" max="1281" width="42" style="186" customWidth="1"/>
    <col min="1282" max="1282" width="21.7109375" style="186" customWidth="1"/>
    <col min="1283" max="1283" width="16.5703125" style="186" customWidth="1"/>
    <col min="1284" max="1284" width="22.5703125" style="186" bestFit="1" customWidth="1"/>
    <col min="1285" max="1285" width="16.5703125" style="186" customWidth="1"/>
    <col min="1286" max="1286" width="21.28515625" style="186" customWidth="1"/>
    <col min="1287" max="1287" width="16.5703125" style="186" customWidth="1"/>
    <col min="1288" max="1290" width="21.28515625" style="186" customWidth="1"/>
    <col min="1291" max="1536" width="9.140625" style="186"/>
    <col min="1537" max="1537" width="42" style="186" customWidth="1"/>
    <col min="1538" max="1538" width="21.7109375" style="186" customWidth="1"/>
    <col min="1539" max="1539" width="16.5703125" style="186" customWidth="1"/>
    <col min="1540" max="1540" width="22.5703125" style="186" bestFit="1" customWidth="1"/>
    <col min="1541" max="1541" width="16.5703125" style="186" customWidth="1"/>
    <col min="1542" max="1542" width="21.28515625" style="186" customWidth="1"/>
    <col min="1543" max="1543" width="16.5703125" style="186" customWidth="1"/>
    <col min="1544" max="1546" width="21.28515625" style="186" customWidth="1"/>
    <col min="1547" max="1792" width="9.140625" style="186"/>
    <col min="1793" max="1793" width="42" style="186" customWidth="1"/>
    <col min="1794" max="1794" width="21.7109375" style="186" customWidth="1"/>
    <col min="1795" max="1795" width="16.5703125" style="186" customWidth="1"/>
    <col min="1796" max="1796" width="22.5703125" style="186" bestFit="1" customWidth="1"/>
    <col min="1797" max="1797" width="16.5703125" style="186" customWidth="1"/>
    <col min="1798" max="1798" width="21.28515625" style="186" customWidth="1"/>
    <col min="1799" max="1799" width="16.5703125" style="186" customWidth="1"/>
    <col min="1800" max="1802" width="21.28515625" style="186" customWidth="1"/>
    <col min="1803" max="2048" width="9.140625" style="186"/>
    <col min="2049" max="2049" width="42" style="186" customWidth="1"/>
    <col min="2050" max="2050" width="21.7109375" style="186" customWidth="1"/>
    <col min="2051" max="2051" width="16.5703125" style="186" customWidth="1"/>
    <col min="2052" max="2052" width="22.5703125" style="186" bestFit="1" customWidth="1"/>
    <col min="2053" max="2053" width="16.5703125" style="186" customWidth="1"/>
    <col min="2054" max="2054" width="21.28515625" style="186" customWidth="1"/>
    <col min="2055" max="2055" width="16.5703125" style="186" customWidth="1"/>
    <col min="2056" max="2058" width="21.28515625" style="186" customWidth="1"/>
    <col min="2059" max="2304" width="9.140625" style="186"/>
    <col min="2305" max="2305" width="42" style="186" customWidth="1"/>
    <col min="2306" max="2306" width="21.7109375" style="186" customWidth="1"/>
    <col min="2307" max="2307" width="16.5703125" style="186" customWidth="1"/>
    <col min="2308" max="2308" width="22.5703125" style="186" bestFit="1" customWidth="1"/>
    <col min="2309" max="2309" width="16.5703125" style="186" customWidth="1"/>
    <col min="2310" max="2310" width="21.28515625" style="186" customWidth="1"/>
    <col min="2311" max="2311" width="16.5703125" style="186" customWidth="1"/>
    <col min="2312" max="2314" width="21.28515625" style="186" customWidth="1"/>
    <col min="2315" max="2560" width="9.140625" style="186"/>
    <col min="2561" max="2561" width="42" style="186" customWidth="1"/>
    <col min="2562" max="2562" width="21.7109375" style="186" customWidth="1"/>
    <col min="2563" max="2563" width="16.5703125" style="186" customWidth="1"/>
    <col min="2564" max="2564" width="22.5703125" style="186" bestFit="1" customWidth="1"/>
    <col min="2565" max="2565" width="16.5703125" style="186" customWidth="1"/>
    <col min="2566" max="2566" width="21.28515625" style="186" customWidth="1"/>
    <col min="2567" max="2567" width="16.5703125" style="186" customWidth="1"/>
    <col min="2568" max="2570" width="21.28515625" style="186" customWidth="1"/>
    <col min="2571" max="2816" width="9.140625" style="186"/>
    <col min="2817" max="2817" width="42" style="186" customWidth="1"/>
    <col min="2818" max="2818" width="21.7109375" style="186" customWidth="1"/>
    <col min="2819" max="2819" width="16.5703125" style="186" customWidth="1"/>
    <col min="2820" max="2820" width="22.5703125" style="186" bestFit="1" customWidth="1"/>
    <col min="2821" max="2821" width="16.5703125" style="186" customWidth="1"/>
    <col min="2822" max="2822" width="21.28515625" style="186" customWidth="1"/>
    <col min="2823" max="2823" width="16.5703125" style="186" customWidth="1"/>
    <col min="2824" max="2826" width="21.28515625" style="186" customWidth="1"/>
    <col min="2827" max="3072" width="9.140625" style="186"/>
    <col min="3073" max="3073" width="42" style="186" customWidth="1"/>
    <col min="3074" max="3074" width="21.7109375" style="186" customWidth="1"/>
    <col min="3075" max="3075" width="16.5703125" style="186" customWidth="1"/>
    <col min="3076" max="3076" width="22.5703125" style="186" bestFit="1" customWidth="1"/>
    <col min="3077" max="3077" width="16.5703125" style="186" customWidth="1"/>
    <col min="3078" max="3078" width="21.28515625" style="186" customWidth="1"/>
    <col min="3079" max="3079" width="16.5703125" style="186" customWidth="1"/>
    <col min="3080" max="3082" width="21.28515625" style="186" customWidth="1"/>
    <col min="3083" max="3328" width="9.140625" style="186"/>
    <col min="3329" max="3329" width="42" style="186" customWidth="1"/>
    <col min="3330" max="3330" width="21.7109375" style="186" customWidth="1"/>
    <col min="3331" max="3331" width="16.5703125" style="186" customWidth="1"/>
    <col min="3332" max="3332" width="22.5703125" style="186" bestFit="1" customWidth="1"/>
    <col min="3333" max="3333" width="16.5703125" style="186" customWidth="1"/>
    <col min="3334" max="3334" width="21.28515625" style="186" customWidth="1"/>
    <col min="3335" max="3335" width="16.5703125" style="186" customWidth="1"/>
    <col min="3336" max="3338" width="21.28515625" style="186" customWidth="1"/>
    <col min="3339" max="3584" width="9.140625" style="186"/>
    <col min="3585" max="3585" width="42" style="186" customWidth="1"/>
    <col min="3586" max="3586" width="21.7109375" style="186" customWidth="1"/>
    <col min="3587" max="3587" width="16.5703125" style="186" customWidth="1"/>
    <col min="3588" max="3588" width="22.5703125" style="186" bestFit="1" customWidth="1"/>
    <col min="3589" max="3589" width="16.5703125" style="186" customWidth="1"/>
    <col min="3590" max="3590" width="21.28515625" style="186" customWidth="1"/>
    <col min="3591" max="3591" width="16.5703125" style="186" customWidth="1"/>
    <col min="3592" max="3594" width="21.28515625" style="186" customWidth="1"/>
    <col min="3595" max="3840" width="9.140625" style="186"/>
    <col min="3841" max="3841" width="42" style="186" customWidth="1"/>
    <col min="3842" max="3842" width="21.7109375" style="186" customWidth="1"/>
    <col min="3843" max="3843" width="16.5703125" style="186" customWidth="1"/>
    <col min="3844" max="3844" width="22.5703125" style="186" bestFit="1" customWidth="1"/>
    <col min="3845" max="3845" width="16.5703125" style="186" customWidth="1"/>
    <col min="3846" max="3846" width="21.28515625" style="186" customWidth="1"/>
    <col min="3847" max="3847" width="16.5703125" style="186" customWidth="1"/>
    <col min="3848" max="3850" width="21.28515625" style="186" customWidth="1"/>
    <col min="3851" max="4096" width="9.140625" style="186"/>
    <col min="4097" max="4097" width="42" style="186" customWidth="1"/>
    <col min="4098" max="4098" width="21.7109375" style="186" customWidth="1"/>
    <col min="4099" max="4099" width="16.5703125" style="186" customWidth="1"/>
    <col min="4100" max="4100" width="22.5703125" style="186" bestFit="1" customWidth="1"/>
    <col min="4101" max="4101" width="16.5703125" style="186" customWidth="1"/>
    <col min="4102" max="4102" width="21.28515625" style="186" customWidth="1"/>
    <col min="4103" max="4103" width="16.5703125" style="186" customWidth="1"/>
    <col min="4104" max="4106" width="21.28515625" style="186" customWidth="1"/>
    <col min="4107" max="4352" width="9.140625" style="186"/>
    <col min="4353" max="4353" width="42" style="186" customWidth="1"/>
    <col min="4354" max="4354" width="21.7109375" style="186" customWidth="1"/>
    <col min="4355" max="4355" width="16.5703125" style="186" customWidth="1"/>
    <col min="4356" max="4356" width="22.5703125" style="186" bestFit="1" customWidth="1"/>
    <col min="4357" max="4357" width="16.5703125" style="186" customWidth="1"/>
    <col min="4358" max="4358" width="21.28515625" style="186" customWidth="1"/>
    <col min="4359" max="4359" width="16.5703125" style="186" customWidth="1"/>
    <col min="4360" max="4362" width="21.28515625" style="186" customWidth="1"/>
    <col min="4363" max="4608" width="9.140625" style="186"/>
    <col min="4609" max="4609" width="42" style="186" customWidth="1"/>
    <col min="4610" max="4610" width="21.7109375" style="186" customWidth="1"/>
    <col min="4611" max="4611" width="16.5703125" style="186" customWidth="1"/>
    <col min="4612" max="4612" width="22.5703125" style="186" bestFit="1" customWidth="1"/>
    <col min="4613" max="4613" width="16.5703125" style="186" customWidth="1"/>
    <col min="4614" max="4614" width="21.28515625" style="186" customWidth="1"/>
    <col min="4615" max="4615" width="16.5703125" style="186" customWidth="1"/>
    <col min="4616" max="4618" width="21.28515625" style="186" customWidth="1"/>
    <col min="4619" max="4864" width="9.140625" style="186"/>
    <col min="4865" max="4865" width="42" style="186" customWidth="1"/>
    <col min="4866" max="4866" width="21.7109375" style="186" customWidth="1"/>
    <col min="4867" max="4867" width="16.5703125" style="186" customWidth="1"/>
    <col min="4868" max="4868" width="22.5703125" style="186" bestFit="1" customWidth="1"/>
    <col min="4869" max="4869" width="16.5703125" style="186" customWidth="1"/>
    <col min="4870" max="4870" width="21.28515625" style="186" customWidth="1"/>
    <col min="4871" max="4871" width="16.5703125" style="186" customWidth="1"/>
    <col min="4872" max="4874" width="21.28515625" style="186" customWidth="1"/>
    <col min="4875" max="5120" width="9.140625" style="186"/>
    <col min="5121" max="5121" width="42" style="186" customWidth="1"/>
    <col min="5122" max="5122" width="21.7109375" style="186" customWidth="1"/>
    <col min="5123" max="5123" width="16.5703125" style="186" customWidth="1"/>
    <col min="5124" max="5124" width="22.5703125" style="186" bestFit="1" customWidth="1"/>
    <col min="5125" max="5125" width="16.5703125" style="186" customWidth="1"/>
    <col min="5126" max="5126" width="21.28515625" style="186" customWidth="1"/>
    <col min="5127" max="5127" width="16.5703125" style="186" customWidth="1"/>
    <col min="5128" max="5130" width="21.28515625" style="186" customWidth="1"/>
    <col min="5131" max="5376" width="9.140625" style="186"/>
    <col min="5377" max="5377" width="42" style="186" customWidth="1"/>
    <col min="5378" max="5378" width="21.7109375" style="186" customWidth="1"/>
    <col min="5379" max="5379" width="16.5703125" style="186" customWidth="1"/>
    <col min="5380" max="5380" width="22.5703125" style="186" bestFit="1" customWidth="1"/>
    <col min="5381" max="5381" width="16.5703125" style="186" customWidth="1"/>
    <col min="5382" max="5382" width="21.28515625" style="186" customWidth="1"/>
    <col min="5383" max="5383" width="16.5703125" style="186" customWidth="1"/>
    <col min="5384" max="5386" width="21.28515625" style="186" customWidth="1"/>
    <col min="5387" max="5632" width="9.140625" style="186"/>
    <col min="5633" max="5633" width="42" style="186" customWidth="1"/>
    <col min="5634" max="5634" width="21.7109375" style="186" customWidth="1"/>
    <col min="5635" max="5635" width="16.5703125" style="186" customWidth="1"/>
    <col min="5636" max="5636" width="22.5703125" style="186" bestFit="1" customWidth="1"/>
    <col min="5637" max="5637" width="16.5703125" style="186" customWidth="1"/>
    <col min="5638" max="5638" width="21.28515625" style="186" customWidth="1"/>
    <col min="5639" max="5639" width="16.5703125" style="186" customWidth="1"/>
    <col min="5640" max="5642" width="21.28515625" style="186" customWidth="1"/>
    <col min="5643" max="5888" width="9.140625" style="186"/>
    <col min="5889" max="5889" width="42" style="186" customWidth="1"/>
    <col min="5890" max="5890" width="21.7109375" style="186" customWidth="1"/>
    <col min="5891" max="5891" width="16.5703125" style="186" customWidth="1"/>
    <col min="5892" max="5892" width="22.5703125" style="186" bestFit="1" customWidth="1"/>
    <col min="5893" max="5893" width="16.5703125" style="186" customWidth="1"/>
    <col min="5894" max="5894" width="21.28515625" style="186" customWidth="1"/>
    <col min="5895" max="5895" width="16.5703125" style="186" customWidth="1"/>
    <col min="5896" max="5898" width="21.28515625" style="186" customWidth="1"/>
    <col min="5899" max="6144" width="9.140625" style="186"/>
    <col min="6145" max="6145" width="42" style="186" customWidth="1"/>
    <col min="6146" max="6146" width="21.7109375" style="186" customWidth="1"/>
    <col min="6147" max="6147" width="16.5703125" style="186" customWidth="1"/>
    <col min="6148" max="6148" width="22.5703125" style="186" bestFit="1" customWidth="1"/>
    <col min="6149" max="6149" width="16.5703125" style="186" customWidth="1"/>
    <col min="6150" max="6150" width="21.28515625" style="186" customWidth="1"/>
    <col min="6151" max="6151" width="16.5703125" style="186" customWidth="1"/>
    <col min="6152" max="6154" width="21.28515625" style="186" customWidth="1"/>
    <col min="6155" max="6400" width="9.140625" style="186"/>
    <col min="6401" max="6401" width="42" style="186" customWidth="1"/>
    <col min="6402" max="6402" width="21.7109375" style="186" customWidth="1"/>
    <col min="6403" max="6403" width="16.5703125" style="186" customWidth="1"/>
    <col min="6404" max="6404" width="22.5703125" style="186" bestFit="1" customWidth="1"/>
    <col min="6405" max="6405" width="16.5703125" style="186" customWidth="1"/>
    <col min="6406" max="6406" width="21.28515625" style="186" customWidth="1"/>
    <col min="6407" max="6407" width="16.5703125" style="186" customWidth="1"/>
    <col min="6408" max="6410" width="21.28515625" style="186" customWidth="1"/>
    <col min="6411" max="6656" width="9.140625" style="186"/>
    <col min="6657" max="6657" width="42" style="186" customWidth="1"/>
    <col min="6658" max="6658" width="21.7109375" style="186" customWidth="1"/>
    <col min="6659" max="6659" width="16.5703125" style="186" customWidth="1"/>
    <col min="6660" max="6660" width="22.5703125" style="186" bestFit="1" customWidth="1"/>
    <col min="6661" max="6661" width="16.5703125" style="186" customWidth="1"/>
    <col min="6662" max="6662" width="21.28515625" style="186" customWidth="1"/>
    <col min="6663" max="6663" width="16.5703125" style="186" customWidth="1"/>
    <col min="6664" max="6666" width="21.28515625" style="186" customWidth="1"/>
    <col min="6667" max="6912" width="9.140625" style="186"/>
    <col min="6913" max="6913" width="42" style="186" customWidth="1"/>
    <col min="6914" max="6914" width="21.7109375" style="186" customWidth="1"/>
    <col min="6915" max="6915" width="16.5703125" style="186" customWidth="1"/>
    <col min="6916" max="6916" width="22.5703125" style="186" bestFit="1" customWidth="1"/>
    <col min="6917" max="6917" width="16.5703125" style="186" customWidth="1"/>
    <col min="6918" max="6918" width="21.28515625" style="186" customWidth="1"/>
    <col min="6919" max="6919" width="16.5703125" style="186" customWidth="1"/>
    <col min="6920" max="6922" width="21.28515625" style="186" customWidth="1"/>
    <col min="6923" max="7168" width="9.140625" style="186"/>
    <col min="7169" max="7169" width="42" style="186" customWidth="1"/>
    <col min="7170" max="7170" width="21.7109375" style="186" customWidth="1"/>
    <col min="7171" max="7171" width="16.5703125" style="186" customWidth="1"/>
    <col min="7172" max="7172" width="22.5703125" style="186" bestFit="1" customWidth="1"/>
    <col min="7173" max="7173" width="16.5703125" style="186" customWidth="1"/>
    <col min="7174" max="7174" width="21.28515625" style="186" customWidth="1"/>
    <col min="7175" max="7175" width="16.5703125" style="186" customWidth="1"/>
    <col min="7176" max="7178" width="21.28515625" style="186" customWidth="1"/>
    <col min="7179" max="7424" width="9.140625" style="186"/>
    <col min="7425" max="7425" width="42" style="186" customWidth="1"/>
    <col min="7426" max="7426" width="21.7109375" style="186" customWidth="1"/>
    <col min="7427" max="7427" width="16.5703125" style="186" customWidth="1"/>
    <col min="7428" max="7428" width="22.5703125" style="186" bestFit="1" customWidth="1"/>
    <col min="7429" max="7429" width="16.5703125" style="186" customWidth="1"/>
    <col min="7430" max="7430" width="21.28515625" style="186" customWidth="1"/>
    <col min="7431" max="7431" width="16.5703125" style="186" customWidth="1"/>
    <col min="7432" max="7434" width="21.28515625" style="186" customWidth="1"/>
    <col min="7435" max="7680" width="9.140625" style="186"/>
    <col min="7681" max="7681" width="42" style="186" customWidth="1"/>
    <col min="7682" max="7682" width="21.7109375" style="186" customWidth="1"/>
    <col min="7683" max="7683" width="16.5703125" style="186" customWidth="1"/>
    <col min="7684" max="7684" width="22.5703125" style="186" bestFit="1" customWidth="1"/>
    <col min="7685" max="7685" width="16.5703125" style="186" customWidth="1"/>
    <col min="7686" max="7686" width="21.28515625" style="186" customWidth="1"/>
    <col min="7687" max="7687" width="16.5703125" style="186" customWidth="1"/>
    <col min="7688" max="7690" width="21.28515625" style="186" customWidth="1"/>
    <col min="7691" max="7936" width="9.140625" style="186"/>
    <col min="7937" max="7937" width="42" style="186" customWidth="1"/>
    <col min="7938" max="7938" width="21.7109375" style="186" customWidth="1"/>
    <col min="7939" max="7939" width="16.5703125" style="186" customWidth="1"/>
    <col min="7940" max="7940" width="22.5703125" style="186" bestFit="1" customWidth="1"/>
    <col min="7941" max="7941" width="16.5703125" style="186" customWidth="1"/>
    <col min="7942" max="7942" width="21.28515625" style="186" customWidth="1"/>
    <col min="7943" max="7943" width="16.5703125" style="186" customWidth="1"/>
    <col min="7944" max="7946" width="21.28515625" style="186" customWidth="1"/>
    <col min="7947" max="8192" width="9.140625" style="186"/>
    <col min="8193" max="8193" width="42" style="186" customWidth="1"/>
    <col min="8194" max="8194" width="21.7109375" style="186" customWidth="1"/>
    <col min="8195" max="8195" width="16.5703125" style="186" customWidth="1"/>
    <col min="8196" max="8196" width="22.5703125" style="186" bestFit="1" customWidth="1"/>
    <col min="8197" max="8197" width="16.5703125" style="186" customWidth="1"/>
    <col min="8198" max="8198" width="21.28515625" style="186" customWidth="1"/>
    <col min="8199" max="8199" width="16.5703125" style="186" customWidth="1"/>
    <col min="8200" max="8202" width="21.28515625" style="186" customWidth="1"/>
    <col min="8203" max="8448" width="9.140625" style="186"/>
    <col min="8449" max="8449" width="42" style="186" customWidth="1"/>
    <col min="8450" max="8450" width="21.7109375" style="186" customWidth="1"/>
    <col min="8451" max="8451" width="16.5703125" style="186" customWidth="1"/>
    <col min="8452" max="8452" width="22.5703125" style="186" bestFit="1" customWidth="1"/>
    <col min="8453" max="8453" width="16.5703125" style="186" customWidth="1"/>
    <col min="8454" max="8454" width="21.28515625" style="186" customWidth="1"/>
    <col min="8455" max="8455" width="16.5703125" style="186" customWidth="1"/>
    <col min="8456" max="8458" width="21.28515625" style="186" customWidth="1"/>
    <col min="8459" max="8704" width="9.140625" style="186"/>
    <col min="8705" max="8705" width="42" style="186" customWidth="1"/>
    <col min="8706" max="8706" width="21.7109375" style="186" customWidth="1"/>
    <col min="8707" max="8707" width="16.5703125" style="186" customWidth="1"/>
    <col min="8708" max="8708" width="22.5703125" style="186" bestFit="1" customWidth="1"/>
    <col min="8709" max="8709" width="16.5703125" style="186" customWidth="1"/>
    <col min="8710" max="8710" width="21.28515625" style="186" customWidth="1"/>
    <col min="8711" max="8711" width="16.5703125" style="186" customWidth="1"/>
    <col min="8712" max="8714" width="21.28515625" style="186" customWidth="1"/>
    <col min="8715" max="8960" width="9.140625" style="186"/>
    <col min="8961" max="8961" width="42" style="186" customWidth="1"/>
    <col min="8962" max="8962" width="21.7109375" style="186" customWidth="1"/>
    <col min="8963" max="8963" width="16.5703125" style="186" customWidth="1"/>
    <col min="8964" max="8964" width="22.5703125" style="186" bestFit="1" customWidth="1"/>
    <col min="8965" max="8965" width="16.5703125" style="186" customWidth="1"/>
    <col min="8966" max="8966" width="21.28515625" style="186" customWidth="1"/>
    <col min="8967" max="8967" width="16.5703125" style="186" customWidth="1"/>
    <col min="8968" max="8970" width="21.28515625" style="186" customWidth="1"/>
    <col min="8971" max="9216" width="9.140625" style="186"/>
    <col min="9217" max="9217" width="42" style="186" customWidth="1"/>
    <col min="9218" max="9218" width="21.7109375" style="186" customWidth="1"/>
    <col min="9219" max="9219" width="16.5703125" style="186" customWidth="1"/>
    <col min="9220" max="9220" width="22.5703125" style="186" bestFit="1" customWidth="1"/>
    <col min="9221" max="9221" width="16.5703125" style="186" customWidth="1"/>
    <col min="9222" max="9222" width="21.28515625" style="186" customWidth="1"/>
    <col min="9223" max="9223" width="16.5703125" style="186" customWidth="1"/>
    <col min="9224" max="9226" width="21.28515625" style="186" customWidth="1"/>
    <col min="9227" max="9472" width="9.140625" style="186"/>
    <col min="9473" max="9473" width="42" style="186" customWidth="1"/>
    <col min="9474" max="9474" width="21.7109375" style="186" customWidth="1"/>
    <col min="9475" max="9475" width="16.5703125" style="186" customWidth="1"/>
    <col min="9476" max="9476" width="22.5703125" style="186" bestFit="1" customWidth="1"/>
    <col min="9477" max="9477" width="16.5703125" style="186" customWidth="1"/>
    <col min="9478" max="9478" width="21.28515625" style="186" customWidth="1"/>
    <col min="9479" max="9479" width="16.5703125" style="186" customWidth="1"/>
    <col min="9480" max="9482" width="21.28515625" style="186" customWidth="1"/>
    <col min="9483" max="9728" width="9.140625" style="186"/>
    <col min="9729" max="9729" width="42" style="186" customWidth="1"/>
    <col min="9730" max="9730" width="21.7109375" style="186" customWidth="1"/>
    <col min="9731" max="9731" width="16.5703125" style="186" customWidth="1"/>
    <col min="9732" max="9732" width="22.5703125" style="186" bestFit="1" customWidth="1"/>
    <col min="9733" max="9733" width="16.5703125" style="186" customWidth="1"/>
    <col min="9734" max="9734" width="21.28515625" style="186" customWidth="1"/>
    <col min="9735" max="9735" width="16.5703125" style="186" customWidth="1"/>
    <col min="9736" max="9738" width="21.28515625" style="186" customWidth="1"/>
    <col min="9739" max="9984" width="9.140625" style="186"/>
    <col min="9985" max="9985" width="42" style="186" customWidth="1"/>
    <col min="9986" max="9986" width="21.7109375" style="186" customWidth="1"/>
    <col min="9987" max="9987" width="16.5703125" style="186" customWidth="1"/>
    <col min="9988" max="9988" width="22.5703125" style="186" bestFit="1" customWidth="1"/>
    <col min="9989" max="9989" width="16.5703125" style="186" customWidth="1"/>
    <col min="9990" max="9990" width="21.28515625" style="186" customWidth="1"/>
    <col min="9991" max="9991" width="16.5703125" style="186" customWidth="1"/>
    <col min="9992" max="9994" width="21.28515625" style="186" customWidth="1"/>
    <col min="9995" max="10240" width="9.140625" style="186"/>
    <col min="10241" max="10241" width="42" style="186" customWidth="1"/>
    <col min="10242" max="10242" width="21.7109375" style="186" customWidth="1"/>
    <col min="10243" max="10243" width="16.5703125" style="186" customWidth="1"/>
    <col min="10244" max="10244" width="22.5703125" style="186" bestFit="1" customWidth="1"/>
    <col min="10245" max="10245" width="16.5703125" style="186" customWidth="1"/>
    <col min="10246" max="10246" width="21.28515625" style="186" customWidth="1"/>
    <col min="10247" max="10247" width="16.5703125" style="186" customWidth="1"/>
    <col min="10248" max="10250" width="21.28515625" style="186" customWidth="1"/>
    <col min="10251" max="10496" width="9.140625" style="186"/>
    <col min="10497" max="10497" width="42" style="186" customWidth="1"/>
    <col min="10498" max="10498" width="21.7109375" style="186" customWidth="1"/>
    <col min="10499" max="10499" width="16.5703125" style="186" customWidth="1"/>
    <col min="10500" max="10500" width="22.5703125" style="186" bestFit="1" customWidth="1"/>
    <col min="10501" max="10501" width="16.5703125" style="186" customWidth="1"/>
    <col min="10502" max="10502" width="21.28515625" style="186" customWidth="1"/>
    <col min="10503" max="10503" width="16.5703125" style="186" customWidth="1"/>
    <col min="10504" max="10506" width="21.28515625" style="186" customWidth="1"/>
    <col min="10507" max="10752" width="9.140625" style="186"/>
    <col min="10753" max="10753" width="42" style="186" customWidth="1"/>
    <col min="10754" max="10754" width="21.7109375" style="186" customWidth="1"/>
    <col min="10755" max="10755" width="16.5703125" style="186" customWidth="1"/>
    <col min="10756" max="10756" width="22.5703125" style="186" bestFit="1" customWidth="1"/>
    <col min="10757" max="10757" width="16.5703125" style="186" customWidth="1"/>
    <col min="10758" max="10758" width="21.28515625" style="186" customWidth="1"/>
    <col min="10759" max="10759" width="16.5703125" style="186" customWidth="1"/>
    <col min="10760" max="10762" width="21.28515625" style="186" customWidth="1"/>
    <col min="10763" max="11008" width="9.140625" style="186"/>
    <col min="11009" max="11009" width="42" style="186" customWidth="1"/>
    <col min="11010" max="11010" width="21.7109375" style="186" customWidth="1"/>
    <col min="11011" max="11011" width="16.5703125" style="186" customWidth="1"/>
    <col min="11012" max="11012" width="22.5703125" style="186" bestFit="1" customWidth="1"/>
    <col min="11013" max="11013" width="16.5703125" style="186" customWidth="1"/>
    <col min="11014" max="11014" width="21.28515625" style="186" customWidth="1"/>
    <col min="11015" max="11015" width="16.5703125" style="186" customWidth="1"/>
    <col min="11016" max="11018" width="21.28515625" style="186" customWidth="1"/>
    <col min="11019" max="11264" width="9.140625" style="186"/>
    <col min="11265" max="11265" width="42" style="186" customWidth="1"/>
    <col min="11266" max="11266" width="21.7109375" style="186" customWidth="1"/>
    <col min="11267" max="11267" width="16.5703125" style="186" customWidth="1"/>
    <col min="11268" max="11268" width="22.5703125" style="186" bestFit="1" customWidth="1"/>
    <col min="11269" max="11269" width="16.5703125" style="186" customWidth="1"/>
    <col min="11270" max="11270" width="21.28515625" style="186" customWidth="1"/>
    <col min="11271" max="11271" width="16.5703125" style="186" customWidth="1"/>
    <col min="11272" max="11274" width="21.28515625" style="186" customWidth="1"/>
    <col min="11275" max="11520" width="9.140625" style="186"/>
    <col min="11521" max="11521" width="42" style="186" customWidth="1"/>
    <col min="11522" max="11522" width="21.7109375" style="186" customWidth="1"/>
    <col min="11523" max="11523" width="16.5703125" style="186" customWidth="1"/>
    <col min="11524" max="11524" width="22.5703125" style="186" bestFit="1" customWidth="1"/>
    <col min="11525" max="11525" width="16.5703125" style="186" customWidth="1"/>
    <col min="11526" max="11526" width="21.28515625" style="186" customWidth="1"/>
    <col min="11527" max="11527" width="16.5703125" style="186" customWidth="1"/>
    <col min="11528" max="11530" width="21.28515625" style="186" customWidth="1"/>
    <col min="11531" max="11776" width="9.140625" style="186"/>
    <col min="11777" max="11777" width="42" style="186" customWidth="1"/>
    <col min="11778" max="11778" width="21.7109375" style="186" customWidth="1"/>
    <col min="11779" max="11779" width="16.5703125" style="186" customWidth="1"/>
    <col min="11780" max="11780" width="22.5703125" style="186" bestFit="1" customWidth="1"/>
    <col min="11781" max="11781" width="16.5703125" style="186" customWidth="1"/>
    <col min="11782" max="11782" width="21.28515625" style="186" customWidth="1"/>
    <col min="11783" max="11783" width="16.5703125" style="186" customWidth="1"/>
    <col min="11784" max="11786" width="21.28515625" style="186" customWidth="1"/>
    <col min="11787" max="12032" width="9.140625" style="186"/>
    <col min="12033" max="12033" width="42" style="186" customWidth="1"/>
    <col min="12034" max="12034" width="21.7109375" style="186" customWidth="1"/>
    <col min="12035" max="12035" width="16.5703125" style="186" customWidth="1"/>
    <col min="12036" max="12036" width="22.5703125" style="186" bestFit="1" customWidth="1"/>
    <col min="12037" max="12037" width="16.5703125" style="186" customWidth="1"/>
    <col min="12038" max="12038" width="21.28515625" style="186" customWidth="1"/>
    <col min="12039" max="12039" width="16.5703125" style="186" customWidth="1"/>
    <col min="12040" max="12042" width="21.28515625" style="186" customWidth="1"/>
    <col min="12043" max="12288" width="9.140625" style="186"/>
    <col min="12289" max="12289" width="42" style="186" customWidth="1"/>
    <col min="12290" max="12290" width="21.7109375" style="186" customWidth="1"/>
    <col min="12291" max="12291" width="16.5703125" style="186" customWidth="1"/>
    <col min="12292" max="12292" width="22.5703125" style="186" bestFit="1" customWidth="1"/>
    <col min="12293" max="12293" width="16.5703125" style="186" customWidth="1"/>
    <col min="12294" max="12294" width="21.28515625" style="186" customWidth="1"/>
    <col min="12295" max="12295" width="16.5703125" style="186" customWidth="1"/>
    <col min="12296" max="12298" width="21.28515625" style="186" customWidth="1"/>
    <col min="12299" max="12544" width="9.140625" style="186"/>
    <col min="12545" max="12545" width="42" style="186" customWidth="1"/>
    <col min="12546" max="12546" width="21.7109375" style="186" customWidth="1"/>
    <col min="12547" max="12547" width="16.5703125" style="186" customWidth="1"/>
    <col min="12548" max="12548" width="22.5703125" style="186" bestFit="1" customWidth="1"/>
    <col min="12549" max="12549" width="16.5703125" style="186" customWidth="1"/>
    <col min="12550" max="12550" width="21.28515625" style="186" customWidth="1"/>
    <col min="12551" max="12551" width="16.5703125" style="186" customWidth="1"/>
    <col min="12552" max="12554" width="21.28515625" style="186" customWidth="1"/>
    <col min="12555" max="12800" width="9.140625" style="186"/>
    <col min="12801" max="12801" width="42" style="186" customWidth="1"/>
    <col min="12802" max="12802" width="21.7109375" style="186" customWidth="1"/>
    <col min="12803" max="12803" width="16.5703125" style="186" customWidth="1"/>
    <col min="12804" max="12804" width="22.5703125" style="186" bestFit="1" customWidth="1"/>
    <col min="12805" max="12805" width="16.5703125" style="186" customWidth="1"/>
    <col min="12806" max="12806" width="21.28515625" style="186" customWidth="1"/>
    <col min="12807" max="12807" width="16.5703125" style="186" customWidth="1"/>
    <col min="12808" max="12810" width="21.28515625" style="186" customWidth="1"/>
    <col min="12811" max="13056" width="9.140625" style="186"/>
    <col min="13057" max="13057" width="42" style="186" customWidth="1"/>
    <col min="13058" max="13058" width="21.7109375" style="186" customWidth="1"/>
    <col min="13059" max="13059" width="16.5703125" style="186" customWidth="1"/>
    <col min="13060" max="13060" width="22.5703125" style="186" bestFit="1" customWidth="1"/>
    <col min="13061" max="13061" width="16.5703125" style="186" customWidth="1"/>
    <col min="13062" max="13062" width="21.28515625" style="186" customWidth="1"/>
    <col min="13063" max="13063" width="16.5703125" style="186" customWidth="1"/>
    <col min="13064" max="13066" width="21.28515625" style="186" customWidth="1"/>
    <col min="13067" max="13312" width="9.140625" style="186"/>
    <col min="13313" max="13313" width="42" style="186" customWidth="1"/>
    <col min="13314" max="13314" width="21.7109375" style="186" customWidth="1"/>
    <col min="13315" max="13315" width="16.5703125" style="186" customWidth="1"/>
    <col min="13316" max="13316" width="22.5703125" style="186" bestFit="1" customWidth="1"/>
    <col min="13317" max="13317" width="16.5703125" style="186" customWidth="1"/>
    <col min="13318" max="13318" width="21.28515625" style="186" customWidth="1"/>
    <col min="13319" max="13319" width="16.5703125" style="186" customWidth="1"/>
    <col min="13320" max="13322" width="21.28515625" style="186" customWidth="1"/>
    <col min="13323" max="13568" width="9.140625" style="186"/>
    <col min="13569" max="13569" width="42" style="186" customWidth="1"/>
    <col min="13570" max="13570" width="21.7109375" style="186" customWidth="1"/>
    <col min="13571" max="13571" width="16.5703125" style="186" customWidth="1"/>
    <col min="13572" max="13572" width="22.5703125" style="186" bestFit="1" customWidth="1"/>
    <col min="13573" max="13573" width="16.5703125" style="186" customWidth="1"/>
    <col min="13574" max="13574" width="21.28515625" style="186" customWidth="1"/>
    <col min="13575" max="13575" width="16.5703125" style="186" customWidth="1"/>
    <col min="13576" max="13578" width="21.28515625" style="186" customWidth="1"/>
    <col min="13579" max="13824" width="9.140625" style="186"/>
    <col min="13825" max="13825" width="42" style="186" customWidth="1"/>
    <col min="13826" max="13826" width="21.7109375" style="186" customWidth="1"/>
    <col min="13827" max="13827" width="16.5703125" style="186" customWidth="1"/>
    <col min="13828" max="13828" width="22.5703125" style="186" bestFit="1" customWidth="1"/>
    <col min="13829" max="13829" width="16.5703125" style="186" customWidth="1"/>
    <col min="13830" max="13830" width="21.28515625" style="186" customWidth="1"/>
    <col min="13831" max="13831" width="16.5703125" style="186" customWidth="1"/>
    <col min="13832" max="13834" width="21.28515625" style="186" customWidth="1"/>
    <col min="13835" max="14080" width="9.140625" style="186"/>
    <col min="14081" max="14081" width="42" style="186" customWidth="1"/>
    <col min="14082" max="14082" width="21.7109375" style="186" customWidth="1"/>
    <col min="14083" max="14083" width="16.5703125" style="186" customWidth="1"/>
    <col min="14084" max="14084" width="22.5703125" style="186" bestFit="1" customWidth="1"/>
    <col min="14085" max="14085" width="16.5703125" style="186" customWidth="1"/>
    <col min="14086" max="14086" width="21.28515625" style="186" customWidth="1"/>
    <col min="14087" max="14087" width="16.5703125" style="186" customWidth="1"/>
    <col min="14088" max="14090" width="21.28515625" style="186" customWidth="1"/>
    <col min="14091" max="14336" width="9.140625" style="186"/>
    <col min="14337" max="14337" width="42" style="186" customWidth="1"/>
    <col min="14338" max="14338" width="21.7109375" style="186" customWidth="1"/>
    <col min="14339" max="14339" width="16.5703125" style="186" customWidth="1"/>
    <col min="14340" max="14340" width="22.5703125" style="186" bestFit="1" customWidth="1"/>
    <col min="14341" max="14341" width="16.5703125" style="186" customWidth="1"/>
    <col min="14342" max="14342" width="21.28515625" style="186" customWidth="1"/>
    <col min="14343" max="14343" width="16.5703125" style="186" customWidth="1"/>
    <col min="14344" max="14346" width="21.28515625" style="186" customWidth="1"/>
    <col min="14347" max="14592" width="9.140625" style="186"/>
    <col min="14593" max="14593" width="42" style="186" customWidth="1"/>
    <col min="14594" max="14594" width="21.7109375" style="186" customWidth="1"/>
    <col min="14595" max="14595" width="16.5703125" style="186" customWidth="1"/>
    <col min="14596" max="14596" width="22.5703125" style="186" bestFit="1" customWidth="1"/>
    <col min="14597" max="14597" width="16.5703125" style="186" customWidth="1"/>
    <col min="14598" max="14598" width="21.28515625" style="186" customWidth="1"/>
    <col min="14599" max="14599" width="16.5703125" style="186" customWidth="1"/>
    <col min="14600" max="14602" width="21.28515625" style="186" customWidth="1"/>
    <col min="14603" max="14848" width="9.140625" style="186"/>
    <col min="14849" max="14849" width="42" style="186" customWidth="1"/>
    <col min="14850" max="14850" width="21.7109375" style="186" customWidth="1"/>
    <col min="14851" max="14851" width="16.5703125" style="186" customWidth="1"/>
    <col min="14852" max="14852" width="22.5703125" style="186" bestFit="1" customWidth="1"/>
    <col min="14853" max="14853" width="16.5703125" style="186" customWidth="1"/>
    <col min="14854" max="14854" width="21.28515625" style="186" customWidth="1"/>
    <col min="14855" max="14855" width="16.5703125" style="186" customWidth="1"/>
    <col min="14856" max="14858" width="21.28515625" style="186" customWidth="1"/>
    <col min="14859" max="15104" width="9.140625" style="186"/>
    <col min="15105" max="15105" width="42" style="186" customWidth="1"/>
    <col min="15106" max="15106" width="21.7109375" style="186" customWidth="1"/>
    <col min="15107" max="15107" width="16.5703125" style="186" customWidth="1"/>
    <col min="15108" max="15108" width="22.5703125" style="186" bestFit="1" customWidth="1"/>
    <col min="15109" max="15109" width="16.5703125" style="186" customWidth="1"/>
    <col min="15110" max="15110" width="21.28515625" style="186" customWidth="1"/>
    <col min="15111" max="15111" width="16.5703125" style="186" customWidth="1"/>
    <col min="15112" max="15114" width="21.28515625" style="186" customWidth="1"/>
    <col min="15115" max="15360" width="9.140625" style="186"/>
    <col min="15361" max="15361" width="42" style="186" customWidth="1"/>
    <col min="15362" max="15362" width="21.7109375" style="186" customWidth="1"/>
    <col min="15363" max="15363" width="16.5703125" style="186" customWidth="1"/>
    <col min="15364" max="15364" width="22.5703125" style="186" bestFit="1" customWidth="1"/>
    <col min="15365" max="15365" width="16.5703125" style="186" customWidth="1"/>
    <col min="15366" max="15366" width="21.28515625" style="186" customWidth="1"/>
    <col min="15367" max="15367" width="16.5703125" style="186" customWidth="1"/>
    <col min="15368" max="15370" width="21.28515625" style="186" customWidth="1"/>
    <col min="15371" max="15616" width="9.140625" style="186"/>
    <col min="15617" max="15617" width="42" style="186" customWidth="1"/>
    <col min="15618" max="15618" width="21.7109375" style="186" customWidth="1"/>
    <col min="15619" max="15619" width="16.5703125" style="186" customWidth="1"/>
    <col min="15620" max="15620" width="22.5703125" style="186" bestFit="1" customWidth="1"/>
    <col min="15621" max="15621" width="16.5703125" style="186" customWidth="1"/>
    <col min="15622" max="15622" width="21.28515625" style="186" customWidth="1"/>
    <col min="15623" max="15623" width="16.5703125" style="186" customWidth="1"/>
    <col min="15624" max="15626" width="21.28515625" style="186" customWidth="1"/>
    <col min="15627" max="15872" width="9.140625" style="186"/>
    <col min="15873" max="15873" width="42" style="186" customWidth="1"/>
    <col min="15874" max="15874" width="21.7109375" style="186" customWidth="1"/>
    <col min="15875" max="15875" width="16.5703125" style="186" customWidth="1"/>
    <col min="15876" max="15876" width="22.5703125" style="186" bestFit="1" customWidth="1"/>
    <col min="15877" max="15877" width="16.5703125" style="186" customWidth="1"/>
    <col min="15878" max="15878" width="21.28515625" style="186" customWidth="1"/>
    <col min="15879" max="15879" width="16.5703125" style="186" customWidth="1"/>
    <col min="15880" max="15882" width="21.28515625" style="186" customWidth="1"/>
    <col min="15883" max="16128" width="9.140625" style="186"/>
    <col min="16129" max="16129" width="42" style="186" customWidth="1"/>
    <col min="16130" max="16130" width="21.7109375" style="186" customWidth="1"/>
    <col min="16131" max="16131" width="16.5703125" style="186" customWidth="1"/>
    <col min="16132" max="16132" width="22.5703125" style="186" bestFit="1" customWidth="1"/>
    <col min="16133" max="16133" width="16.5703125" style="186" customWidth="1"/>
    <col min="16134" max="16134" width="21.28515625" style="186" customWidth="1"/>
    <col min="16135" max="16135" width="16.5703125" style="186" customWidth="1"/>
    <col min="16136" max="16138" width="21.28515625" style="186" customWidth="1"/>
    <col min="16139" max="16384" width="9.140625" style="186"/>
  </cols>
  <sheetData>
    <row r="1" spans="1:12" ht="25.5" customHeight="1" x14ac:dyDescent="0.25">
      <c r="A1" s="184"/>
      <c r="B1" s="184"/>
      <c r="C1" s="184"/>
      <c r="D1" s="184"/>
      <c r="E1" s="184"/>
      <c r="F1" s="184"/>
      <c r="G1" s="184"/>
      <c r="H1" s="249" t="s">
        <v>588</v>
      </c>
      <c r="I1" s="249"/>
      <c r="J1" s="249"/>
      <c r="K1" s="184"/>
      <c r="L1" s="185"/>
    </row>
    <row r="2" spans="1:12" ht="15.75" x14ac:dyDescent="0.25">
      <c r="A2" s="184"/>
      <c r="B2" s="184"/>
      <c r="C2" s="184"/>
      <c r="D2" s="184"/>
      <c r="E2" s="184"/>
      <c r="F2" s="184"/>
      <c r="G2" s="184"/>
      <c r="H2" s="249" t="s">
        <v>40</v>
      </c>
      <c r="I2" s="249"/>
      <c r="J2" s="249"/>
      <c r="K2" s="184"/>
      <c r="L2" s="185"/>
    </row>
    <row r="3" spans="1:12" ht="15.75" x14ac:dyDescent="0.25">
      <c r="A3" s="187"/>
      <c r="B3" s="184"/>
      <c r="C3" s="184"/>
      <c r="D3" s="184"/>
      <c r="E3" s="184"/>
      <c r="F3" s="184"/>
      <c r="G3" s="184"/>
      <c r="H3" s="249" t="s">
        <v>42</v>
      </c>
      <c r="I3" s="249"/>
      <c r="J3" s="249"/>
      <c r="K3" s="184"/>
      <c r="L3" s="185"/>
    </row>
    <row r="4" spans="1:12" ht="15.75" x14ac:dyDescent="0.25">
      <c r="A4" s="187"/>
      <c r="B4" s="184"/>
      <c r="C4" s="184"/>
      <c r="D4" s="184"/>
      <c r="E4" s="184"/>
      <c r="F4" s="184"/>
      <c r="G4" s="184"/>
      <c r="H4" s="249" t="s">
        <v>43</v>
      </c>
      <c r="I4" s="249"/>
      <c r="J4" s="249"/>
      <c r="K4" s="184"/>
      <c r="L4" s="185"/>
    </row>
    <row r="5" spans="1:12" ht="15.75" x14ac:dyDescent="0.25">
      <c r="A5" s="187"/>
      <c r="B5" s="184"/>
      <c r="C5" s="184"/>
      <c r="D5" s="184"/>
      <c r="E5" s="184"/>
      <c r="F5" s="184"/>
      <c r="G5" s="184"/>
      <c r="H5" s="249" t="s">
        <v>496</v>
      </c>
      <c r="I5" s="249"/>
      <c r="J5" s="249"/>
      <c r="K5" s="184"/>
      <c r="L5" s="185"/>
    </row>
    <row r="6" spans="1:12" ht="15.75" x14ac:dyDescent="0.25">
      <c r="A6" s="187"/>
      <c r="B6" s="184"/>
      <c r="C6" s="184"/>
      <c r="D6" s="184"/>
      <c r="E6" s="184"/>
      <c r="F6" s="184"/>
      <c r="G6" s="184"/>
      <c r="H6" s="249" t="s">
        <v>592</v>
      </c>
      <c r="I6" s="249"/>
      <c r="J6" s="249"/>
      <c r="K6" s="184"/>
      <c r="L6" s="185"/>
    </row>
    <row r="7" spans="1:12" ht="15.75" x14ac:dyDescent="0.25">
      <c r="A7" s="187"/>
      <c r="B7" s="184"/>
      <c r="C7" s="184"/>
      <c r="D7" s="184"/>
      <c r="E7" s="184"/>
      <c r="F7" s="184"/>
      <c r="G7" s="184"/>
      <c r="H7" s="188"/>
      <c r="I7" s="188"/>
      <c r="J7" s="188"/>
      <c r="K7" s="184"/>
      <c r="L7" s="185"/>
    </row>
    <row r="8" spans="1:12" ht="18.75" x14ac:dyDescent="0.3">
      <c r="A8" s="250" t="s">
        <v>554</v>
      </c>
      <c r="B8" s="250"/>
      <c r="C8" s="250"/>
      <c r="D8" s="250"/>
      <c r="E8" s="250"/>
      <c r="F8" s="250"/>
      <c r="G8" s="250"/>
      <c r="H8" s="250"/>
      <c r="I8" s="250"/>
      <c r="J8" s="250"/>
      <c r="K8" s="184"/>
      <c r="L8" s="185"/>
    </row>
    <row r="9" spans="1:12" ht="18.75" x14ac:dyDescent="0.3">
      <c r="A9" s="250" t="s">
        <v>555</v>
      </c>
      <c r="B9" s="250"/>
      <c r="C9" s="250"/>
      <c r="D9" s="250"/>
      <c r="E9" s="250"/>
      <c r="F9" s="250"/>
      <c r="G9" s="250"/>
      <c r="H9" s="250"/>
      <c r="I9" s="250"/>
      <c r="J9" s="250"/>
      <c r="K9" s="184"/>
      <c r="L9" s="185"/>
    </row>
    <row r="10" spans="1:12" ht="18.75" x14ac:dyDescent="0.3">
      <c r="A10" s="250" t="s">
        <v>567</v>
      </c>
      <c r="B10" s="250"/>
      <c r="C10" s="250"/>
      <c r="D10" s="250"/>
      <c r="E10" s="250"/>
      <c r="F10" s="250"/>
      <c r="G10" s="250"/>
      <c r="H10" s="250"/>
      <c r="I10" s="250"/>
      <c r="J10" s="250"/>
      <c r="K10" s="184"/>
      <c r="L10" s="185"/>
    </row>
    <row r="11" spans="1:12" ht="10.5" customHeight="1" x14ac:dyDescent="0.25">
      <c r="A11" s="189"/>
      <c r="B11" s="189"/>
      <c r="C11" s="189"/>
      <c r="D11" s="189"/>
      <c r="E11" s="189"/>
      <c r="F11" s="189"/>
      <c r="G11" s="189"/>
      <c r="H11" s="189"/>
      <c r="I11" s="189"/>
      <c r="J11" s="189"/>
      <c r="K11" s="190"/>
      <c r="L11" s="185"/>
    </row>
    <row r="12" spans="1:12" ht="15.75" x14ac:dyDescent="0.25">
      <c r="A12" s="249" t="s">
        <v>556</v>
      </c>
      <c r="B12" s="249"/>
      <c r="C12" s="249"/>
      <c r="D12" s="249"/>
      <c r="E12" s="249"/>
      <c r="F12" s="249"/>
      <c r="G12" s="249"/>
      <c r="H12" s="249"/>
      <c r="I12" s="249"/>
      <c r="J12" s="249"/>
      <c r="K12" s="190"/>
      <c r="L12" s="185"/>
    </row>
    <row r="13" spans="1:12" ht="10.5" customHeight="1" x14ac:dyDescent="0.25">
      <c r="A13" s="189"/>
      <c r="B13" s="189"/>
      <c r="C13" s="189"/>
      <c r="D13" s="189"/>
      <c r="E13" s="189"/>
      <c r="F13" s="189"/>
      <c r="G13" s="189"/>
      <c r="H13" s="189"/>
      <c r="I13" s="189"/>
      <c r="J13" s="189"/>
      <c r="K13" s="190"/>
      <c r="L13" s="185"/>
    </row>
    <row r="14" spans="1:12" ht="15.75" x14ac:dyDescent="0.25">
      <c r="A14" s="191"/>
      <c r="B14" s="184"/>
      <c r="C14" s="184"/>
      <c r="D14" s="184"/>
      <c r="E14" s="184"/>
      <c r="F14" s="184"/>
      <c r="G14" s="184"/>
      <c r="H14" s="192"/>
      <c r="I14" s="192"/>
      <c r="J14" s="192" t="s">
        <v>39</v>
      </c>
      <c r="K14" s="185"/>
      <c r="L14" s="185"/>
    </row>
    <row r="15" spans="1:12" ht="57.75" customHeight="1" x14ac:dyDescent="0.2">
      <c r="A15" s="251" t="s">
        <v>557</v>
      </c>
      <c r="B15" s="251" t="s">
        <v>568</v>
      </c>
      <c r="C15" s="251"/>
      <c r="D15" s="251"/>
      <c r="E15" s="251"/>
      <c r="F15" s="251"/>
      <c r="G15" s="251"/>
      <c r="H15" s="251" t="s">
        <v>558</v>
      </c>
      <c r="I15" s="251"/>
      <c r="J15" s="251"/>
      <c r="K15" s="185"/>
      <c r="L15" s="185"/>
    </row>
    <row r="16" spans="1:12" ht="17.25" customHeight="1" x14ac:dyDescent="0.2">
      <c r="A16" s="251"/>
      <c r="B16" s="252" t="s">
        <v>57</v>
      </c>
      <c r="C16" s="253"/>
      <c r="D16" s="252" t="s">
        <v>58</v>
      </c>
      <c r="E16" s="253"/>
      <c r="F16" s="252" t="s">
        <v>497</v>
      </c>
      <c r="G16" s="253"/>
      <c r="H16" s="254" t="s">
        <v>57</v>
      </c>
      <c r="I16" s="254" t="s">
        <v>58</v>
      </c>
      <c r="J16" s="254" t="s">
        <v>497</v>
      </c>
      <c r="K16" s="185"/>
      <c r="L16" s="185"/>
    </row>
    <row r="17" spans="1:12" ht="59.25" customHeight="1" x14ac:dyDescent="0.2">
      <c r="A17" s="251"/>
      <c r="B17" s="193" t="s">
        <v>559</v>
      </c>
      <c r="C17" s="193" t="s">
        <v>560</v>
      </c>
      <c r="D17" s="193" t="s">
        <v>559</v>
      </c>
      <c r="E17" s="193" t="s">
        <v>560</v>
      </c>
      <c r="F17" s="193" t="s">
        <v>559</v>
      </c>
      <c r="G17" s="193" t="s">
        <v>560</v>
      </c>
      <c r="H17" s="255"/>
      <c r="I17" s="255"/>
      <c r="J17" s="255"/>
      <c r="K17" s="185"/>
      <c r="L17" s="185"/>
    </row>
    <row r="18" spans="1:12" ht="31.5" x14ac:dyDescent="0.2">
      <c r="A18" s="194" t="s">
        <v>561</v>
      </c>
      <c r="B18" s="195">
        <v>0</v>
      </c>
      <c r="C18" s="196" t="s">
        <v>562</v>
      </c>
      <c r="D18" s="195">
        <v>0</v>
      </c>
      <c r="E18" s="196" t="s">
        <v>562</v>
      </c>
      <c r="F18" s="195">
        <v>0</v>
      </c>
      <c r="G18" s="196" t="s">
        <v>562</v>
      </c>
      <c r="H18" s="196">
        <v>0</v>
      </c>
      <c r="I18" s="195">
        <v>0</v>
      </c>
      <c r="J18" s="195">
        <v>0</v>
      </c>
      <c r="K18" s="185"/>
      <c r="L18" s="185"/>
    </row>
    <row r="19" spans="1:12" ht="47.25" x14ac:dyDescent="0.2">
      <c r="A19" s="194" t="s">
        <v>563</v>
      </c>
      <c r="B19" s="197">
        <v>0</v>
      </c>
      <c r="C19" s="198" t="s">
        <v>562</v>
      </c>
      <c r="D19" s="196">
        <v>0</v>
      </c>
      <c r="E19" s="196"/>
      <c r="F19" s="196">
        <v>0</v>
      </c>
      <c r="G19" s="196"/>
      <c r="H19" s="197">
        <v>0</v>
      </c>
      <c r="I19" s="197">
        <v>0</v>
      </c>
      <c r="J19" s="197">
        <v>0</v>
      </c>
      <c r="K19" s="185"/>
      <c r="L19" s="185"/>
    </row>
    <row r="20" spans="1:12" ht="15.75" x14ac:dyDescent="0.2">
      <c r="A20" s="199" t="s">
        <v>564</v>
      </c>
      <c r="B20" s="197">
        <f>SUM(B18:B19)</f>
        <v>0</v>
      </c>
      <c r="C20" s="197"/>
      <c r="D20" s="197">
        <f t="shared" ref="D20:J20" si="0">SUM(D18:D19)</f>
        <v>0</v>
      </c>
      <c r="E20" s="197"/>
      <c r="F20" s="197">
        <f t="shared" si="0"/>
        <v>0</v>
      </c>
      <c r="G20" s="197"/>
      <c r="H20" s="197">
        <f t="shared" si="0"/>
        <v>0</v>
      </c>
      <c r="I20" s="197">
        <f t="shared" si="0"/>
        <v>0</v>
      </c>
      <c r="J20" s="197">
        <f t="shared" si="0"/>
        <v>0</v>
      </c>
      <c r="K20" s="185"/>
      <c r="L20" s="185"/>
    </row>
    <row r="21" spans="1:12" ht="18.75" x14ac:dyDescent="0.3">
      <c r="A21" s="200"/>
      <c r="B21" s="185"/>
      <c r="C21" s="185"/>
      <c r="D21" s="185"/>
      <c r="E21" s="185"/>
      <c r="F21" s="185"/>
      <c r="G21" s="185"/>
      <c r="H21" s="185"/>
      <c r="I21" s="201"/>
      <c r="J21" s="201"/>
      <c r="K21" s="185"/>
      <c r="L21" s="185"/>
    </row>
    <row r="22" spans="1:12" ht="18.75" x14ac:dyDescent="0.3">
      <c r="A22" s="256"/>
      <c r="B22" s="256"/>
      <c r="C22" s="185"/>
      <c r="D22" s="185"/>
      <c r="E22" s="185"/>
      <c r="F22" s="185"/>
      <c r="G22" s="185"/>
      <c r="H22" s="201"/>
      <c r="I22" s="201"/>
      <c r="J22" s="201"/>
      <c r="K22" s="185"/>
      <c r="L22" s="185"/>
    </row>
    <row r="23" spans="1:12" ht="15.75" x14ac:dyDescent="0.25">
      <c r="A23" s="249" t="s">
        <v>565</v>
      </c>
      <c r="B23" s="249"/>
      <c r="C23" s="249"/>
      <c r="D23" s="249"/>
      <c r="E23" s="249"/>
      <c r="F23" s="249"/>
      <c r="G23" s="249"/>
      <c r="H23" s="249"/>
      <c r="I23" s="249"/>
      <c r="J23" s="249"/>
      <c r="K23" s="185"/>
      <c r="L23" s="185"/>
    </row>
    <row r="24" spans="1:12" ht="15.75" x14ac:dyDescent="0.25">
      <c r="J24" s="192" t="s">
        <v>39</v>
      </c>
    </row>
    <row r="25" spans="1:12" ht="50.25" customHeight="1" x14ac:dyDescent="0.2">
      <c r="A25" s="251" t="s">
        <v>557</v>
      </c>
      <c r="B25" s="251" t="s">
        <v>568</v>
      </c>
      <c r="C25" s="251"/>
      <c r="D25" s="251"/>
      <c r="E25" s="251"/>
      <c r="F25" s="251"/>
      <c r="G25" s="251"/>
      <c r="H25" s="251" t="s">
        <v>558</v>
      </c>
      <c r="I25" s="251"/>
      <c r="J25" s="251"/>
    </row>
    <row r="26" spans="1:12" ht="15.75" x14ac:dyDescent="0.2">
      <c r="A26" s="251"/>
      <c r="B26" s="252" t="s">
        <v>57</v>
      </c>
      <c r="C26" s="253"/>
      <c r="D26" s="252" t="s">
        <v>58</v>
      </c>
      <c r="E26" s="253"/>
      <c r="F26" s="252" t="s">
        <v>497</v>
      </c>
      <c r="G26" s="253"/>
      <c r="H26" s="254" t="s">
        <v>57</v>
      </c>
      <c r="I26" s="254" t="s">
        <v>58</v>
      </c>
      <c r="J26" s="254" t="s">
        <v>497</v>
      </c>
    </row>
    <row r="27" spans="1:12" ht="47.25" x14ac:dyDescent="0.2">
      <c r="A27" s="251"/>
      <c r="B27" s="193" t="s">
        <v>559</v>
      </c>
      <c r="C27" s="193" t="s">
        <v>560</v>
      </c>
      <c r="D27" s="193" t="s">
        <v>559</v>
      </c>
      <c r="E27" s="193" t="s">
        <v>560</v>
      </c>
      <c r="F27" s="193" t="s">
        <v>559</v>
      </c>
      <c r="G27" s="193" t="s">
        <v>560</v>
      </c>
      <c r="H27" s="255"/>
      <c r="I27" s="255"/>
      <c r="J27" s="255"/>
    </row>
    <row r="28" spans="1:12" ht="63" x14ac:dyDescent="0.2">
      <c r="A28" s="194" t="s">
        <v>566</v>
      </c>
      <c r="B28" s="195">
        <v>0</v>
      </c>
      <c r="C28" s="196" t="s">
        <v>562</v>
      </c>
      <c r="D28" s="195">
        <v>0</v>
      </c>
      <c r="E28" s="196" t="s">
        <v>562</v>
      </c>
      <c r="F28" s="195">
        <v>0</v>
      </c>
      <c r="G28" s="196" t="s">
        <v>562</v>
      </c>
      <c r="H28" s="196">
        <v>0</v>
      </c>
      <c r="I28" s="195">
        <v>0</v>
      </c>
      <c r="J28" s="195">
        <v>0</v>
      </c>
    </row>
    <row r="29" spans="1:12" ht="15.75" x14ac:dyDescent="0.2">
      <c r="A29" s="199" t="s">
        <v>564</v>
      </c>
      <c r="B29" s="197">
        <f>SUM(B28:B28)</f>
        <v>0</v>
      </c>
      <c r="C29" s="197"/>
      <c r="D29" s="197">
        <f>SUM(D28:D28)</f>
        <v>0</v>
      </c>
      <c r="E29" s="197"/>
      <c r="F29" s="197">
        <f>SUM(F28:F28)</f>
        <v>0</v>
      </c>
      <c r="G29" s="197"/>
      <c r="H29" s="197">
        <f>SUM(H28:H28)</f>
        <v>0</v>
      </c>
      <c r="I29" s="197">
        <f>SUM(I28:I28)</f>
        <v>0</v>
      </c>
      <c r="J29" s="197">
        <f>SUM(J28:J28)</f>
        <v>0</v>
      </c>
    </row>
  </sheetData>
  <sheetProtection formatCells="0" formatColumns="0" formatRows="0" deleteColumns="0" deleteRows="0"/>
  <mergeCells count="30">
    <mergeCell ref="J26:J27"/>
    <mergeCell ref="A22:B22"/>
    <mergeCell ref="A23:J23"/>
    <mergeCell ref="A25:A27"/>
    <mergeCell ref="B25:G25"/>
    <mergeCell ref="H25:J25"/>
    <mergeCell ref="B26:C26"/>
    <mergeCell ref="D26:E26"/>
    <mergeCell ref="F26:G26"/>
    <mergeCell ref="H26:H27"/>
    <mergeCell ref="I26:I27"/>
    <mergeCell ref="A15:A17"/>
    <mergeCell ref="B15:G15"/>
    <mergeCell ref="H15:J15"/>
    <mergeCell ref="B16:C16"/>
    <mergeCell ref="D16:E16"/>
    <mergeCell ref="F16:G16"/>
    <mergeCell ref="H16:H17"/>
    <mergeCell ref="I16:I17"/>
    <mergeCell ref="J16:J17"/>
    <mergeCell ref="A12:J12"/>
    <mergeCell ref="H1:J1"/>
    <mergeCell ref="H2:J2"/>
    <mergeCell ref="H3:J3"/>
    <mergeCell ref="H4:J4"/>
    <mergeCell ref="H5:J5"/>
    <mergeCell ref="H6:J6"/>
    <mergeCell ref="A8:J8"/>
    <mergeCell ref="A9:J9"/>
    <mergeCell ref="A10:J10"/>
  </mergeCells>
  <printOptions horizontalCentered="1"/>
  <pageMargins left="0.59055118110236227" right="0.59055118110236227" top="0.78740157480314965" bottom="0.39370078740157483" header="0.51181102362204722" footer="0.11811023622047245"/>
  <pageSetup paperSize="9" scale="61"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J23"/>
  <sheetViews>
    <sheetView view="pageBreakPreview" topLeftCell="A7" zoomScaleSheetLayoutView="100" workbookViewId="0">
      <selection activeCell="G30" sqref="G30"/>
    </sheetView>
  </sheetViews>
  <sheetFormatPr defaultColWidth="9.140625" defaultRowHeight="12.75" x14ac:dyDescent="0.2"/>
  <cols>
    <col min="1" max="1" width="16.85546875" style="150" customWidth="1"/>
    <col min="2" max="2" width="21" style="150" customWidth="1"/>
    <col min="3" max="3" width="16.140625" style="150" customWidth="1"/>
    <col min="4" max="5" width="16.140625" style="151" customWidth="1"/>
    <col min="6" max="6" width="16.7109375" style="151" customWidth="1"/>
    <col min="7" max="7" width="17" style="151" customWidth="1"/>
    <col min="8" max="8" width="19.28515625" style="151" customWidth="1"/>
    <col min="9" max="16384" width="9.140625" style="151"/>
  </cols>
  <sheetData>
    <row r="1" spans="1:10" s="139" customFormat="1" ht="15.75" x14ac:dyDescent="0.2">
      <c r="A1" s="138"/>
      <c r="E1" s="257" t="s">
        <v>421</v>
      </c>
      <c r="F1" s="257"/>
      <c r="G1" s="257"/>
      <c r="H1" s="257"/>
    </row>
    <row r="2" spans="1:10" s="139" customFormat="1" ht="15.75" x14ac:dyDescent="0.2">
      <c r="A2" s="138"/>
      <c r="E2" s="257" t="s">
        <v>40</v>
      </c>
      <c r="F2" s="257"/>
      <c r="G2" s="257"/>
      <c r="H2" s="257"/>
    </row>
    <row r="3" spans="1:10" s="139" customFormat="1" ht="15.75" x14ac:dyDescent="0.2">
      <c r="A3" s="138"/>
      <c r="E3" s="257" t="s">
        <v>42</v>
      </c>
      <c r="F3" s="257"/>
      <c r="G3" s="257"/>
      <c r="H3" s="257"/>
    </row>
    <row r="4" spans="1:10" s="139" customFormat="1" ht="15.75" x14ac:dyDescent="0.2">
      <c r="A4" s="138"/>
      <c r="E4" s="257" t="s">
        <v>43</v>
      </c>
      <c r="F4" s="257"/>
      <c r="G4" s="257"/>
      <c r="H4" s="257"/>
    </row>
    <row r="5" spans="1:10" s="139" customFormat="1" ht="15.75" x14ac:dyDescent="0.2">
      <c r="A5" s="138"/>
      <c r="E5" s="257" t="s">
        <v>496</v>
      </c>
      <c r="F5" s="257"/>
      <c r="G5" s="257"/>
      <c r="H5" s="257"/>
    </row>
    <row r="6" spans="1:10" s="139" customFormat="1" ht="15.75" x14ac:dyDescent="0.2">
      <c r="A6" s="138"/>
      <c r="E6" s="257" t="s">
        <v>592</v>
      </c>
      <c r="F6" s="257"/>
      <c r="G6" s="257"/>
      <c r="H6" s="257"/>
    </row>
    <row r="7" spans="1:10" s="139" customFormat="1" ht="15.75" x14ac:dyDescent="0.2">
      <c r="A7" s="138"/>
      <c r="B7" s="140" t="s">
        <v>24</v>
      </c>
      <c r="C7" s="140"/>
    </row>
    <row r="8" spans="1:10" s="139" customFormat="1" ht="18.75" x14ac:dyDescent="0.2">
      <c r="A8" s="268" t="s">
        <v>554</v>
      </c>
      <c r="B8" s="268"/>
      <c r="C8" s="268"/>
      <c r="D8" s="268"/>
      <c r="E8" s="268"/>
      <c r="F8" s="268"/>
      <c r="G8" s="268"/>
      <c r="H8" s="268"/>
    </row>
    <row r="9" spans="1:10" s="139" customFormat="1" ht="48.75" customHeight="1" x14ac:dyDescent="0.2">
      <c r="A9" s="267" t="s">
        <v>573</v>
      </c>
      <c r="B9" s="267"/>
      <c r="C9" s="267"/>
      <c r="D9" s="267"/>
      <c r="E9" s="267"/>
      <c r="F9" s="267"/>
      <c r="G9" s="267"/>
      <c r="H9" s="267"/>
    </row>
    <row r="10" spans="1:10" s="139" customFormat="1" ht="15" x14ac:dyDescent="0.25">
      <c r="A10" s="138"/>
      <c r="B10" s="138"/>
      <c r="C10" s="141"/>
    </row>
    <row r="11" spans="1:10" s="139" customFormat="1" ht="46.5" customHeight="1" x14ac:dyDescent="0.2">
      <c r="A11" s="261" t="s">
        <v>585</v>
      </c>
      <c r="B11" s="262"/>
      <c r="C11" s="262"/>
      <c r="D11" s="262"/>
      <c r="E11" s="262"/>
      <c r="F11" s="262"/>
      <c r="G11" s="262"/>
      <c r="H11" s="262"/>
    </row>
    <row r="12" spans="1:10" s="139" customFormat="1" ht="15.75" x14ac:dyDescent="0.2">
      <c r="A12" s="269" t="s">
        <v>574</v>
      </c>
      <c r="B12" s="269" t="s">
        <v>575</v>
      </c>
      <c r="C12" s="269" t="s">
        <v>578</v>
      </c>
      <c r="D12" s="269"/>
      <c r="E12" s="269"/>
      <c r="F12" s="265" t="s">
        <v>576</v>
      </c>
      <c r="G12" s="265" t="s">
        <v>577</v>
      </c>
      <c r="H12" s="266" t="s">
        <v>579</v>
      </c>
      <c r="I12" s="140"/>
      <c r="J12" s="140"/>
    </row>
    <row r="13" spans="1:10" s="139" customFormat="1" ht="162" customHeight="1" x14ac:dyDescent="0.2">
      <c r="A13" s="269"/>
      <c r="B13" s="269"/>
      <c r="C13" s="212" t="s">
        <v>57</v>
      </c>
      <c r="D13" s="212" t="s">
        <v>58</v>
      </c>
      <c r="E13" s="212" t="s">
        <v>497</v>
      </c>
      <c r="F13" s="265"/>
      <c r="G13" s="265"/>
      <c r="H13" s="266"/>
      <c r="I13" s="211"/>
      <c r="J13" s="140"/>
    </row>
    <row r="14" spans="1:10" s="139" customFormat="1" ht="25.5" customHeight="1" x14ac:dyDescent="0.2">
      <c r="A14" s="146">
        <v>1</v>
      </c>
      <c r="B14" s="210">
        <v>2</v>
      </c>
      <c r="C14" s="210">
        <v>3</v>
      </c>
      <c r="D14" s="210">
        <v>4</v>
      </c>
      <c r="E14" s="210">
        <v>5</v>
      </c>
      <c r="F14" s="210">
        <v>6</v>
      </c>
      <c r="G14" s="210">
        <v>7</v>
      </c>
      <c r="H14" s="210">
        <v>8</v>
      </c>
      <c r="I14" s="140"/>
      <c r="J14" s="140"/>
    </row>
    <row r="15" spans="1:10" s="139" customFormat="1" ht="24" customHeight="1" x14ac:dyDescent="0.2">
      <c r="A15" s="146" t="s">
        <v>562</v>
      </c>
      <c r="B15" s="213" t="s">
        <v>562</v>
      </c>
      <c r="C15" s="214">
        <v>0</v>
      </c>
      <c r="D15" s="212">
        <v>0</v>
      </c>
      <c r="E15" s="212">
        <v>0</v>
      </c>
      <c r="F15" s="215" t="s">
        <v>562</v>
      </c>
      <c r="G15" s="215" t="s">
        <v>562</v>
      </c>
      <c r="H15" s="215" t="s">
        <v>562</v>
      </c>
      <c r="I15" s="140"/>
      <c r="J15" s="140"/>
    </row>
    <row r="17" spans="1:8" s="139" customFormat="1" ht="46.5" customHeight="1" x14ac:dyDescent="0.2">
      <c r="A17" s="261" t="s">
        <v>581</v>
      </c>
      <c r="B17" s="262"/>
      <c r="C17" s="262"/>
      <c r="D17" s="262"/>
      <c r="E17" s="262"/>
      <c r="F17" s="262"/>
      <c r="G17" s="262"/>
      <c r="H17" s="262"/>
    </row>
    <row r="20" spans="1:8" ht="72" customHeight="1" x14ac:dyDescent="0.2">
      <c r="A20" s="264" t="s">
        <v>580</v>
      </c>
      <c r="B20" s="264"/>
      <c r="C20" s="264"/>
      <c r="D20" s="264"/>
      <c r="E20" s="264"/>
      <c r="F20" s="263" t="s">
        <v>584</v>
      </c>
      <c r="G20" s="263"/>
      <c r="H20" s="263"/>
    </row>
    <row r="21" spans="1:8" ht="15.75" x14ac:dyDescent="0.2">
      <c r="A21" s="264"/>
      <c r="B21" s="264"/>
      <c r="C21" s="264"/>
      <c r="D21" s="264"/>
      <c r="E21" s="264"/>
      <c r="F21" s="210" t="s">
        <v>57</v>
      </c>
      <c r="G21" s="210" t="s">
        <v>58</v>
      </c>
      <c r="H21" s="210" t="s">
        <v>497</v>
      </c>
    </row>
    <row r="22" spans="1:8" ht="38.25" customHeight="1" x14ac:dyDescent="0.2">
      <c r="A22" s="258" t="s">
        <v>582</v>
      </c>
      <c r="B22" s="259"/>
      <c r="C22" s="259"/>
      <c r="D22" s="259"/>
      <c r="E22" s="260"/>
      <c r="F22" s="216">
        <v>0</v>
      </c>
      <c r="G22" s="216">
        <v>0</v>
      </c>
      <c r="H22" s="216">
        <v>0</v>
      </c>
    </row>
    <row r="23" spans="1:8" ht="33.75" customHeight="1" x14ac:dyDescent="0.2">
      <c r="A23" s="258" t="s">
        <v>583</v>
      </c>
      <c r="B23" s="259"/>
      <c r="C23" s="259"/>
      <c r="D23" s="259"/>
      <c r="E23" s="260"/>
      <c r="F23" s="216">
        <v>0</v>
      </c>
      <c r="G23" s="216">
        <v>0</v>
      </c>
      <c r="H23" s="216">
        <v>0</v>
      </c>
    </row>
  </sheetData>
  <mergeCells count="20">
    <mergeCell ref="A23:E23"/>
    <mergeCell ref="E5:H5"/>
    <mergeCell ref="E6:H6"/>
    <mergeCell ref="A11:H11"/>
    <mergeCell ref="A17:H17"/>
    <mergeCell ref="F20:H20"/>
    <mergeCell ref="A20:E21"/>
    <mergeCell ref="F12:F13"/>
    <mergeCell ref="G12:G13"/>
    <mergeCell ref="H12:H13"/>
    <mergeCell ref="A9:H9"/>
    <mergeCell ref="A8:H8"/>
    <mergeCell ref="A12:A13"/>
    <mergeCell ref="B12:B13"/>
    <mergeCell ref="C12:E12"/>
    <mergeCell ref="E1:H1"/>
    <mergeCell ref="E2:H2"/>
    <mergeCell ref="E3:H3"/>
    <mergeCell ref="E4:H4"/>
    <mergeCell ref="A22:E22"/>
  </mergeCells>
  <pageMargins left="0.70866141732283472" right="0.39370078740157483" top="0.74803149606299213" bottom="0.74803149606299213" header="0.31496062992125984" footer="0.31496062992125984"/>
  <pageSetup paperSize="9" scale="99" fitToHeight="2" orientation="landscape"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G21"/>
  <sheetViews>
    <sheetView topLeftCell="A4" zoomScaleSheetLayoutView="100" workbookViewId="0">
      <selection activeCell="C13" sqref="C13"/>
    </sheetView>
  </sheetViews>
  <sheetFormatPr defaultColWidth="9.140625" defaultRowHeight="12.75" x14ac:dyDescent="0.2"/>
  <cols>
    <col min="1" max="1" width="28.28515625" style="150" customWidth="1"/>
    <col min="2" max="2" width="45.28515625" style="150" customWidth="1"/>
    <col min="3" max="3" width="19.42578125" style="150" customWidth="1"/>
    <col min="4" max="4" width="9.140625" style="151"/>
    <col min="5" max="5" width="12.28515625" style="151" bestFit="1" customWidth="1"/>
    <col min="6" max="16384" width="9.140625" style="151"/>
  </cols>
  <sheetData>
    <row r="1" spans="1:7" s="139" customFormat="1" ht="15.75" x14ac:dyDescent="0.2">
      <c r="A1" s="138"/>
      <c r="B1" s="257" t="s">
        <v>424</v>
      </c>
      <c r="C1" s="257"/>
    </row>
    <row r="2" spans="1:7" s="139" customFormat="1" ht="15.75" x14ac:dyDescent="0.2">
      <c r="A2" s="138"/>
      <c r="B2" s="257" t="s">
        <v>40</v>
      </c>
      <c r="C2" s="257"/>
    </row>
    <row r="3" spans="1:7" s="139" customFormat="1" ht="15.75" x14ac:dyDescent="0.2">
      <c r="A3" s="138"/>
      <c r="B3" s="257" t="s">
        <v>42</v>
      </c>
      <c r="C3" s="257"/>
    </row>
    <row r="4" spans="1:7" s="139" customFormat="1" ht="15.75" x14ac:dyDescent="0.2">
      <c r="A4" s="138"/>
      <c r="B4" s="257" t="s">
        <v>43</v>
      </c>
      <c r="C4" s="257"/>
    </row>
    <row r="5" spans="1:7" s="139" customFormat="1" ht="15.75" x14ac:dyDescent="0.2">
      <c r="A5" s="138"/>
      <c r="B5" s="257" t="s">
        <v>496</v>
      </c>
      <c r="C5" s="257"/>
    </row>
    <row r="6" spans="1:7" s="139" customFormat="1" ht="15.75" x14ac:dyDescent="0.2">
      <c r="A6" s="138"/>
      <c r="B6" s="257" t="s">
        <v>592</v>
      </c>
      <c r="C6" s="257"/>
    </row>
    <row r="7" spans="1:7" s="139" customFormat="1" ht="15.75" x14ac:dyDescent="0.2">
      <c r="A7" s="138"/>
      <c r="B7" s="140" t="s">
        <v>24</v>
      </c>
      <c r="C7" s="140"/>
    </row>
    <row r="8" spans="1:7" s="139" customFormat="1" ht="18.75" x14ac:dyDescent="0.2">
      <c r="A8" s="268" t="s">
        <v>469</v>
      </c>
      <c r="B8" s="268"/>
      <c r="C8" s="268"/>
    </row>
    <row r="9" spans="1:7" s="139" customFormat="1" ht="48.75" customHeight="1" x14ac:dyDescent="0.2">
      <c r="A9" s="267" t="s">
        <v>552</v>
      </c>
      <c r="B9" s="267"/>
      <c r="C9" s="267"/>
    </row>
    <row r="10" spans="1:7" s="139" customFormat="1" ht="15" x14ac:dyDescent="0.25">
      <c r="A10" s="138"/>
      <c r="B10" s="138"/>
      <c r="C10" s="141" t="s">
        <v>39</v>
      </c>
    </row>
    <row r="11" spans="1:7" s="139" customFormat="1" ht="31.5" x14ac:dyDescent="0.2">
      <c r="A11" s="142" t="s">
        <v>470</v>
      </c>
      <c r="B11" s="142" t="s">
        <v>471</v>
      </c>
      <c r="C11" s="142" t="s">
        <v>472</v>
      </c>
    </row>
    <row r="12" spans="1:7" s="139" customFormat="1" ht="54.75" customHeight="1" x14ac:dyDescent="0.25">
      <c r="A12" s="143" t="s">
        <v>473</v>
      </c>
      <c r="B12" s="144" t="s">
        <v>474</v>
      </c>
      <c r="C12" s="145">
        <f>C13</f>
        <v>0</v>
      </c>
      <c r="E12" s="270"/>
      <c r="F12" s="270"/>
      <c r="G12" s="270"/>
    </row>
    <row r="13" spans="1:7" s="139" customFormat="1" ht="40.5" customHeight="1" x14ac:dyDescent="0.2">
      <c r="A13" s="146" t="s">
        <v>475</v>
      </c>
      <c r="B13" s="144" t="s">
        <v>64</v>
      </c>
      <c r="C13" s="147">
        <f>C14+C18</f>
        <v>0</v>
      </c>
    </row>
    <row r="14" spans="1:7" s="139" customFormat="1" ht="24" customHeight="1" x14ac:dyDescent="0.2">
      <c r="A14" s="146" t="s">
        <v>476</v>
      </c>
      <c r="B14" s="148" t="s">
        <v>65</v>
      </c>
      <c r="C14" s="147">
        <f>+C15</f>
        <v>-134114877.14999999</v>
      </c>
    </row>
    <row r="15" spans="1:7" s="139" customFormat="1" ht="38.25" customHeight="1" x14ac:dyDescent="0.2">
      <c r="A15" s="146" t="s">
        <v>477</v>
      </c>
      <c r="B15" s="148" t="s">
        <v>66</v>
      </c>
      <c r="C15" s="147">
        <f>+C16</f>
        <v>-134114877.14999999</v>
      </c>
    </row>
    <row r="16" spans="1:7" s="139" customFormat="1" ht="40.5" customHeight="1" x14ac:dyDescent="0.2">
      <c r="A16" s="146" t="s">
        <v>478</v>
      </c>
      <c r="B16" s="148" t="s">
        <v>67</v>
      </c>
      <c r="C16" s="147">
        <f>+C17</f>
        <v>-134114877.14999999</v>
      </c>
      <c r="E16" s="149"/>
    </row>
    <row r="17" spans="1:3" s="139" customFormat="1" ht="52.5" customHeight="1" x14ac:dyDescent="0.2">
      <c r="A17" s="146" t="s">
        <v>486</v>
      </c>
      <c r="B17" s="148" t="s">
        <v>485</v>
      </c>
      <c r="C17" s="147">
        <f>-'Прил 1'!C37</f>
        <v>-134114877.14999999</v>
      </c>
    </row>
    <row r="18" spans="1:3" s="139" customFormat="1" ht="23.25" customHeight="1" x14ac:dyDescent="0.2">
      <c r="A18" s="146" t="s">
        <v>479</v>
      </c>
      <c r="B18" s="148" t="s">
        <v>480</v>
      </c>
      <c r="C18" s="147">
        <f>+C19</f>
        <v>134114877.14999998</v>
      </c>
    </row>
    <row r="19" spans="1:3" s="139" customFormat="1" ht="37.5" customHeight="1" x14ac:dyDescent="0.2">
      <c r="A19" s="146" t="s">
        <v>481</v>
      </c>
      <c r="B19" s="148" t="s">
        <v>482</v>
      </c>
      <c r="C19" s="147">
        <f>C20</f>
        <v>134114877.14999998</v>
      </c>
    </row>
    <row r="20" spans="1:3" s="139" customFormat="1" ht="40.5" customHeight="1" x14ac:dyDescent="0.2">
      <c r="A20" s="146" t="s">
        <v>483</v>
      </c>
      <c r="B20" s="148" t="s">
        <v>484</v>
      </c>
      <c r="C20" s="147">
        <f>C21</f>
        <v>134114877.14999998</v>
      </c>
    </row>
    <row r="21" spans="1:3" s="139" customFormat="1" ht="55.5" customHeight="1" x14ac:dyDescent="0.2">
      <c r="A21" s="146" t="s">
        <v>488</v>
      </c>
      <c r="B21" s="148" t="s">
        <v>487</v>
      </c>
      <c r="C21" s="147">
        <f>'Прил 7'!J425</f>
        <v>134114877.14999998</v>
      </c>
    </row>
  </sheetData>
  <mergeCells count="9">
    <mergeCell ref="E12:G12"/>
    <mergeCell ref="B3:C3"/>
    <mergeCell ref="B4:C4"/>
    <mergeCell ref="B1:C1"/>
    <mergeCell ref="B2:C2"/>
    <mergeCell ref="B5:C5"/>
    <mergeCell ref="B6:C6"/>
    <mergeCell ref="A8:C8"/>
    <mergeCell ref="A9:C9"/>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22"/>
  <sheetViews>
    <sheetView view="pageBreakPreview" zoomScaleSheetLayoutView="100" workbookViewId="0">
      <selection activeCell="A9" sqref="A9:D9"/>
    </sheetView>
  </sheetViews>
  <sheetFormatPr defaultColWidth="9.140625" defaultRowHeight="12.75" x14ac:dyDescent="0.2"/>
  <cols>
    <col min="1" max="1" width="28" style="150" customWidth="1"/>
    <col min="2" max="2" width="31" style="150" customWidth="1"/>
    <col min="3" max="4" width="18.5703125" style="150" customWidth="1"/>
    <col min="5" max="5" width="9.140625" style="151"/>
    <col min="6" max="6" width="12.28515625" style="151" bestFit="1" customWidth="1"/>
    <col min="7" max="16384" width="9.140625" style="151"/>
  </cols>
  <sheetData>
    <row r="1" spans="1:4" ht="15.75" x14ac:dyDescent="0.2">
      <c r="A1" s="152"/>
      <c r="B1" s="220" t="s">
        <v>589</v>
      </c>
      <c r="C1" s="220"/>
      <c r="D1" s="220"/>
    </row>
    <row r="2" spans="1:4" ht="15.75" x14ac:dyDescent="0.2">
      <c r="A2" s="152"/>
      <c r="B2" s="220" t="s">
        <v>40</v>
      </c>
      <c r="C2" s="220"/>
      <c r="D2" s="220"/>
    </row>
    <row r="3" spans="1:4" ht="15.75" x14ac:dyDescent="0.2">
      <c r="A3" s="152"/>
      <c r="B3" s="220" t="s">
        <v>42</v>
      </c>
      <c r="C3" s="220"/>
      <c r="D3" s="220"/>
    </row>
    <row r="4" spans="1:4" ht="15.75" x14ac:dyDescent="0.2">
      <c r="A4" s="152"/>
      <c r="B4" s="220" t="s">
        <v>43</v>
      </c>
      <c r="C4" s="220"/>
      <c r="D4" s="220"/>
    </row>
    <row r="5" spans="1:4" ht="15.75" x14ac:dyDescent="0.2">
      <c r="A5" s="152"/>
      <c r="B5" s="220" t="s">
        <v>496</v>
      </c>
      <c r="C5" s="220"/>
      <c r="D5" s="220"/>
    </row>
    <row r="6" spans="1:4" ht="15.75" x14ac:dyDescent="0.2">
      <c r="A6" s="152"/>
      <c r="B6" s="220" t="s">
        <v>592</v>
      </c>
      <c r="C6" s="220"/>
      <c r="D6" s="220"/>
    </row>
    <row r="7" spans="1:4" ht="15.75" x14ac:dyDescent="0.2">
      <c r="A7" s="152"/>
      <c r="B7" s="1" t="s">
        <v>24</v>
      </c>
      <c r="C7" s="1"/>
      <c r="D7" s="1"/>
    </row>
    <row r="8" spans="1:4" ht="20.25" customHeight="1" x14ac:dyDescent="0.2">
      <c r="A8" s="275" t="s">
        <v>469</v>
      </c>
      <c r="B8" s="275"/>
      <c r="C8" s="275"/>
      <c r="D8" s="275"/>
    </row>
    <row r="9" spans="1:4" ht="45" customHeight="1" x14ac:dyDescent="0.2">
      <c r="A9" s="276" t="s">
        <v>553</v>
      </c>
      <c r="B9" s="276"/>
      <c r="C9" s="276"/>
      <c r="D9" s="276"/>
    </row>
    <row r="10" spans="1:4" ht="20.25" customHeight="1" x14ac:dyDescent="0.25">
      <c r="A10" s="152"/>
      <c r="B10" s="152"/>
      <c r="C10" s="152"/>
      <c r="D10" s="153" t="s">
        <v>39</v>
      </c>
    </row>
    <row r="11" spans="1:4" ht="20.25" customHeight="1" x14ac:dyDescent="0.2">
      <c r="A11" s="271" t="s">
        <v>470</v>
      </c>
      <c r="B11" s="271" t="s">
        <v>471</v>
      </c>
      <c r="C11" s="273" t="s">
        <v>472</v>
      </c>
      <c r="D11" s="274"/>
    </row>
    <row r="12" spans="1:4" ht="20.25" customHeight="1" x14ac:dyDescent="0.2">
      <c r="A12" s="272"/>
      <c r="B12" s="272"/>
      <c r="C12" s="154" t="s">
        <v>58</v>
      </c>
      <c r="D12" s="154" t="s">
        <v>497</v>
      </c>
    </row>
    <row r="13" spans="1:4" ht="67.5" customHeight="1" x14ac:dyDescent="0.2">
      <c r="A13" s="143" t="s">
        <v>473</v>
      </c>
      <c r="B13" s="144" t="s">
        <v>474</v>
      </c>
      <c r="C13" s="145">
        <f>C14</f>
        <v>0</v>
      </c>
      <c r="D13" s="145">
        <f>D14</f>
        <v>0</v>
      </c>
    </row>
    <row r="14" spans="1:4" ht="56.25" customHeight="1" x14ac:dyDescent="0.2">
      <c r="A14" s="146" t="s">
        <v>475</v>
      </c>
      <c r="B14" s="144" t="s">
        <v>64</v>
      </c>
      <c r="C14" s="147">
        <f>C15+C19</f>
        <v>0</v>
      </c>
      <c r="D14" s="147">
        <f>D15+D19</f>
        <v>0</v>
      </c>
    </row>
    <row r="15" spans="1:4" ht="31.5" x14ac:dyDescent="0.2">
      <c r="A15" s="146" t="s">
        <v>476</v>
      </c>
      <c r="B15" s="148" t="s">
        <v>65</v>
      </c>
      <c r="C15" s="147">
        <f t="shared" ref="C15:D17" si="0">+C16</f>
        <v>-142208114.98000002</v>
      </c>
      <c r="D15" s="147">
        <f t="shared" si="0"/>
        <v>-150052520.5</v>
      </c>
    </row>
    <row r="16" spans="1:4" ht="31.5" x14ac:dyDescent="0.2">
      <c r="A16" s="146" t="s">
        <v>477</v>
      </c>
      <c r="B16" s="148" t="s">
        <v>66</v>
      </c>
      <c r="C16" s="147">
        <f t="shared" si="0"/>
        <v>-142208114.98000002</v>
      </c>
      <c r="D16" s="147">
        <f t="shared" si="0"/>
        <v>-150052520.5</v>
      </c>
    </row>
    <row r="17" spans="1:4" ht="31.5" x14ac:dyDescent="0.2">
      <c r="A17" s="146" t="s">
        <v>478</v>
      </c>
      <c r="B17" s="148" t="s">
        <v>67</v>
      </c>
      <c r="C17" s="147">
        <f t="shared" si="0"/>
        <v>-142208114.98000002</v>
      </c>
      <c r="D17" s="147">
        <f t="shared" si="0"/>
        <v>-150052520.5</v>
      </c>
    </row>
    <row r="18" spans="1:4" ht="47.25" x14ac:dyDescent="0.2">
      <c r="A18" s="146" t="s">
        <v>486</v>
      </c>
      <c r="B18" s="148" t="s">
        <v>485</v>
      </c>
      <c r="C18" s="147">
        <f>-'Прил 2'!C38</f>
        <v>-142208114.98000002</v>
      </c>
      <c r="D18" s="147">
        <f>-'Прил 2'!D38</f>
        <v>-150052520.5</v>
      </c>
    </row>
    <row r="19" spans="1:4" ht="31.5" x14ac:dyDescent="0.2">
      <c r="A19" s="146" t="s">
        <v>479</v>
      </c>
      <c r="B19" s="148" t="s">
        <v>480</v>
      </c>
      <c r="C19" s="147">
        <f>+C20</f>
        <v>142208114.98000002</v>
      </c>
      <c r="D19" s="147">
        <f>+D20</f>
        <v>150052520.5</v>
      </c>
    </row>
    <row r="20" spans="1:4" ht="47.25" x14ac:dyDescent="0.2">
      <c r="A20" s="146" t="s">
        <v>481</v>
      </c>
      <c r="B20" s="148" t="s">
        <v>482</v>
      </c>
      <c r="C20" s="147">
        <f>C21</f>
        <v>142208114.98000002</v>
      </c>
      <c r="D20" s="147">
        <f>D21</f>
        <v>150052520.5</v>
      </c>
    </row>
    <row r="21" spans="1:4" ht="63" x14ac:dyDescent="0.2">
      <c r="A21" s="146" t="s">
        <v>483</v>
      </c>
      <c r="B21" s="148" t="s">
        <v>484</v>
      </c>
      <c r="C21" s="147">
        <f>C22</f>
        <v>142208114.98000002</v>
      </c>
      <c r="D21" s="147">
        <f>D22</f>
        <v>150052520.5</v>
      </c>
    </row>
    <row r="22" spans="1:4" ht="47.25" x14ac:dyDescent="0.2">
      <c r="A22" s="146" t="s">
        <v>488</v>
      </c>
      <c r="B22" s="148" t="s">
        <v>487</v>
      </c>
      <c r="C22" s="147">
        <f>'Прил 8'!J379</f>
        <v>142208114.98000002</v>
      </c>
      <c r="D22" s="147">
        <f>'Прил 8'!K379</f>
        <v>150052520.5</v>
      </c>
    </row>
  </sheetData>
  <mergeCells count="11">
    <mergeCell ref="A11:A12"/>
    <mergeCell ref="B11:B12"/>
    <mergeCell ref="C11:D11"/>
    <mergeCell ref="B1:D1"/>
    <mergeCell ref="B2:D2"/>
    <mergeCell ref="B5:D5"/>
    <mergeCell ref="B6:D6"/>
    <mergeCell ref="A8:D8"/>
    <mergeCell ref="A9:D9"/>
    <mergeCell ref="B3:D3"/>
    <mergeCell ref="B4:D4"/>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D38"/>
  <sheetViews>
    <sheetView view="pageBreakPreview" zoomScale="96" zoomScaleNormal="80" zoomScaleSheetLayoutView="96" workbookViewId="0">
      <selection activeCell="B20" sqref="B20"/>
    </sheetView>
  </sheetViews>
  <sheetFormatPr defaultColWidth="31" defaultRowHeight="15.75" x14ac:dyDescent="0.25"/>
  <cols>
    <col min="1" max="1" width="26.42578125" style="4" customWidth="1"/>
    <col min="2" max="2" width="29.5703125" style="4" customWidth="1"/>
    <col min="3" max="4" width="17.5703125" style="14" customWidth="1"/>
    <col min="5" max="16384" width="31" style="2"/>
  </cols>
  <sheetData>
    <row r="1" spans="1:4" x14ac:dyDescent="0.25">
      <c r="A1" s="5"/>
      <c r="B1" s="218" t="s">
        <v>61</v>
      </c>
      <c r="C1" s="218"/>
      <c r="D1" s="218"/>
    </row>
    <row r="2" spans="1:4" x14ac:dyDescent="0.25">
      <c r="A2" s="5"/>
      <c r="B2" s="218" t="s">
        <v>40</v>
      </c>
      <c r="C2" s="218"/>
      <c r="D2" s="218"/>
    </row>
    <row r="3" spans="1:4" x14ac:dyDescent="0.25">
      <c r="A3" s="5"/>
      <c r="B3" s="218" t="s">
        <v>42</v>
      </c>
      <c r="C3" s="218"/>
      <c r="D3" s="218"/>
    </row>
    <row r="4" spans="1:4" x14ac:dyDescent="0.25">
      <c r="A4" s="5"/>
      <c r="B4" s="218" t="s">
        <v>43</v>
      </c>
      <c r="C4" s="218"/>
      <c r="D4" s="218"/>
    </row>
    <row r="5" spans="1:4" x14ac:dyDescent="0.25">
      <c r="A5" s="5"/>
      <c r="B5" s="218" t="s">
        <v>496</v>
      </c>
      <c r="C5" s="218"/>
      <c r="D5" s="218"/>
    </row>
    <row r="6" spans="1:4" x14ac:dyDescent="0.25">
      <c r="A6" s="5"/>
      <c r="B6" s="218" t="s">
        <v>592</v>
      </c>
      <c r="C6" s="218"/>
      <c r="D6" s="218"/>
    </row>
    <row r="7" spans="1:4" x14ac:dyDescent="0.25">
      <c r="A7" s="5"/>
      <c r="C7" s="220"/>
      <c r="D7" s="220"/>
    </row>
    <row r="8" spans="1:4" x14ac:dyDescent="0.25">
      <c r="A8" s="5"/>
      <c r="B8" s="5"/>
    </row>
    <row r="9" spans="1:4" ht="17.649999999999999" customHeight="1" x14ac:dyDescent="0.25">
      <c r="A9" s="219" t="s">
        <v>59</v>
      </c>
      <c r="B9" s="219"/>
      <c r="C9" s="219"/>
      <c r="D9" s="219"/>
    </row>
    <row r="10" spans="1:4" ht="17.649999999999999" customHeight="1" x14ac:dyDescent="0.25">
      <c r="A10" s="219" t="s">
        <v>60</v>
      </c>
      <c r="B10" s="219"/>
      <c r="C10" s="219"/>
      <c r="D10" s="219"/>
    </row>
    <row r="11" spans="1:4" ht="17.649999999999999" customHeight="1" x14ac:dyDescent="0.25">
      <c r="A11" s="219" t="s">
        <v>2</v>
      </c>
      <c r="B11" s="219"/>
      <c r="C11" s="219"/>
      <c r="D11" s="219"/>
    </row>
    <row r="12" spans="1:4" ht="17.649999999999999" customHeight="1" x14ac:dyDescent="0.25">
      <c r="A12" s="217" t="s">
        <v>498</v>
      </c>
      <c r="B12" s="217"/>
      <c r="C12" s="217"/>
      <c r="D12" s="217"/>
    </row>
    <row r="13" spans="1:4" x14ac:dyDescent="0.25">
      <c r="A13" s="5" t="s">
        <v>24</v>
      </c>
      <c r="B13" s="5"/>
    </row>
    <row r="14" spans="1:4" x14ac:dyDescent="0.25">
      <c r="A14" s="22"/>
      <c r="B14" s="7"/>
      <c r="D14" s="8" t="s">
        <v>39</v>
      </c>
    </row>
    <row r="15" spans="1:4" s="12" customFormat="1" ht="50.65" customHeight="1" x14ac:dyDescent="0.2">
      <c r="A15" s="23" t="s">
        <v>1</v>
      </c>
      <c r="B15" s="10" t="s">
        <v>56</v>
      </c>
      <c r="C15" s="24" t="s">
        <v>58</v>
      </c>
      <c r="D15" s="24" t="s">
        <v>497</v>
      </c>
    </row>
    <row r="16" spans="1:4" ht="47.25" x14ac:dyDescent="0.25">
      <c r="A16" s="13" t="s">
        <v>10</v>
      </c>
      <c r="B16" s="15" t="s">
        <v>4</v>
      </c>
      <c r="C16" s="16">
        <f>C17+C19+C21+C24+C27+C29</f>
        <v>140252316.40000001</v>
      </c>
      <c r="D16" s="16">
        <f>D17+D19+D21+D24+D27+D29</f>
        <v>147990040.81999999</v>
      </c>
    </row>
    <row r="17" spans="1:4" ht="31.5" x14ac:dyDescent="0.25">
      <c r="A17" s="13" t="s">
        <v>11</v>
      </c>
      <c r="B17" s="15" t="s">
        <v>5</v>
      </c>
      <c r="C17" s="16">
        <f>C18</f>
        <v>68083595.219999999</v>
      </c>
      <c r="D17" s="16">
        <f>D18</f>
        <v>73016312.930000007</v>
      </c>
    </row>
    <row r="18" spans="1:4" ht="31.5" x14ac:dyDescent="0.25">
      <c r="A18" s="13" t="s">
        <v>12</v>
      </c>
      <c r="B18" s="15" t="s">
        <v>6</v>
      </c>
      <c r="C18" s="16">
        <v>68083595.219999999</v>
      </c>
      <c r="D18" s="16">
        <v>73016312.930000007</v>
      </c>
    </row>
    <row r="19" spans="1:4" ht="31.5" x14ac:dyDescent="0.25">
      <c r="A19" s="13" t="s">
        <v>13</v>
      </c>
      <c r="B19" s="15" t="s">
        <v>7</v>
      </c>
      <c r="C19" s="16">
        <f>C20</f>
        <v>21091.5</v>
      </c>
      <c r="D19" s="16">
        <f>D20</f>
        <v>21091.5</v>
      </c>
    </row>
    <row r="20" spans="1:4" ht="126" x14ac:dyDescent="0.25">
      <c r="A20" s="13" t="s">
        <v>46</v>
      </c>
      <c r="B20" s="15" t="s">
        <v>47</v>
      </c>
      <c r="C20" s="16">
        <v>21091.5</v>
      </c>
      <c r="D20" s="16">
        <v>21091.5</v>
      </c>
    </row>
    <row r="21" spans="1:4" ht="31.5" x14ac:dyDescent="0.25">
      <c r="A21" s="13" t="s">
        <v>14</v>
      </c>
      <c r="B21" s="15" t="s">
        <v>8</v>
      </c>
      <c r="C21" s="16">
        <f>SUM(C22:C23)</f>
        <v>57183170</v>
      </c>
      <c r="D21" s="16">
        <f>SUM(D22:D23)</f>
        <v>60071690</v>
      </c>
    </row>
    <row r="22" spans="1:4" ht="31.5" x14ac:dyDescent="0.25">
      <c r="A22" s="20" t="s">
        <v>54</v>
      </c>
      <c r="B22" s="21" t="s">
        <v>55</v>
      </c>
      <c r="C22" s="16">
        <v>2887080</v>
      </c>
      <c r="D22" s="16">
        <v>3002820</v>
      </c>
    </row>
    <row r="23" spans="1:4" ht="31.5" x14ac:dyDescent="0.25">
      <c r="A23" s="13" t="s">
        <v>48</v>
      </c>
      <c r="B23" s="15" t="s">
        <v>49</v>
      </c>
      <c r="C23" s="16">
        <v>54296090</v>
      </c>
      <c r="D23" s="16">
        <v>57068870</v>
      </c>
    </row>
    <row r="24" spans="1:4" ht="110.25" x14ac:dyDescent="0.25">
      <c r="A24" s="13" t="s">
        <v>15</v>
      </c>
      <c r="B24" s="15" t="s">
        <v>9</v>
      </c>
      <c r="C24" s="16">
        <f>SUM(C25:C26)</f>
        <v>13483359.68</v>
      </c>
      <c r="D24" s="16">
        <f>SUM(D25:D26)</f>
        <v>13431346.389999999</v>
      </c>
    </row>
    <row r="25" spans="1:4" ht="220.5" x14ac:dyDescent="0.25">
      <c r="A25" s="13" t="s">
        <v>16</v>
      </c>
      <c r="B25" s="15" t="s">
        <v>3</v>
      </c>
      <c r="C25" s="16">
        <v>12781180.199999999</v>
      </c>
      <c r="D25" s="16">
        <v>12781180.199999999</v>
      </c>
    </row>
    <row r="26" spans="1:4" ht="220.5" x14ac:dyDescent="0.25">
      <c r="A26" s="13" t="s">
        <v>35</v>
      </c>
      <c r="B26" s="15" t="s">
        <v>19</v>
      </c>
      <c r="C26" s="16">
        <v>702179.48</v>
      </c>
      <c r="D26" s="16">
        <v>650166.18999999994</v>
      </c>
    </row>
    <row r="27" spans="1:4" ht="63" x14ac:dyDescent="0.25">
      <c r="A27" s="13" t="s">
        <v>17</v>
      </c>
      <c r="B27" s="15" t="s">
        <v>0</v>
      </c>
      <c r="C27" s="16">
        <f>C28</f>
        <v>396700</v>
      </c>
      <c r="D27" s="16">
        <f>D28</f>
        <v>365200</v>
      </c>
    </row>
    <row r="28" spans="1:4" ht="94.5" x14ac:dyDescent="0.25">
      <c r="A28" s="13" t="s">
        <v>18</v>
      </c>
      <c r="B28" s="15" t="s">
        <v>36</v>
      </c>
      <c r="C28" s="16">
        <v>396700</v>
      </c>
      <c r="D28" s="16">
        <v>365200</v>
      </c>
    </row>
    <row r="29" spans="1:4" ht="31.5" x14ac:dyDescent="0.25">
      <c r="A29" s="13" t="s">
        <v>50</v>
      </c>
      <c r="B29" s="15" t="s">
        <v>51</v>
      </c>
      <c r="C29" s="16">
        <f>C30</f>
        <v>1084400</v>
      </c>
      <c r="D29" s="16">
        <f>D30</f>
        <v>1084400</v>
      </c>
    </row>
    <row r="30" spans="1:4" ht="31.5" x14ac:dyDescent="0.25">
      <c r="A30" s="13" t="s">
        <v>52</v>
      </c>
      <c r="B30" s="15" t="s">
        <v>53</v>
      </c>
      <c r="C30" s="16">
        <v>1084400</v>
      </c>
      <c r="D30" s="16">
        <v>1084400</v>
      </c>
    </row>
    <row r="31" spans="1:4" ht="31.5" x14ac:dyDescent="0.25">
      <c r="A31" s="13" t="s">
        <v>30</v>
      </c>
      <c r="B31" s="15" t="s">
        <v>31</v>
      </c>
      <c r="C31" s="16">
        <f>C32</f>
        <v>1955798.58</v>
      </c>
      <c r="D31" s="16">
        <f>D32</f>
        <v>2062479.68</v>
      </c>
    </row>
    <row r="32" spans="1:4" ht="94.5" x14ac:dyDescent="0.25">
      <c r="A32" s="13" t="s">
        <v>32</v>
      </c>
      <c r="B32" s="15" t="s">
        <v>33</v>
      </c>
      <c r="C32" s="16">
        <f>C33+C34+C35+C36</f>
        <v>1955798.58</v>
      </c>
      <c r="D32" s="16">
        <f>D33+D34+D35+D36</f>
        <v>2062479.68</v>
      </c>
    </row>
    <row r="33" spans="1:4" ht="47.25" hidden="1" x14ac:dyDescent="0.25">
      <c r="A33" s="13" t="s">
        <v>37</v>
      </c>
      <c r="B33" s="15" t="s">
        <v>38</v>
      </c>
      <c r="C33" s="16"/>
      <c r="D33" s="16"/>
    </row>
    <row r="34" spans="1:4" ht="63" hidden="1" x14ac:dyDescent="0.25">
      <c r="A34" s="13" t="s">
        <v>26</v>
      </c>
      <c r="B34" s="15" t="s">
        <v>20</v>
      </c>
      <c r="C34" s="16"/>
      <c r="D34" s="16"/>
    </row>
    <row r="35" spans="1:4" ht="47.25" x14ac:dyDescent="0.25">
      <c r="A35" s="13" t="s">
        <v>27</v>
      </c>
      <c r="B35" s="15" t="s">
        <v>25</v>
      </c>
      <c r="C35" s="16">
        <v>551782.05000000005</v>
      </c>
      <c r="D35" s="16">
        <v>568336.75</v>
      </c>
    </row>
    <row r="36" spans="1:4" ht="31.5" x14ac:dyDescent="0.25">
      <c r="A36" s="13" t="s">
        <v>28</v>
      </c>
      <c r="B36" s="15" t="s">
        <v>21</v>
      </c>
      <c r="C36" s="16">
        <v>1404016.53</v>
      </c>
      <c r="D36" s="16">
        <v>1494142.93</v>
      </c>
    </row>
    <row r="37" spans="1:4" ht="47.25" hidden="1" x14ac:dyDescent="0.25">
      <c r="A37" s="13" t="s">
        <v>22</v>
      </c>
      <c r="B37" s="15" t="s">
        <v>23</v>
      </c>
      <c r="C37" s="16"/>
      <c r="D37" s="16"/>
    </row>
    <row r="38" spans="1:4" x14ac:dyDescent="0.25">
      <c r="A38" s="17"/>
      <c r="B38" s="18" t="s">
        <v>29</v>
      </c>
      <c r="C38" s="19">
        <f>C16+C31</f>
        <v>142208114.98000002</v>
      </c>
      <c r="D38" s="19">
        <f>D16+D31</f>
        <v>150052520.5</v>
      </c>
    </row>
  </sheetData>
  <sheetProtection formatCells="0" formatColumns="0" formatRows="0" deleteColumns="0" deleteRows="0"/>
  <mergeCells count="11">
    <mergeCell ref="A10:D10"/>
    <mergeCell ref="A11:D11"/>
    <mergeCell ref="A12:D12"/>
    <mergeCell ref="A9:D9"/>
    <mergeCell ref="B1:D1"/>
    <mergeCell ref="B2:D2"/>
    <mergeCell ref="B5:D5"/>
    <mergeCell ref="B6:D6"/>
    <mergeCell ref="C7:D7"/>
    <mergeCell ref="B3:D3"/>
    <mergeCell ref="B4:D4"/>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C52"/>
  <sheetViews>
    <sheetView view="pageBreakPreview" topLeftCell="A37" zoomScaleNormal="80" zoomScaleSheetLayoutView="100" workbookViewId="0">
      <selection activeCell="A50" sqref="A50:C50"/>
    </sheetView>
  </sheetViews>
  <sheetFormatPr defaultColWidth="31" defaultRowHeight="15.75" x14ac:dyDescent="0.25"/>
  <cols>
    <col min="1" max="1" width="6" style="1" customWidth="1"/>
    <col min="2" max="2" width="116.42578125" style="4" customWidth="1"/>
    <col min="3" max="3" width="15" style="14" customWidth="1"/>
    <col min="4" max="16384" width="31" style="2"/>
  </cols>
  <sheetData>
    <row r="1" spans="1:3" x14ac:dyDescent="0.25">
      <c r="A1" s="3"/>
      <c r="B1" s="218" t="s">
        <v>62</v>
      </c>
      <c r="C1" s="218"/>
    </row>
    <row r="2" spans="1:3" x14ac:dyDescent="0.25">
      <c r="A2" s="3"/>
      <c r="B2" s="218" t="s">
        <v>40</v>
      </c>
      <c r="C2" s="218"/>
    </row>
    <row r="3" spans="1:3" x14ac:dyDescent="0.25">
      <c r="A3" s="3"/>
      <c r="B3" s="218" t="s">
        <v>42</v>
      </c>
      <c r="C3" s="218"/>
    </row>
    <row r="4" spans="1:3" x14ac:dyDescent="0.25">
      <c r="A4" s="3"/>
      <c r="B4" s="218" t="s">
        <v>43</v>
      </c>
      <c r="C4" s="218"/>
    </row>
    <row r="5" spans="1:3" x14ac:dyDescent="0.25">
      <c r="A5" s="3"/>
      <c r="B5" s="218" t="s">
        <v>496</v>
      </c>
      <c r="C5" s="218"/>
    </row>
    <row r="6" spans="1:3" x14ac:dyDescent="0.25">
      <c r="A6" s="3"/>
      <c r="B6" s="218" t="s">
        <v>592</v>
      </c>
      <c r="C6" s="218"/>
    </row>
    <row r="7" spans="1:3" x14ac:dyDescent="0.25">
      <c r="A7" s="3"/>
    </row>
    <row r="8" spans="1:3" x14ac:dyDescent="0.25">
      <c r="A8" s="3"/>
      <c r="C8" s="14" t="s">
        <v>493</v>
      </c>
    </row>
    <row r="9" spans="1:3" ht="57.75" customHeight="1" x14ac:dyDescent="0.25">
      <c r="A9" s="219" t="s">
        <v>499</v>
      </c>
      <c r="B9" s="219"/>
      <c r="C9" s="219"/>
    </row>
    <row r="10" spans="1:3" ht="12.75" customHeight="1" x14ac:dyDescent="0.25">
      <c r="A10" s="219"/>
      <c r="B10" s="219"/>
      <c r="C10" s="219"/>
    </row>
    <row r="11" spans="1:3" x14ac:dyDescent="0.25">
      <c r="A11" s="3" t="s">
        <v>24</v>
      </c>
      <c r="B11" s="5"/>
      <c r="C11" s="25" t="s">
        <v>39</v>
      </c>
    </row>
    <row r="12" spans="1:3" ht="31.5" x14ac:dyDescent="0.25">
      <c r="A12" s="26"/>
      <c r="B12" s="27" t="s">
        <v>68</v>
      </c>
      <c r="C12" s="28" t="s">
        <v>500</v>
      </c>
    </row>
    <row r="13" spans="1:3" x14ac:dyDescent="0.25">
      <c r="A13" s="29">
        <v>1</v>
      </c>
      <c r="B13" s="30" t="s">
        <v>69</v>
      </c>
      <c r="C13" s="155">
        <f>'Прил 7'!J45</f>
        <v>169000</v>
      </c>
    </row>
    <row r="14" spans="1:3" ht="31.5" x14ac:dyDescent="0.25">
      <c r="A14" s="29">
        <v>2</v>
      </c>
      <c r="B14" s="30" t="s">
        <v>70</v>
      </c>
      <c r="C14" s="155">
        <f>'Прил 7'!J50</f>
        <v>448900</v>
      </c>
    </row>
    <row r="15" spans="1:3" ht="267.75" x14ac:dyDescent="0.25">
      <c r="A15" s="29">
        <v>3</v>
      </c>
      <c r="B15" s="30" t="s">
        <v>71</v>
      </c>
      <c r="C15" s="155">
        <f>'Прил 7'!J39</f>
        <v>429600</v>
      </c>
    </row>
    <row r="16" spans="1:3" ht="31.5" x14ac:dyDescent="0.25">
      <c r="A16" s="29">
        <v>4</v>
      </c>
      <c r="B16" s="30" t="s">
        <v>72</v>
      </c>
      <c r="C16" s="155">
        <f>'Прил 7'!J176</f>
        <v>34300</v>
      </c>
    </row>
    <row r="17" spans="1:3" ht="31.5" x14ac:dyDescent="0.25">
      <c r="A17" s="29">
        <v>5</v>
      </c>
      <c r="B17" s="30" t="s">
        <v>73</v>
      </c>
      <c r="C17" s="155">
        <f>'Прил 7'!J43</f>
        <v>114500</v>
      </c>
    </row>
    <row r="18" spans="1:3" x14ac:dyDescent="0.25">
      <c r="A18" s="29">
        <v>6</v>
      </c>
      <c r="B18" s="30" t="s">
        <v>535</v>
      </c>
      <c r="C18" s="155">
        <f>'Прил 7'!J41</f>
        <v>132300</v>
      </c>
    </row>
    <row r="19" spans="1:3" ht="31.5" x14ac:dyDescent="0.25">
      <c r="A19" s="29">
        <v>7</v>
      </c>
      <c r="B19" s="30" t="s">
        <v>536</v>
      </c>
      <c r="C19" s="155">
        <f>'Прил 7'!J287</f>
        <v>142786.79999999999</v>
      </c>
    </row>
    <row r="20" spans="1:3" ht="78.75" x14ac:dyDescent="0.25">
      <c r="A20" s="29">
        <v>8</v>
      </c>
      <c r="B20" s="30" t="s">
        <v>590</v>
      </c>
      <c r="C20" s="155">
        <f>'Прил 7'!J178</f>
        <v>545400</v>
      </c>
    </row>
    <row r="21" spans="1:3" x14ac:dyDescent="0.25">
      <c r="A21" s="26"/>
      <c r="B21" s="31" t="s">
        <v>74</v>
      </c>
      <c r="C21" s="156">
        <f>SUM(C13:C20)</f>
        <v>2016786.8</v>
      </c>
    </row>
    <row r="22" spans="1:3" ht="21.75" customHeight="1" x14ac:dyDescent="0.25">
      <c r="A22" s="32"/>
      <c r="B22" s="32"/>
      <c r="C22" s="33"/>
    </row>
    <row r="23" spans="1:3" ht="84.75" customHeight="1" x14ac:dyDescent="0.25">
      <c r="A23" s="221" t="s">
        <v>534</v>
      </c>
      <c r="B23" s="221"/>
      <c r="C23" s="221"/>
    </row>
    <row r="24" spans="1:3" ht="15.75" customHeight="1" x14ac:dyDescent="0.25">
      <c r="A24" s="34"/>
      <c r="B24" s="34"/>
      <c r="C24" s="34"/>
    </row>
    <row r="25" spans="1:3" ht="84" customHeight="1" x14ac:dyDescent="0.25">
      <c r="A25" s="221" t="s">
        <v>538</v>
      </c>
      <c r="B25" s="221"/>
      <c r="C25" s="221"/>
    </row>
    <row r="26" spans="1:3" ht="25.5" customHeight="1" x14ac:dyDescent="0.25">
      <c r="A26" s="35"/>
      <c r="B26" s="35"/>
      <c r="C26" s="35"/>
    </row>
    <row r="27" spans="1:3" ht="365.25" customHeight="1" x14ac:dyDescent="0.25">
      <c r="A27" s="222" t="s">
        <v>539</v>
      </c>
      <c r="B27" s="222"/>
      <c r="C27" s="222"/>
    </row>
    <row r="28" spans="1:3" ht="84.75" customHeight="1" x14ac:dyDescent="0.25">
      <c r="A28" s="224" t="s">
        <v>540</v>
      </c>
      <c r="B28" s="222"/>
      <c r="C28" s="222"/>
    </row>
    <row r="29" spans="1:3" ht="18" customHeight="1" x14ac:dyDescent="0.25">
      <c r="A29" s="36"/>
      <c r="B29" s="36"/>
      <c r="C29" s="36"/>
    </row>
    <row r="30" spans="1:3" ht="64.5" customHeight="1" x14ac:dyDescent="0.25">
      <c r="A30" s="221" t="s">
        <v>75</v>
      </c>
      <c r="B30" s="221"/>
      <c r="C30" s="221"/>
    </row>
    <row r="31" spans="1:3" ht="15.75" customHeight="1" x14ac:dyDescent="0.25">
      <c r="A31" s="36"/>
      <c r="B31" s="36"/>
      <c r="C31" s="36"/>
    </row>
    <row r="32" spans="1:3" ht="80.25" customHeight="1" x14ac:dyDescent="0.25">
      <c r="A32" s="221" t="s">
        <v>541</v>
      </c>
      <c r="B32" s="221"/>
      <c r="C32" s="221"/>
    </row>
    <row r="33" spans="1:3" ht="18" customHeight="1" x14ac:dyDescent="0.25">
      <c r="A33" s="36"/>
      <c r="B33" s="36"/>
      <c r="C33" s="36"/>
    </row>
    <row r="34" spans="1:3" ht="101.25" customHeight="1" x14ac:dyDescent="0.25">
      <c r="A34" s="221" t="s">
        <v>542</v>
      </c>
      <c r="B34" s="221"/>
      <c r="C34" s="221"/>
    </row>
    <row r="35" spans="1:3" ht="18" customHeight="1" x14ac:dyDescent="0.25">
      <c r="A35" s="32"/>
      <c r="B35" s="32"/>
      <c r="C35" s="33"/>
    </row>
    <row r="36" spans="1:3" ht="47.25" customHeight="1" x14ac:dyDescent="0.25">
      <c r="A36" s="221" t="s">
        <v>543</v>
      </c>
      <c r="B36" s="221"/>
      <c r="C36" s="221"/>
    </row>
    <row r="37" spans="1:3" x14ac:dyDescent="0.25">
      <c r="A37" s="32"/>
      <c r="B37" s="32"/>
      <c r="C37" s="33"/>
    </row>
    <row r="38" spans="1:3" ht="89.25" customHeight="1" x14ac:dyDescent="0.25">
      <c r="A38" s="221" t="s">
        <v>544</v>
      </c>
      <c r="B38" s="221"/>
      <c r="C38" s="221"/>
    </row>
    <row r="39" spans="1:3" x14ac:dyDescent="0.25">
      <c r="A39" s="32"/>
      <c r="B39" s="32"/>
      <c r="C39" s="33"/>
    </row>
    <row r="40" spans="1:3" x14ac:dyDescent="0.25">
      <c r="A40" s="32"/>
      <c r="B40" s="32"/>
      <c r="C40" s="37" t="s">
        <v>76</v>
      </c>
    </row>
    <row r="41" spans="1:3" ht="45" customHeight="1" x14ac:dyDescent="0.25">
      <c r="A41" s="223" t="s">
        <v>77</v>
      </c>
      <c r="B41" s="223"/>
      <c r="C41" s="223"/>
    </row>
    <row r="42" spans="1:3" ht="18.75" x14ac:dyDescent="0.25">
      <c r="A42" s="223" t="s">
        <v>495</v>
      </c>
      <c r="B42" s="223"/>
      <c r="C42" s="223"/>
    </row>
    <row r="43" spans="1:3" ht="18.75" x14ac:dyDescent="0.25">
      <c r="A43" s="38"/>
      <c r="B43" s="38"/>
      <c r="C43" s="38"/>
    </row>
    <row r="44" spans="1:3" x14ac:dyDescent="0.25">
      <c r="A44" s="32"/>
      <c r="B44" s="32"/>
      <c r="C44" s="170" t="s">
        <v>39</v>
      </c>
    </row>
    <row r="45" spans="1:3" ht="31.5" x14ac:dyDescent="0.25">
      <c r="A45" s="26"/>
      <c r="B45" s="27" t="s">
        <v>68</v>
      </c>
      <c r="C45" s="28" t="s">
        <v>500</v>
      </c>
    </row>
    <row r="46" spans="1:3" ht="55.5" customHeight="1" x14ac:dyDescent="0.25">
      <c r="A46" s="29">
        <v>1</v>
      </c>
      <c r="B46" s="30" t="s">
        <v>78</v>
      </c>
      <c r="C46" s="155">
        <f>'Прил 7'!J327</f>
        <v>3025600</v>
      </c>
    </row>
    <row r="47" spans="1:3" ht="55.5" customHeight="1" x14ac:dyDescent="0.25">
      <c r="A47" s="29">
        <v>2</v>
      </c>
      <c r="B47" s="30" t="s">
        <v>533</v>
      </c>
      <c r="C47" s="155">
        <f>'Прил 7'!J291</f>
        <v>313500</v>
      </c>
    </row>
    <row r="48" spans="1:3" x14ac:dyDescent="0.25">
      <c r="A48" s="26"/>
      <c r="B48" s="31" t="s">
        <v>74</v>
      </c>
      <c r="C48" s="156">
        <f>SUM(C46:C47)</f>
        <v>3339100</v>
      </c>
    </row>
    <row r="49" spans="1:3" x14ac:dyDescent="0.25">
      <c r="A49" s="32"/>
      <c r="B49" s="32"/>
      <c r="C49" s="33"/>
    </row>
    <row r="50" spans="1:3" ht="200.25" customHeight="1" x14ac:dyDescent="0.25">
      <c r="A50" s="221" t="s">
        <v>494</v>
      </c>
      <c r="B50" s="221"/>
      <c r="C50" s="221"/>
    </row>
    <row r="52" spans="1:3" ht="200.25" customHeight="1" x14ac:dyDescent="0.25">
      <c r="A52" s="221" t="s">
        <v>545</v>
      </c>
      <c r="B52" s="221"/>
      <c r="C52" s="221"/>
    </row>
  </sheetData>
  <sheetProtection formatCells="0" formatColumns="0" formatRows="0" deleteColumns="0" deleteRows="0"/>
  <mergeCells count="21">
    <mergeCell ref="A30:C30"/>
    <mergeCell ref="A32:C32"/>
    <mergeCell ref="A34:C34"/>
    <mergeCell ref="A36:C36"/>
    <mergeCell ref="A38:C38"/>
    <mergeCell ref="A52:C52"/>
    <mergeCell ref="A27:C27"/>
    <mergeCell ref="B1:C1"/>
    <mergeCell ref="B2:C2"/>
    <mergeCell ref="B3:C3"/>
    <mergeCell ref="B4:C4"/>
    <mergeCell ref="B5:C5"/>
    <mergeCell ref="B6:C6"/>
    <mergeCell ref="A9:C9"/>
    <mergeCell ref="A10:C10"/>
    <mergeCell ref="A23:C23"/>
    <mergeCell ref="A25:C25"/>
    <mergeCell ref="A41:C41"/>
    <mergeCell ref="A42:C42"/>
    <mergeCell ref="A50:C50"/>
    <mergeCell ref="A28:C28"/>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15" max="2" man="1"/>
    <brk id="3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52"/>
  <sheetViews>
    <sheetView view="pageBreakPreview" topLeftCell="A46" zoomScaleNormal="80" zoomScaleSheetLayoutView="100" workbookViewId="0">
      <selection activeCell="A52" sqref="A52:D52"/>
    </sheetView>
  </sheetViews>
  <sheetFormatPr defaultColWidth="31" defaultRowHeight="15.75" x14ac:dyDescent="0.25"/>
  <cols>
    <col min="1" max="1" width="6" style="1" customWidth="1"/>
    <col min="2" max="2" width="101.7109375" style="4" customWidth="1"/>
    <col min="3" max="4" width="15" style="171" customWidth="1"/>
    <col min="5" max="16384" width="31" style="2"/>
  </cols>
  <sheetData>
    <row r="1" spans="1:4" x14ac:dyDescent="0.25">
      <c r="A1" s="3"/>
      <c r="B1" s="218" t="s">
        <v>586</v>
      </c>
      <c r="C1" s="218"/>
      <c r="D1" s="218"/>
    </row>
    <row r="2" spans="1:4" x14ac:dyDescent="0.25">
      <c r="A2" s="3"/>
      <c r="B2" s="218" t="s">
        <v>40</v>
      </c>
      <c r="C2" s="218"/>
      <c r="D2" s="218"/>
    </row>
    <row r="3" spans="1:4" x14ac:dyDescent="0.25">
      <c r="A3" s="3"/>
      <c r="B3" s="218" t="s">
        <v>42</v>
      </c>
      <c r="C3" s="218"/>
      <c r="D3" s="218"/>
    </row>
    <row r="4" spans="1:4" x14ac:dyDescent="0.25">
      <c r="A4" s="3"/>
      <c r="B4" s="218" t="s">
        <v>43</v>
      </c>
      <c r="C4" s="218"/>
      <c r="D4" s="218"/>
    </row>
    <row r="5" spans="1:4" x14ac:dyDescent="0.25">
      <c r="A5" s="3"/>
      <c r="B5" s="218" t="s">
        <v>496</v>
      </c>
      <c r="C5" s="218"/>
      <c r="D5" s="218"/>
    </row>
    <row r="6" spans="1:4" x14ac:dyDescent="0.25">
      <c r="A6" s="3"/>
      <c r="B6" s="218" t="s">
        <v>593</v>
      </c>
      <c r="C6" s="218"/>
      <c r="D6" s="218"/>
    </row>
    <row r="7" spans="1:4" x14ac:dyDescent="0.25">
      <c r="A7" s="3"/>
    </row>
    <row r="8" spans="1:4" x14ac:dyDescent="0.25">
      <c r="A8" s="3"/>
      <c r="D8" s="171" t="s">
        <v>493</v>
      </c>
    </row>
    <row r="9" spans="1:4" ht="57.75" customHeight="1" x14ac:dyDescent="0.25">
      <c r="A9" s="219" t="s">
        <v>502</v>
      </c>
      <c r="B9" s="219"/>
      <c r="C9" s="219"/>
      <c r="D9" s="219"/>
    </row>
    <row r="10" spans="1:4" ht="12.75" customHeight="1" x14ac:dyDescent="0.25">
      <c r="A10" s="219"/>
      <c r="B10" s="219"/>
      <c r="C10" s="219"/>
      <c r="D10" s="2"/>
    </row>
    <row r="11" spans="1:4" x14ac:dyDescent="0.25">
      <c r="A11" s="3" t="s">
        <v>24</v>
      </c>
      <c r="B11" s="5"/>
      <c r="C11" s="25"/>
      <c r="D11" s="25" t="s">
        <v>39</v>
      </c>
    </row>
    <row r="12" spans="1:4" ht="31.5" x14ac:dyDescent="0.25">
      <c r="A12" s="26"/>
      <c r="B12" s="27" t="s">
        <v>68</v>
      </c>
      <c r="C12" s="28" t="s">
        <v>501</v>
      </c>
      <c r="D12" s="28" t="s">
        <v>546</v>
      </c>
    </row>
    <row r="13" spans="1:4" x14ac:dyDescent="0.25">
      <c r="A13" s="29">
        <v>1</v>
      </c>
      <c r="B13" s="30" t="s">
        <v>69</v>
      </c>
      <c r="C13" s="155">
        <f>'Прил 8'!J39</f>
        <v>175100</v>
      </c>
      <c r="D13" s="155">
        <f>'Прил 8'!K39</f>
        <v>178100</v>
      </c>
    </row>
    <row r="14" spans="1:4" ht="31.5" x14ac:dyDescent="0.25">
      <c r="A14" s="29">
        <v>2</v>
      </c>
      <c r="B14" s="30" t="s">
        <v>70</v>
      </c>
      <c r="C14" s="155">
        <f>'Прил 8'!J44</f>
        <v>470900</v>
      </c>
      <c r="D14" s="155">
        <f>'Прил 8'!K44</f>
        <v>482600</v>
      </c>
    </row>
    <row r="15" spans="1:4" ht="315" x14ac:dyDescent="0.25">
      <c r="A15" s="29">
        <v>3</v>
      </c>
      <c r="B15" s="30" t="s">
        <v>71</v>
      </c>
      <c r="C15" s="155">
        <f>'Прил 8'!J33</f>
        <v>429600</v>
      </c>
      <c r="D15" s="155">
        <f>'Прил 8'!K33</f>
        <v>429600</v>
      </c>
    </row>
    <row r="16" spans="1:4" ht="31.5" x14ac:dyDescent="0.25">
      <c r="A16" s="29">
        <v>4</v>
      </c>
      <c r="B16" s="30" t="s">
        <v>72</v>
      </c>
      <c r="C16" s="155">
        <f>'Прил 8'!J159</f>
        <v>34700</v>
      </c>
      <c r="D16" s="155">
        <f>'Прил 8'!K159</f>
        <v>34700</v>
      </c>
    </row>
    <row r="17" spans="1:4" ht="31.5" x14ac:dyDescent="0.25">
      <c r="A17" s="29">
        <v>5</v>
      </c>
      <c r="B17" s="30" t="s">
        <v>73</v>
      </c>
      <c r="C17" s="155">
        <f>'Прил 8'!J37</f>
        <v>114500</v>
      </c>
      <c r="D17" s="155">
        <f>'Прил 8'!K37</f>
        <v>114500</v>
      </c>
    </row>
    <row r="18" spans="1:4" ht="31.5" x14ac:dyDescent="0.25">
      <c r="A18" s="29">
        <v>6</v>
      </c>
      <c r="B18" s="30" t="s">
        <v>535</v>
      </c>
      <c r="C18" s="155">
        <f>'Прил 8'!J35</f>
        <v>132300</v>
      </c>
      <c r="D18" s="155">
        <f>'Прил 8'!K35</f>
        <v>132300</v>
      </c>
    </row>
    <row r="19" spans="1:4" ht="47.25" x14ac:dyDescent="0.25">
      <c r="A19" s="29">
        <v>7</v>
      </c>
      <c r="B19" s="30" t="s">
        <v>536</v>
      </c>
      <c r="C19" s="155">
        <f>'Прил 8'!J251</f>
        <v>142786.79999999999</v>
      </c>
      <c r="D19" s="155">
        <f>'Прил 8'!K251</f>
        <v>158651.98000000001</v>
      </c>
    </row>
    <row r="20" spans="1:4" ht="78.75" x14ac:dyDescent="0.25">
      <c r="A20" s="29">
        <v>8</v>
      </c>
      <c r="B20" s="30" t="s">
        <v>537</v>
      </c>
      <c r="C20" s="155">
        <f>'Прил 8'!J161</f>
        <v>554600</v>
      </c>
      <c r="D20" s="155">
        <f>'Прил 8'!K161</f>
        <v>560200</v>
      </c>
    </row>
    <row r="21" spans="1:4" x14ac:dyDescent="0.25">
      <c r="A21" s="26"/>
      <c r="B21" s="31" t="s">
        <v>74</v>
      </c>
      <c r="C21" s="156">
        <f>SUM(C13:C20)</f>
        <v>2054486.8</v>
      </c>
      <c r="D21" s="156">
        <f>SUM(D13:D20)</f>
        <v>2090651.98</v>
      </c>
    </row>
    <row r="22" spans="1:4" ht="21.75" customHeight="1" x14ac:dyDescent="0.25">
      <c r="A22" s="32"/>
      <c r="B22" s="32"/>
      <c r="C22" s="33"/>
      <c r="D22" s="33"/>
    </row>
    <row r="23" spans="1:4" ht="84.75" customHeight="1" x14ac:dyDescent="0.25">
      <c r="A23" s="221" t="s">
        <v>534</v>
      </c>
      <c r="B23" s="221"/>
      <c r="C23" s="221"/>
      <c r="D23" s="221"/>
    </row>
    <row r="24" spans="1:4" ht="15.75" customHeight="1" x14ac:dyDescent="0.25">
      <c r="A24" s="34"/>
      <c r="B24" s="34"/>
      <c r="C24" s="34"/>
      <c r="D24" s="34"/>
    </row>
    <row r="25" spans="1:4" ht="84" customHeight="1" x14ac:dyDescent="0.25">
      <c r="A25" s="221" t="s">
        <v>538</v>
      </c>
      <c r="B25" s="221"/>
      <c r="C25" s="221"/>
      <c r="D25" s="221"/>
    </row>
    <row r="26" spans="1:4" ht="25.5" customHeight="1" x14ac:dyDescent="0.25">
      <c r="A26" s="172"/>
      <c r="B26" s="172"/>
      <c r="C26" s="172"/>
      <c r="D26" s="172"/>
    </row>
    <row r="27" spans="1:4" ht="365.25" customHeight="1" x14ac:dyDescent="0.25">
      <c r="A27" s="222" t="s">
        <v>539</v>
      </c>
      <c r="B27" s="222"/>
      <c r="C27" s="222"/>
      <c r="D27" s="222"/>
    </row>
    <row r="28" spans="1:4" ht="84.75" customHeight="1" x14ac:dyDescent="0.25">
      <c r="A28" s="224" t="s">
        <v>540</v>
      </c>
      <c r="B28" s="224"/>
      <c r="C28" s="224"/>
      <c r="D28" s="224"/>
    </row>
    <row r="29" spans="1:4" ht="18" customHeight="1" x14ac:dyDescent="0.25">
      <c r="A29" s="36"/>
      <c r="B29" s="36"/>
      <c r="C29" s="36"/>
      <c r="D29" s="36"/>
    </row>
    <row r="30" spans="1:4" ht="64.5" customHeight="1" x14ac:dyDescent="0.25">
      <c r="A30" s="221" t="s">
        <v>75</v>
      </c>
      <c r="B30" s="221"/>
      <c r="C30" s="221"/>
      <c r="D30" s="221"/>
    </row>
    <row r="31" spans="1:4" ht="15.75" customHeight="1" x14ac:dyDescent="0.25">
      <c r="A31" s="36"/>
      <c r="B31" s="36"/>
      <c r="C31" s="36"/>
      <c r="D31" s="36"/>
    </row>
    <row r="32" spans="1:4" ht="80.25" customHeight="1" x14ac:dyDescent="0.25">
      <c r="A32" s="221" t="s">
        <v>541</v>
      </c>
      <c r="B32" s="221"/>
      <c r="C32" s="221"/>
      <c r="D32" s="221"/>
    </row>
    <row r="33" spans="1:4" ht="18" customHeight="1" x14ac:dyDescent="0.25">
      <c r="A33" s="36"/>
      <c r="B33" s="36"/>
      <c r="C33" s="36"/>
      <c r="D33" s="36"/>
    </row>
    <row r="34" spans="1:4" ht="101.25" customHeight="1" x14ac:dyDescent="0.25">
      <c r="A34" s="221" t="s">
        <v>542</v>
      </c>
      <c r="B34" s="221"/>
      <c r="C34" s="221"/>
      <c r="D34" s="221"/>
    </row>
    <row r="35" spans="1:4" ht="18" customHeight="1" x14ac:dyDescent="0.25">
      <c r="A35" s="32"/>
      <c r="B35" s="32"/>
      <c r="C35" s="33"/>
      <c r="D35" s="33"/>
    </row>
    <row r="36" spans="1:4" ht="47.25" customHeight="1" x14ac:dyDescent="0.25">
      <c r="A36" s="221" t="s">
        <v>543</v>
      </c>
      <c r="B36" s="221"/>
      <c r="C36" s="221"/>
      <c r="D36" s="221"/>
    </row>
    <row r="37" spans="1:4" x14ac:dyDescent="0.25">
      <c r="A37" s="32"/>
      <c r="B37" s="32"/>
      <c r="C37" s="33"/>
      <c r="D37" s="33"/>
    </row>
    <row r="38" spans="1:4" ht="89.25" customHeight="1" x14ac:dyDescent="0.25">
      <c r="A38" s="221" t="s">
        <v>544</v>
      </c>
      <c r="B38" s="221"/>
      <c r="C38" s="221"/>
      <c r="D38" s="221"/>
    </row>
    <row r="39" spans="1:4" x14ac:dyDescent="0.25">
      <c r="A39" s="32"/>
      <c r="B39" s="32"/>
      <c r="C39" s="33"/>
      <c r="D39" s="33"/>
    </row>
    <row r="40" spans="1:4" x14ac:dyDescent="0.25">
      <c r="A40" s="32"/>
      <c r="B40" s="32"/>
      <c r="C40" s="37"/>
      <c r="D40" s="37" t="s">
        <v>76</v>
      </c>
    </row>
    <row r="41" spans="1:4" ht="45" customHeight="1" x14ac:dyDescent="0.25">
      <c r="A41" s="223" t="s">
        <v>77</v>
      </c>
      <c r="B41" s="223"/>
      <c r="C41" s="223"/>
      <c r="D41" s="223"/>
    </row>
    <row r="42" spans="1:4" ht="18.75" customHeight="1" x14ac:dyDescent="0.25">
      <c r="A42" s="223" t="s">
        <v>498</v>
      </c>
      <c r="B42" s="223"/>
      <c r="C42" s="223"/>
      <c r="D42" s="223"/>
    </row>
    <row r="43" spans="1:4" ht="18.75" x14ac:dyDescent="0.25">
      <c r="A43" s="173"/>
      <c r="B43" s="173"/>
      <c r="C43" s="173"/>
      <c r="D43" s="173"/>
    </row>
    <row r="44" spans="1:4" x14ac:dyDescent="0.25">
      <c r="A44" s="32"/>
      <c r="B44" s="32"/>
      <c r="C44" s="170"/>
      <c r="D44" s="170" t="s">
        <v>39</v>
      </c>
    </row>
    <row r="45" spans="1:4" ht="31.5" x14ac:dyDescent="0.25">
      <c r="A45" s="26"/>
      <c r="B45" s="27" t="s">
        <v>68</v>
      </c>
      <c r="C45" s="28" t="s">
        <v>501</v>
      </c>
      <c r="D45" s="28" t="s">
        <v>546</v>
      </c>
    </row>
    <row r="46" spans="1:4" ht="63" x14ac:dyDescent="0.25">
      <c r="A46" s="29">
        <v>1</v>
      </c>
      <c r="B46" s="30" t="s">
        <v>78</v>
      </c>
      <c r="C46" s="155">
        <f>'Прил 8'!J285</f>
        <v>3103100</v>
      </c>
      <c r="D46" s="155">
        <f>'Прил 8'!K285</f>
        <v>3208900</v>
      </c>
    </row>
    <row r="47" spans="1:4" ht="47.25" x14ac:dyDescent="0.25">
      <c r="A47" s="29">
        <v>2</v>
      </c>
      <c r="B47" s="30" t="s">
        <v>533</v>
      </c>
      <c r="C47" s="155">
        <f>'Прил 8'!J255</f>
        <v>162600</v>
      </c>
      <c r="D47" s="155">
        <f>'Прил 8'!K255</f>
        <v>164400</v>
      </c>
    </row>
    <row r="48" spans="1:4" x14ac:dyDescent="0.25">
      <c r="A48" s="26"/>
      <c r="B48" s="31" t="s">
        <v>74</v>
      </c>
      <c r="C48" s="156">
        <f>SUM(C46:C47)</f>
        <v>3265700</v>
      </c>
      <c r="D48" s="156">
        <f>SUM(D46:D47)</f>
        <v>3373300</v>
      </c>
    </row>
    <row r="49" spans="1:4" x14ac:dyDescent="0.25">
      <c r="A49" s="32"/>
      <c r="B49" s="32"/>
      <c r="C49" s="33"/>
      <c r="D49" s="33"/>
    </row>
    <row r="50" spans="1:4" ht="200.25" customHeight="1" x14ac:dyDescent="0.25">
      <c r="A50" s="221" t="s">
        <v>494</v>
      </c>
      <c r="B50" s="221"/>
      <c r="C50" s="221"/>
      <c r="D50" s="221"/>
    </row>
    <row r="52" spans="1:4" ht="200.25" customHeight="1" x14ac:dyDescent="0.25">
      <c r="A52" s="221" t="s">
        <v>545</v>
      </c>
      <c r="B52" s="221"/>
      <c r="C52" s="221"/>
      <c r="D52" s="221"/>
    </row>
  </sheetData>
  <sheetProtection formatCells="0" formatColumns="0" formatRows="0" deleteColumns="0" deleteRows="0"/>
  <mergeCells count="21">
    <mergeCell ref="B1:D1"/>
    <mergeCell ref="A36:D36"/>
    <mergeCell ref="A10:C10"/>
    <mergeCell ref="B4:D4"/>
    <mergeCell ref="B3:D3"/>
    <mergeCell ref="B2:D2"/>
    <mergeCell ref="A27:D27"/>
    <mergeCell ref="A28:D28"/>
    <mergeCell ref="A30:D30"/>
    <mergeCell ref="A32:D32"/>
    <mergeCell ref="A34:D34"/>
    <mergeCell ref="A9:D9"/>
    <mergeCell ref="B6:D6"/>
    <mergeCell ref="B5:D5"/>
    <mergeCell ref="A23:D23"/>
    <mergeCell ref="A25:D25"/>
    <mergeCell ref="A38:D38"/>
    <mergeCell ref="A41:D41"/>
    <mergeCell ref="A42:D42"/>
    <mergeCell ref="A52:D52"/>
    <mergeCell ref="A50:D50"/>
  </mergeCells>
  <pageMargins left="0.78740157480314965" right="0.19685039370078741" top="0.39370078740157483" bottom="0.39370078740157483" header="0.19685039370078741" footer="0.19685039370078741"/>
  <pageSetup paperSize="9" fitToHeight="7" orientation="landscape" r:id="rId1"/>
  <headerFooter scaleWithDoc="0">
    <oddHeader>&amp;C&amp;P</oddHeader>
  </headerFooter>
  <rowBreaks count="1" manualBreakCount="1">
    <brk id="39"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I417"/>
  <sheetViews>
    <sheetView view="pageBreakPreview" topLeftCell="A388" zoomScaleSheetLayoutView="100" workbookViewId="0">
      <selection activeCell="A407" sqref="A407"/>
    </sheetView>
  </sheetViews>
  <sheetFormatPr defaultColWidth="8.85546875" defaultRowHeight="15.75" x14ac:dyDescent="0.25"/>
  <cols>
    <col min="1" max="1" width="81.140625" style="47" customWidth="1"/>
    <col min="2" max="3" width="4.42578125" style="48" customWidth="1"/>
    <col min="4" max="6" width="4.28515625" style="48" customWidth="1"/>
    <col min="7" max="7" width="8.7109375" style="48" customWidth="1"/>
    <col min="8" max="8" width="7.5703125" style="48" customWidth="1"/>
    <col min="9" max="9" width="16.7109375" style="49" customWidth="1"/>
    <col min="10" max="10" width="11.28515625" style="41" bestFit="1" customWidth="1"/>
    <col min="11" max="16384" width="8.85546875" style="41"/>
  </cols>
  <sheetData>
    <row r="1" spans="1:9" x14ac:dyDescent="0.25">
      <c r="A1" s="39"/>
      <c r="B1" s="234" t="s">
        <v>587</v>
      </c>
      <c r="C1" s="234"/>
      <c r="D1" s="234"/>
      <c r="E1" s="234"/>
      <c r="F1" s="234"/>
      <c r="G1" s="234"/>
      <c r="H1" s="234"/>
      <c r="I1" s="234"/>
    </row>
    <row r="2" spans="1:9" x14ac:dyDescent="0.25">
      <c r="A2" s="39"/>
      <c r="B2" s="235" t="s">
        <v>40</v>
      </c>
      <c r="C2" s="235"/>
      <c r="D2" s="235"/>
      <c r="E2" s="235"/>
      <c r="F2" s="235"/>
      <c r="G2" s="235"/>
      <c r="H2" s="235"/>
      <c r="I2" s="235"/>
    </row>
    <row r="3" spans="1:9" x14ac:dyDescent="0.25">
      <c r="A3" s="39"/>
      <c r="B3" s="234" t="s">
        <v>42</v>
      </c>
      <c r="C3" s="234"/>
      <c r="D3" s="234"/>
      <c r="E3" s="234"/>
      <c r="F3" s="234"/>
      <c r="G3" s="234"/>
      <c r="H3" s="234"/>
      <c r="I3" s="234"/>
    </row>
    <row r="4" spans="1:9" x14ac:dyDescent="0.25">
      <c r="A4" s="39"/>
      <c r="B4" s="234" t="s">
        <v>43</v>
      </c>
      <c r="C4" s="234"/>
      <c r="D4" s="234"/>
      <c r="E4" s="234"/>
      <c r="F4" s="234"/>
      <c r="G4" s="234"/>
      <c r="H4" s="234"/>
      <c r="I4" s="234"/>
    </row>
    <row r="5" spans="1:9" x14ac:dyDescent="0.25">
      <c r="A5" s="39"/>
      <c r="B5" s="234" t="s">
        <v>496</v>
      </c>
      <c r="C5" s="234"/>
      <c r="D5" s="234"/>
      <c r="E5" s="234"/>
      <c r="F5" s="234"/>
      <c r="G5" s="234"/>
      <c r="H5" s="234"/>
      <c r="I5" s="234"/>
    </row>
    <row r="6" spans="1:9" x14ac:dyDescent="0.25">
      <c r="A6" s="39"/>
      <c r="B6" s="234" t="s">
        <v>592</v>
      </c>
      <c r="C6" s="234"/>
      <c r="D6" s="234"/>
      <c r="E6" s="234"/>
      <c r="F6" s="234"/>
      <c r="G6" s="234"/>
      <c r="H6" s="234"/>
      <c r="I6" s="234"/>
    </row>
    <row r="7" spans="1:9" x14ac:dyDescent="0.25">
      <c r="A7" s="39"/>
      <c r="B7" s="40"/>
      <c r="C7" s="40"/>
      <c r="D7" s="40"/>
      <c r="E7" s="40"/>
      <c r="F7" s="40"/>
      <c r="G7" s="40"/>
      <c r="H7" s="40"/>
      <c r="I7" s="42"/>
    </row>
    <row r="8" spans="1:9" x14ac:dyDescent="0.25">
      <c r="A8" s="39"/>
      <c r="B8" s="40"/>
      <c r="C8" s="40"/>
      <c r="D8" s="40"/>
      <c r="E8" s="40"/>
      <c r="F8" s="40"/>
      <c r="G8" s="40"/>
      <c r="H8" s="40"/>
      <c r="I8" s="42"/>
    </row>
    <row r="9" spans="1:9" ht="101.25" customHeight="1" x14ac:dyDescent="0.25">
      <c r="A9" s="232" t="s">
        <v>548</v>
      </c>
      <c r="B9" s="232"/>
      <c r="C9" s="232"/>
      <c r="D9" s="232"/>
      <c r="E9" s="232"/>
      <c r="F9" s="232"/>
      <c r="G9" s="232"/>
      <c r="H9" s="232"/>
      <c r="I9" s="232"/>
    </row>
    <row r="10" spans="1:9" x14ac:dyDescent="0.25">
      <c r="A10" s="43"/>
      <c r="B10" s="44"/>
      <c r="C10" s="44"/>
      <c r="D10" s="44"/>
      <c r="E10" s="44"/>
      <c r="F10" s="44"/>
      <c r="G10" s="44"/>
      <c r="H10" s="44"/>
      <c r="I10" s="45"/>
    </row>
    <row r="11" spans="1:9" x14ac:dyDescent="0.25">
      <c r="A11" s="233" t="s">
        <v>39</v>
      </c>
      <c r="B11" s="233"/>
      <c r="C11" s="233"/>
      <c r="D11" s="233"/>
      <c r="E11" s="233"/>
      <c r="F11" s="233"/>
      <c r="G11" s="233"/>
      <c r="H11" s="233"/>
      <c r="I11" s="233"/>
    </row>
    <row r="12" spans="1:9" x14ac:dyDescent="0.25">
      <c r="A12" s="227" t="s">
        <v>80</v>
      </c>
      <c r="B12" s="229" t="s">
        <v>1</v>
      </c>
      <c r="C12" s="230"/>
      <c r="D12" s="230"/>
      <c r="E12" s="230"/>
      <c r="F12" s="230"/>
      <c r="G12" s="230"/>
      <c r="H12" s="231"/>
      <c r="I12" s="227" t="s">
        <v>57</v>
      </c>
    </row>
    <row r="13" spans="1:9" ht="126" x14ac:dyDescent="0.25">
      <c r="A13" s="228"/>
      <c r="B13" s="179" t="s">
        <v>81</v>
      </c>
      <c r="C13" s="179" t="s">
        <v>82</v>
      </c>
      <c r="D13" s="229" t="s">
        <v>83</v>
      </c>
      <c r="E13" s="230"/>
      <c r="F13" s="230"/>
      <c r="G13" s="231"/>
      <c r="H13" s="179" t="s">
        <v>84</v>
      </c>
      <c r="I13" s="228"/>
    </row>
    <row r="14" spans="1:9" x14ac:dyDescent="0.25">
      <c r="A14" s="67" t="s">
        <v>85</v>
      </c>
      <c r="B14" s="68">
        <v>1</v>
      </c>
      <c r="C14" s="68"/>
      <c r="D14" s="69"/>
      <c r="E14" s="70"/>
      <c r="F14" s="71"/>
      <c r="G14" s="72"/>
      <c r="H14" s="70"/>
      <c r="I14" s="157">
        <f>I15+I23+I53+I58+I62+I67</f>
        <v>18928148.960000001</v>
      </c>
    </row>
    <row r="15" spans="1:9" ht="47.25" x14ac:dyDescent="0.25">
      <c r="A15" s="73" t="s">
        <v>92</v>
      </c>
      <c r="B15" s="174" t="s">
        <v>86</v>
      </c>
      <c r="C15" s="174" t="s">
        <v>93</v>
      </c>
      <c r="D15" s="174" t="s">
        <v>165</v>
      </c>
      <c r="E15" s="175"/>
      <c r="F15" s="174"/>
      <c r="G15" s="174"/>
      <c r="H15" s="175" t="s">
        <v>166</v>
      </c>
      <c r="I15" s="158">
        <f>I16</f>
        <v>1185077.72</v>
      </c>
    </row>
    <row r="16" spans="1:9" x14ac:dyDescent="0.25">
      <c r="A16" s="76" t="s">
        <v>167</v>
      </c>
      <c r="B16" s="174" t="s">
        <v>86</v>
      </c>
      <c r="C16" s="174" t="s">
        <v>93</v>
      </c>
      <c r="D16" s="174">
        <v>91</v>
      </c>
      <c r="E16" s="175">
        <v>0</v>
      </c>
      <c r="F16" s="174" t="s">
        <v>88</v>
      </c>
      <c r="G16" s="174" t="s">
        <v>90</v>
      </c>
      <c r="H16" s="175" t="s">
        <v>166</v>
      </c>
      <c r="I16" s="158">
        <f>I17</f>
        <v>1185077.72</v>
      </c>
    </row>
    <row r="17" spans="1:9" ht="31.5" x14ac:dyDescent="0.25">
      <c r="A17" s="76" t="s">
        <v>168</v>
      </c>
      <c r="B17" s="174" t="s">
        <v>86</v>
      </c>
      <c r="C17" s="174" t="s">
        <v>93</v>
      </c>
      <c r="D17" s="174">
        <v>91</v>
      </c>
      <c r="E17" s="175">
        <v>1</v>
      </c>
      <c r="F17" s="174" t="s">
        <v>89</v>
      </c>
      <c r="G17" s="174" t="s">
        <v>90</v>
      </c>
      <c r="H17" s="175"/>
      <c r="I17" s="158">
        <f>I18</f>
        <v>1185077.72</v>
      </c>
    </row>
    <row r="18" spans="1:9" ht="47.25" x14ac:dyDescent="0.25">
      <c r="A18" s="76" t="s">
        <v>169</v>
      </c>
      <c r="B18" s="174" t="s">
        <v>86</v>
      </c>
      <c r="C18" s="174" t="s">
        <v>93</v>
      </c>
      <c r="D18" s="174">
        <v>91</v>
      </c>
      <c r="E18" s="175">
        <v>1</v>
      </c>
      <c r="F18" s="174" t="s">
        <v>89</v>
      </c>
      <c r="G18" s="174" t="s">
        <v>170</v>
      </c>
      <c r="H18" s="175"/>
      <c r="I18" s="158">
        <f>I19+I20</f>
        <v>1185077.72</v>
      </c>
    </row>
    <row r="19" spans="1:9" x14ac:dyDescent="0.25">
      <c r="A19" s="76" t="s">
        <v>171</v>
      </c>
      <c r="B19" s="174" t="s">
        <v>86</v>
      </c>
      <c r="C19" s="174" t="s">
        <v>93</v>
      </c>
      <c r="D19" s="174">
        <v>91</v>
      </c>
      <c r="E19" s="175">
        <v>1</v>
      </c>
      <c r="F19" s="174" t="s">
        <v>89</v>
      </c>
      <c r="G19" s="174" t="s">
        <v>170</v>
      </c>
      <c r="H19" s="175">
        <v>120</v>
      </c>
      <c r="I19" s="159">
        <f>'Прил 7'!J416</f>
        <v>1185077.72</v>
      </c>
    </row>
    <row r="20" spans="1:9" ht="47.25" hidden="1" x14ac:dyDescent="0.25">
      <c r="A20" s="76" t="s">
        <v>172</v>
      </c>
      <c r="B20" s="174" t="s">
        <v>86</v>
      </c>
      <c r="C20" s="174" t="s">
        <v>93</v>
      </c>
      <c r="D20" s="174">
        <v>91</v>
      </c>
      <c r="E20" s="175">
        <v>1</v>
      </c>
      <c r="F20" s="174" t="s">
        <v>89</v>
      </c>
      <c r="G20" s="174" t="s">
        <v>173</v>
      </c>
      <c r="H20" s="175"/>
      <c r="I20" s="159">
        <f>SUM(I21:I22)</f>
        <v>0</v>
      </c>
    </row>
    <row r="21" spans="1:9" ht="31.5" hidden="1" x14ac:dyDescent="0.25">
      <c r="A21" s="77" t="s">
        <v>96</v>
      </c>
      <c r="B21" s="174" t="s">
        <v>86</v>
      </c>
      <c r="C21" s="174" t="s">
        <v>93</v>
      </c>
      <c r="D21" s="174">
        <v>91</v>
      </c>
      <c r="E21" s="175">
        <v>1</v>
      </c>
      <c r="F21" s="174" t="s">
        <v>89</v>
      </c>
      <c r="G21" s="174" t="s">
        <v>173</v>
      </c>
      <c r="H21" s="175">
        <v>240</v>
      </c>
      <c r="I21" s="159"/>
    </row>
    <row r="22" spans="1:9" hidden="1" x14ac:dyDescent="0.25">
      <c r="A22" s="77" t="s">
        <v>98</v>
      </c>
      <c r="B22" s="174" t="s">
        <v>86</v>
      </c>
      <c r="C22" s="174" t="s">
        <v>93</v>
      </c>
      <c r="D22" s="174">
        <v>91</v>
      </c>
      <c r="E22" s="175">
        <v>1</v>
      </c>
      <c r="F22" s="174" t="s">
        <v>89</v>
      </c>
      <c r="G22" s="174" t="s">
        <v>173</v>
      </c>
      <c r="H22" s="175">
        <v>850</v>
      </c>
      <c r="I22" s="159"/>
    </row>
    <row r="23" spans="1:9" ht="47.25" x14ac:dyDescent="0.25">
      <c r="A23" s="76" t="s">
        <v>104</v>
      </c>
      <c r="B23" s="174" t="s">
        <v>86</v>
      </c>
      <c r="C23" s="175" t="s">
        <v>105</v>
      </c>
      <c r="D23" s="174" t="s">
        <v>165</v>
      </c>
      <c r="E23" s="175"/>
      <c r="F23" s="174"/>
      <c r="G23" s="174"/>
      <c r="H23" s="175" t="s">
        <v>166</v>
      </c>
      <c r="I23" s="159">
        <f>I24+I28+I42</f>
        <v>12977098.68</v>
      </c>
    </row>
    <row r="24" spans="1:9" ht="47.25" hidden="1" x14ac:dyDescent="0.25">
      <c r="A24" s="76" t="s">
        <v>174</v>
      </c>
      <c r="B24" s="174" t="s">
        <v>86</v>
      </c>
      <c r="C24" s="174" t="s">
        <v>105</v>
      </c>
      <c r="D24" s="174" t="s">
        <v>116</v>
      </c>
      <c r="E24" s="175">
        <v>0</v>
      </c>
      <c r="F24" s="174" t="s">
        <v>89</v>
      </c>
      <c r="G24" s="174" t="s">
        <v>90</v>
      </c>
      <c r="H24" s="175"/>
      <c r="I24" s="159">
        <f>I25</f>
        <v>0</v>
      </c>
    </row>
    <row r="25" spans="1:9" ht="31.5" hidden="1" x14ac:dyDescent="0.25">
      <c r="A25" s="77" t="s">
        <v>175</v>
      </c>
      <c r="B25" s="174" t="s">
        <v>86</v>
      </c>
      <c r="C25" s="174" t="s">
        <v>105</v>
      </c>
      <c r="D25" s="174" t="s">
        <v>116</v>
      </c>
      <c r="E25" s="174" t="s">
        <v>88</v>
      </c>
      <c r="F25" s="174" t="s">
        <v>86</v>
      </c>
      <c r="G25" s="174" t="s">
        <v>90</v>
      </c>
      <c r="H25" s="174"/>
      <c r="I25" s="159">
        <f>I26</f>
        <v>0</v>
      </c>
    </row>
    <row r="26" spans="1:9" ht="31.5" hidden="1" x14ac:dyDescent="0.25">
      <c r="A26" s="77" t="s">
        <v>175</v>
      </c>
      <c r="B26" s="174" t="s">
        <v>86</v>
      </c>
      <c r="C26" s="174" t="s">
        <v>105</v>
      </c>
      <c r="D26" s="174" t="s">
        <v>116</v>
      </c>
      <c r="E26" s="174" t="s">
        <v>88</v>
      </c>
      <c r="F26" s="174" t="s">
        <v>86</v>
      </c>
      <c r="G26" s="174" t="s">
        <v>176</v>
      </c>
      <c r="H26" s="174"/>
      <c r="I26" s="159">
        <f>I27</f>
        <v>0</v>
      </c>
    </row>
    <row r="27" spans="1:9" ht="31.5" hidden="1" x14ac:dyDescent="0.25">
      <c r="A27" s="77" t="s">
        <v>96</v>
      </c>
      <c r="B27" s="174" t="s">
        <v>86</v>
      </c>
      <c r="C27" s="174" t="s">
        <v>105</v>
      </c>
      <c r="D27" s="174" t="s">
        <v>116</v>
      </c>
      <c r="E27" s="174" t="s">
        <v>88</v>
      </c>
      <c r="F27" s="174" t="s">
        <v>86</v>
      </c>
      <c r="G27" s="174" t="s">
        <v>176</v>
      </c>
      <c r="H27" s="174" t="s">
        <v>97</v>
      </c>
      <c r="I27" s="159">
        <f>'Прил 7'!J18</f>
        <v>0</v>
      </c>
    </row>
    <row r="28" spans="1:9" x14ac:dyDescent="0.25">
      <c r="A28" s="76" t="s">
        <v>177</v>
      </c>
      <c r="B28" s="174" t="s">
        <v>86</v>
      </c>
      <c r="C28" s="175" t="s">
        <v>105</v>
      </c>
      <c r="D28" s="174">
        <v>92</v>
      </c>
      <c r="E28" s="175">
        <v>0</v>
      </c>
      <c r="F28" s="174" t="s">
        <v>89</v>
      </c>
      <c r="G28" s="174" t="s">
        <v>90</v>
      </c>
      <c r="H28" s="175"/>
      <c r="I28" s="159">
        <f>I29+I32</f>
        <v>12131698.68</v>
      </c>
    </row>
    <row r="29" spans="1:9" x14ac:dyDescent="0.25">
      <c r="A29" s="78" t="s">
        <v>178</v>
      </c>
      <c r="B29" s="174" t="s">
        <v>86</v>
      </c>
      <c r="C29" s="175" t="s">
        <v>105</v>
      </c>
      <c r="D29" s="174">
        <v>92</v>
      </c>
      <c r="E29" s="175">
        <v>1</v>
      </c>
      <c r="F29" s="174" t="s">
        <v>89</v>
      </c>
      <c r="G29" s="174" t="s">
        <v>90</v>
      </c>
      <c r="H29" s="175"/>
      <c r="I29" s="159">
        <f>I30</f>
        <v>1317946.18</v>
      </c>
    </row>
    <row r="30" spans="1:9" ht="63" x14ac:dyDescent="0.25">
      <c r="A30" s="78" t="s">
        <v>179</v>
      </c>
      <c r="B30" s="174" t="s">
        <v>86</v>
      </c>
      <c r="C30" s="175" t="s">
        <v>105</v>
      </c>
      <c r="D30" s="174">
        <v>92</v>
      </c>
      <c r="E30" s="175">
        <v>1</v>
      </c>
      <c r="F30" s="174" t="s">
        <v>89</v>
      </c>
      <c r="G30" s="174" t="s">
        <v>170</v>
      </c>
      <c r="H30" s="175"/>
      <c r="I30" s="159">
        <f>I31</f>
        <v>1317946.18</v>
      </c>
    </row>
    <row r="31" spans="1:9" x14ac:dyDescent="0.25">
      <c r="A31" s="76" t="s">
        <v>171</v>
      </c>
      <c r="B31" s="174" t="s">
        <v>86</v>
      </c>
      <c r="C31" s="175" t="s">
        <v>105</v>
      </c>
      <c r="D31" s="174">
        <v>92</v>
      </c>
      <c r="E31" s="175">
        <v>1</v>
      </c>
      <c r="F31" s="174" t="s">
        <v>89</v>
      </c>
      <c r="G31" s="174" t="s">
        <v>170</v>
      </c>
      <c r="H31" s="175">
        <v>120</v>
      </c>
      <c r="I31" s="159">
        <f>'Прил 7'!J22</f>
        <v>1317946.18</v>
      </c>
    </row>
    <row r="32" spans="1:9" x14ac:dyDescent="0.25">
      <c r="A32" s="77" t="s">
        <v>180</v>
      </c>
      <c r="B32" s="174" t="s">
        <v>86</v>
      </c>
      <c r="C32" s="175" t="s">
        <v>105</v>
      </c>
      <c r="D32" s="174">
        <v>92</v>
      </c>
      <c r="E32" s="175">
        <v>2</v>
      </c>
      <c r="F32" s="174" t="s">
        <v>89</v>
      </c>
      <c r="G32" s="174" t="s">
        <v>90</v>
      </c>
      <c r="H32" s="175"/>
      <c r="I32" s="159">
        <f>I33+I35+I39</f>
        <v>10813752.5</v>
      </c>
    </row>
    <row r="33" spans="1:9" ht="63" x14ac:dyDescent="0.25">
      <c r="A33" s="77" t="s">
        <v>179</v>
      </c>
      <c r="B33" s="174" t="s">
        <v>86</v>
      </c>
      <c r="C33" s="175" t="s">
        <v>105</v>
      </c>
      <c r="D33" s="174">
        <v>92</v>
      </c>
      <c r="E33" s="175">
        <v>2</v>
      </c>
      <c r="F33" s="174" t="s">
        <v>89</v>
      </c>
      <c r="G33" s="174" t="s">
        <v>170</v>
      </c>
      <c r="H33" s="175"/>
      <c r="I33" s="159">
        <f>I34</f>
        <v>10453784.949999999</v>
      </c>
    </row>
    <row r="34" spans="1:9" x14ac:dyDescent="0.25">
      <c r="A34" s="76" t="s">
        <v>171</v>
      </c>
      <c r="B34" s="174" t="s">
        <v>86</v>
      </c>
      <c r="C34" s="175" t="s">
        <v>105</v>
      </c>
      <c r="D34" s="174">
        <v>92</v>
      </c>
      <c r="E34" s="175">
        <v>2</v>
      </c>
      <c r="F34" s="174" t="s">
        <v>89</v>
      </c>
      <c r="G34" s="174" t="s">
        <v>170</v>
      </c>
      <c r="H34" s="175">
        <v>120</v>
      </c>
      <c r="I34" s="159">
        <f>'Прил 7'!J25</f>
        <v>10453784.949999999</v>
      </c>
    </row>
    <row r="35" spans="1:9" ht="47.25" x14ac:dyDescent="0.25">
      <c r="A35" s="77" t="s">
        <v>181</v>
      </c>
      <c r="B35" s="174" t="s">
        <v>86</v>
      </c>
      <c r="C35" s="175" t="s">
        <v>105</v>
      </c>
      <c r="D35" s="174">
        <v>92</v>
      </c>
      <c r="E35" s="175">
        <v>2</v>
      </c>
      <c r="F35" s="174" t="s">
        <v>89</v>
      </c>
      <c r="G35" s="174" t="s">
        <v>173</v>
      </c>
      <c r="H35" s="175"/>
      <c r="I35" s="159">
        <f>SUM(I36:I38)</f>
        <v>359967.55</v>
      </c>
    </row>
    <row r="36" spans="1:9" x14ac:dyDescent="0.25">
      <c r="A36" s="76" t="s">
        <v>171</v>
      </c>
      <c r="B36" s="174" t="s">
        <v>86</v>
      </c>
      <c r="C36" s="175" t="s">
        <v>105</v>
      </c>
      <c r="D36" s="174">
        <v>92</v>
      </c>
      <c r="E36" s="175">
        <v>2</v>
      </c>
      <c r="F36" s="174" t="s">
        <v>89</v>
      </c>
      <c r="G36" s="174" t="s">
        <v>173</v>
      </c>
      <c r="H36" s="175">
        <v>120</v>
      </c>
      <c r="I36" s="159">
        <f>'Прил 7'!J27</f>
        <v>14400</v>
      </c>
    </row>
    <row r="37" spans="1:9" ht="31.5" x14ac:dyDescent="0.25">
      <c r="A37" s="77" t="s">
        <v>96</v>
      </c>
      <c r="B37" s="174" t="s">
        <v>86</v>
      </c>
      <c r="C37" s="175" t="s">
        <v>105</v>
      </c>
      <c r="D37" s="174">
        <v>92</v>
      </c>
      <c r="E37" s="175">
        <v>2</v>
      </c>
      <c r="F37" s="174" t="s">
        <v>89</v>
      </c>
      <c r="G37" s="174" t="s">
        <v>173</v>
      </c>
      <c r="H37" s="175">
        <v>240</v>
      </c>
      <c r="I37" s="159">
        <f>'Прил 7'!J28</f>
        <v>331567.55</v>
      </c>
    </row>
    <row r="38" spans="1:9" x14ac:dyDescent="0.25">
      <c r="A38" s="77" t="s">
        <v>98</v>
      </c>
      <c r="B38" s="174" t="s">
        <v>86</v>
      </c>
      <c r="C38" s="175" t="s">
        <v>105</v>
      </c>
      <c r="D38" s="174">
        <v>92</v>
      </c>
      <c r="E38" s="175">
        <v>2</v>
      </c>
      <c r="F38" s="174" t="s">
        <v>89</v>
      </c>
      <c r="G38" s="174" t="s">
        <v>173</v>
      </c>
      <c r="H38" s="175">
        <v>850</v>
      </c>
      <c r="I38" s="159">
        <f>'Прил 7'!J29</f>
        <v>14000</v>
      </c>
    </row>
    <row r="39" spans="1:9" ht="47.25" hidden="1" x14ac:dyDescent="0.25">
      <c r="A39" s="77" t="s">
        <v>503</v>
      </c>
      <c r="B39" s="174" t="s">
        <v>86</v>
      </c>
      <c r="C39" s="175" t="s">
        <v>105</v>
      </c>
      <c r="D39" s="174">
        <v>92</v>
      </c>
      <c r="E39" s="175">
        <v>2</v>
      </c>
      <c r="F39" s="174" t="s">
        <v>89</v>
      </c>
      <c r="G39" s="174" t="s">
        <v>504</v>
      </c>
      <c r="H39" s="175"/>
      <c r="I39" s="159">
        <f>SUM(I40:I41)</f>
        <v>0</v>
      </c>
    </row>
    <row r="40" spans="1:9" hidden="1" x14ac:dyDescent="0.25">
      <c r="A40" s="76" t="s">
        <v>171</v>
      </c>
      <c r="B40" s="174" t="s">
        <v>86</v>
      </c>
      <c r="C40" s="175" t="s">
        <v>105</v>
      </c>
      <c r="D40" s="174">
        <v>92</v>
      </c>
      <c r="E40" s="175">
        <v>2</v>
      </c>
      <c r="F40" s="174" t="s">
        <v>89</v>
      </c>
      <c r="G40" s="174" t="s">
        <v>504</v>
      </c>
      <c r="H40" s="175">
        <v>120</v>
      </c>
      <c r="I40" s="159">
        <f>'Прил 7'!J31</f>
        <v>0</v>
      </c>
    </row>
    <row r="41" spans="1:9" ht="31.5" hidden="1" x14ac:dyDescent="0.25">
      <c r="A41" s="77" t="s">
        <v>96</v>
      </c>
      <c r="B41" s="174" t="s">
        <v>86</v>
      </c>
      <c r="C41" s="175" t="s">
        <v>105</v>
      </c>
      <c r="D41" s="174">
        <v>92</v>
      </c>
      <c r="E41" s="175">
        <v>2</v>
      </c>
      <c r="F41" s="174" t="s">
        <v>89</v>
      </c>
      <c r="G41" s="174" t="s">
        <v>504</v>
      </c>
      <c r="H41" s="175">
        <v>240</v>
      </c>
      <c r="I41" s="159">
        <f>'Прил 7'!J32</f>
        <v>0</v>
      </c>
    </row>
    <row r="42" spans="1:9" x14ac:dyDescent="0.25">
      <c r="A42" s="77" t="s">
        <v>182</v>
      </c>
      <c r="B42" s="174" t="s">
        <v>86</v>
      </c>
      <c r="C42" s="175" t="s">
        <v>105</v>
      </c>
      <c r="D42" s="174">
        <v>97</v>
      </c>
      <c r="E42" s="175">
        <v>0</v>
      </c>
      <c r="F42" s="174" t="s">
        <v>89</v>
      </c>
      <c r="G42" s="174" t="s">
        <v>90</v>
      </c>
      <c r="H42" s="175"/>
      <c r="I42" s="159">
        <f>I43</f>
        <v>845400</v>
      </c>
    </row>
    <row r="43" spans="1:9" ht="47.25" x14ac:dyDescent="0.25">
      <c r="A43" s="77" t="s">
        <v>183</v>
      </c>
      <c r="B43" s="174" t="s">
        <v>86</v>
      </c>
      <c r="C43" s="175" t="s">
        <v>105</v>
      </c>
      <c r="D43" s="174">
        <v>97</v>
      </c>
      <c r="E43" s="175">
        <v>2</v>
      </c>
      <c r="F43" s="174" t="s">
        <v>89</v>
      </c>
      <c r="G43" s="174" t="s">
        <v>90</v>
      </c>
      <c r="H43" s="175"/>
      <c r="I43" s="159">
        <f>I45+I47+I49+I51</f>
        <v>845400</v>
      </c>
    </row>
    <row r="44" spans="1:9" ht="225" x14ac:dyDescent="0.25">
      <c r="A44" s="79" t="s">
        <v>184</v>
      </c>
      <c r="B44" s="225" t="s">
        <v>86</v>
      </c>
      <c r="C44" s="225" t="s">
        <v>105</v>
      </c>
      <c r="D44" s="225" t="s">
        <v>185</v>
      </c>
      <c r="E44" s="226">
        <v>2</v>
      </c>
      <c r="F44" s="225" t="s">
        <v>89</v>
      </c>
      <c r="G44" s="225" t="s">
        <v>186</v>
      </c>
      <c r="H44" s="175"/>
      <c r="I44" s="159"/>
    </row>
    <row r="45" spans="1:9" ht="165" x14ac:dyDescent="0.25">
      <c r="A45" s="79" t="s">
        <v>187</v>
      </c>
      <c r="B45" s="225"/>
      <c r="C45" s="225"/>
      <c r="D45" s="225"/>
      <c r="E45" s="226"/>
      <c r="F45" s="225"/>
      <c r="G45" s="225"/>
      <c r="H45" s="175"/>
      <c r="I45" s="159">
        <f>I46</f>
        <v>429600</v>
      </c>
    </row>
    <row r="46" spans="1:9" x14ac:dyDescent="0.25">
      <c r="A46" s="80" t="s">
        <v>188</v>
      </c>
      <c r="B46" s="174" t="s">
        <v>86</v>
      </c>
      <c r="C46" s="174" t="s">
        <v>105</v>
      </c>
      <c r="D46" s="174" t="s">
        <v>185</v>
      </c>
      <c r="E46" s="175">
        <v>2</v>
      </c>
      <c r="F46" s="174" t="s">
        <v>89</v>
      </c>
      <c r="G46" s="174" t="s">
        <v>186</v>
      </c>
      <c r="H46" s="175">
        <v>540</v>
      </c>
      <c r="I46" s="159">
        <f>'Прил 7'!J39</f>
        <v>429600</v>
      </c>
    </row>
    <row r="47" spans="1:9" ht="31.5" x14ac:dyDescent="0.25">
      <c r="A47" s="77" t="s">
        <v>189</v>
      </c>
      <c r="B47" s="174" t="s">
        <v>86</v>
      </c>
      <c r="C47" s="175" t="s">
        <v>105</v>
      </c>
      <c r="D47" s="174">
        <v>97</v>
      </c>
      <c r="E47" s="175">
        <v>2</v>
      </c>
      <c r="F47" s="174" t="s">
        <v>89</v>
      </c>
      <c r="G47" s="174" t="s">
        <v>190</v>
      </c>
      <c r="H47" s="175"/>
      <c r="I47" s="159">
        <f>I48</f>
        <v>132300</v>
      </c>
    </row>
    <row r="48" spans="1:9" x14ac:dyDescent="0.25">
      <c r="A48" s="80" t="s">
        <v>188</v>
      </c>
      <c r="B48" s="174" t="s">
        <v>86</v>
      </c>
      <c r="C48" s="175" t="s">
        <v>105</v>
      </c>
      <c r="D48" s="174">
        <v>97</v>
      </c>
      <c r="E48" s="175">
        <v>2</v>
      </c>
      <c r="F48" s="174" t="s">
        <v>89</v>
      </c>
      <c r="G48" s="174" t="s">
        <v>190</v>
      </c>
      <c r="H48" s="175">
        <v>540</v>
      </c>
      <c r="I48" s="159">
        <f>'Прил 7'!J41</f>
        <v>132300</v>
      </c>
    </row>
    <row r="49" spans="1:9" ht="31.5" x14ac:dyDescent="0.25">
      <c r="A49" s="77" t="s">
        <v>191</v>
      </c>
      <c r="B49" s="174" t="s">
        <v>86</v>
      </c>
      <c r="C49" s="175" t="s">
        <v>105</v>
      </c>
      <c r="D49" s="174">
        <v>97</v>
      </c>
      <c r="E49" s="175">
        <v>2</v>
      </c>
      <c r="F49" s="174" t="s">
        <v>89</v>
      </c>
      <c r="G49" s="174" t="s">
        <v>192</v>
      </c>
      <c r="H49" s="175"/>
      <c r="I49" s="159">
        <f>I50</f>
        <v>114500</v>
      </c>
    </row>
    <row r="50" spans="1:9" x14ac:dyDescent="0.25">
      <c r="A50" s="80" t="s">
        <v>188</v>
      </c>
      <c r="B50" s="174" t="s">
        <v>86</v>
      </c>
      <c r="C50" s="175" t="s">
        <v>105</v>
      </c>
      <c r="D50" s="174">
        <v>97</v>
      </c>
      <c r="E50" s="175">
        <v>2</v>
      </c>
      <c r="F50" s="174" t="s">
        <v>89</v>
      </c>
      <c r="G50" s="174" t="s">
        <v>192</v>
      </c>
      <c r="H50" s="175">
        <v>540</v>
      </c>
      <c r="I50" s="159">
        <f>'Прил 7'!J43</f>
        <v>114500</v>
      </c>
    </row>
    <row r="51" spans="1:9" ht="47.25" x14ac:dyDescent="0.25">
      <c r="A51" s="77" t="s">
        <v>193</v>
      </c>
      <c r="B51" s="174" t="s">
        <v>86</v>
      </c>
      <c r="C51" s="175" t="s">
        <v>105</v>
      </c>
      <c r="D51" s="174">
        <v>97</v>
      </c>
      <c r="E51" s="175">
        <v>2</v>
      </c>
      <c r="F51" s="174" t="s">
        <v>89</v>
      </c>
      <c r="G51" s="174" t="s">
        <v>194</v>
      </c>
      <c r="H51" s="175"/>
      <c r="I51" s="159">
        <f>I52</f>
        <v>169000</v>
      </c>
    </row>
    <row r="52" spans="1:9" x14ac:dyDescent="0.25">
      <c r="A52" s="80" t="s">
        <v>188</v>
      </c>
      <c r="B52" s="174" t="s">
        <v>86</v>
      </c>
      <c r="C52" s="175" t="s">
        <v>105</v>
      </c>
      <c r="D52" s="174">
        <v>97</v>
      </c>
      <c r="E52" s="175">
        <v>2</v>
      </c>
      <c r="F52" s="174" t="s">
        <v>89</v>
      </c>
      <c r="G52" s="174" t="s">
        <v>194</v>
      </c>
      <c r="H52" s="175">
        <v>540</v>
      </c>
      <c r="I52" s="159">
        <f>'Прил 7'!J45</f>
        <v>169000</v>
      </c>
    </row>
    <row r="53" spans="1:9" ht="31.5" x14ac:dyDescent="0.25">
      <c r="A53" s="77" t="s">
        <v>107</v>
      </c>
      <c r="B53" s="174" t="s">
        <v>86</v>
      </c>
      <c r="C53" s="174" t="s">
        <v>108</v>
      </c>
      <c r="D53" s="174"/>
      <c r="E53" s="174"/>
      <c r="F53" s="174"/>
      <c r="G53" s="174"/>
      <c r="H53" s="174"/>
      <c r="I53" s="159">
        <f>I54</f>
        <v>448900</v>
      </c>
    </row>
    <row r="54" spans="1:9" x14ac:dyDescent="0.25">
      <c r="A54" s="77" t="s">
        <v>188</v>
      </c>
      <c r="B54" s="174" t="s">
        <v>86</v>
      </c>
      <c r="C54" s="174" t="s">
        <v>108</v>
      </c>
      <c r="D54" s="174" t="s">
        <v>185</v>
      </c>
      <c r="E54" s="174" t="s">
        <v>88</v>
      </c>
      <c r="F54" s="174" t="s">
        <v>89</v>
      </c>
      <c r="G54" s="174" t="s">
        <v>90</v>
      </c>
      <c r="H54" s="174"/>
      <c r="I54" s="159">
        <f>I55</f>
        <v>448900</v>
      </c>
    </row>
    <row r="55" spans="1:9" ht="47.25" x14ac:dyDescent="0.25">
      <c r="A55" s="77" t="s">
        <v>183</v>
      </c>
      <c r="B55" s="174" t="s">
        <v>86</v>
      </c>
      <c r="C55" s="174" t="s">
        <v>108</v>
      </c>
      <c r="D55" s="174" t="s">
        <v>185</v>
      </c>
      <c r="E55" s="174" t="s">
        <v>94</v>
      </c>
      <c r="F55" s="174" t="s">
        <v>89</v>
      </c>
      <c r="G55" s="174" t="s">
        <v>90</v>
      </c>
      <c r="H55" s="174"/>
      <c r="I55" s="159">
        <f>I56</f>
        <v>448900</v>
      </c>
    </row>
    <row r="56" spans="1:9" ht="31.5" x14ac:dyDescent="0.25">
      <c r="A56" s="77" t="s">
        <v>195</v>
      </c>
      <c r="B56" s="174" t="s">
        <v>86</v>
      </c>
      <c r="C56" s="174" t="s">
        <v>108</v>
      </c>
      <c r="D56" s="174">
        <v>97</v>
      </c>
      <c r="E56" s="175">
        <v>2</v>
      </c>
      <c r="F56" s="174" t="s">
        <v>89</v>
      </c>
      <c r="G56" s="174" t="s">
        <v>196</v>
      </c>
      <c r="H56" s="175"/>
      <c r="I56" s="159">
        <f>I57</f>
        <v>448900</v>
      </c>
    </row>
    <row r="57" spans="1:9" x14ac:dyDescent="0.25">
      <c r="A57" s="80" t="s">
        <v>188</v>
      </c>
      <c r="B57" s="174" t="s">
        <v>86</v>
      </c>
      <c r="C57" s="174" t="s">
        <v>108</v>
      </c>
      <c r="D57" s="174">
        <v>97</v>
      </c>
      <c r="E57" s="175">
        <v>2</v>
      </c>
      <c r="F57" s="174" t="s">
        <v>89</v>
      </c>
      <c r="G57" s="174" t="s">
        <v>196</v>
      </c>
      <c r="H57" s="175">
        <v>540</v>
      </c>
      <c r="I57" s="159">
        <f>'Прил 7'!J50</f>
        <v>448900</v>
      </c>
    </row>
    <row r="58" spans="1:9" hidden="1" x14ac:dyDescent="0.25">
      <c r="A58" s="77" t="s">
        <v>109</v>
      </c>
      <c r="B58" s="174" t="s">
        <v>86</v>
      </c>
      <c r="C58" s="174" t="s">
        <v>110</v>
      </c>
      <c r="D58" s="174"/>
      <c r="E58" s="175"/>
      <c r="F58" s="174"/>
      <c r="G58" s="174"/>
      <c r="H58" s="175"/>
      <c r="I58" s="159">
        <f>I59</f>
        <v>0</v>
      </c>
    </row>
    <row r="59" spans="1:9" ht="31.5" hidden="1" x14ac:dyDescent="0.25">
      <c r="A59" s="81" t="s">
        <v>197</v>
      </c>
      <c r="B59" s="174" t="s">
        <v>86</v>
      </c>
      <c r="C59" s="174" t="s">
        <v>110</v>
      </c>
      <c r="D59" s="175">
        <v>93</v>
      </c>
      <c r="E59" s="174" t="s">
        <v>91</v>
      </c>
      <c r="F59" s="174" t="s">
        <v>89</v>
      </c>
      <c r="G59" s="174" t="s">
        <v>90</v>
      </c>
      <c r="H59" s="175"/>
      <c r="I59" s="159">
        <f>I60</f>
        <v>0</v>
      </c>
    </row>
    <row r="60" spans="1:9" ht="63" hidden="1" x14ac:dyDescent="0.25">
      <c r="A60" s="81" t="s">
        <v>198</v>
      </c>
      <c r="B60" s="174" t="s">
        <v>86</v>
      </c>
      <c r="C60" s="174" t="s">
        <v>110</v>
      </c>
      <c r="D60" s="175">
        <v>93</v>
      </c>
      <c r="E60" s="174" t="s">
        <v>91</v>
      </c>
      <c r="F60" s="174" t="s">
        <v>89</v>
      </c>
      <c r="G60" s="174" t="s">
        <v>199</v>
      </c>
      <c r="H60" s="175"/>
      <c r="I60" s="159">
        <f>I61</f>
        <v>0</v>
      </c>
    </row>
    <row r="61" spans="1:9" hidden="1" x14ac:dyDescent="0.25">
      <c r="A61" s="77" t="s">
        <v>111</v>
      </c>
      <c r="B61" s="174" t="s">
        <v>86</v>
      </c>
      <c r="C61" s="174" t="s">
        <v>110</v>
      </c>
      <c r="D61" s="175">
        <v>93</v>
      </c>
      <c r="E61" s="174" t="s">
        <v>91</v>
      </c>
      <c r="F61" s="174" t="s">
        <v>89</v>
      </c>
      <c r="G61" s="174" t="s">
        <v>199</v>
      </c>
      <c r="H61" s="175">
        <v>880</v>
      </c>
      <c r="I61" s="159">
        <f>'Прил 7'!J54</f>
        <v>0</v>
      </c>
    </row>
    <row r="62" spans="1:9" x14ac:dyDescent="0.25">
      <c r="A62" s="76" t="s">
        <v>115</v>
      </c>
      <c r="B62" s="174" t="s">
        <v>86</v>
      </c>
      <c r="C62" s="175">
        <v>11</v>
      </c>
      <c r="D62" s="174"/>
      <c r="E62" s="175"/>
      <c r="F62" s="174"/>
      <c r="G62" s="174"/>
      <c r="H62" s="175" t="s">
        <v>166</v>
      </c>
      <c r="I62" s="158">
        <f>I63</f>
        <v>100000</v>
      </c>
    </row>
    <row r="63" spans="1:9" x14ac:dyDescent="0.25">
      <c r="A63" s="76" t="s">
        <v>115</v>
      </c>
      <c r="B63" s="174" t="s">
        <v>86</v>
      </c>
      <c r="C63" s="175">
        <v>11</v>
      </c>
      <c r="D63" s="174">
        <v>94</v>
      </c>
      <c r="E63" s="175">
        <v>0</v>
      </c>
      <c r="F63" s="174" t="s">
        <v>89</v>
      </c>
      <c r="G63" s="174" t="s">
        <v>90</v>
      </c>
      <c r="H63" s="175"/>
      <c r="I63" s="158">
        <f>I64</f>
        <v>100000</v>
      </c>
    </row>
    <row r="64" spans="1:9" x14ac:dyDescent="0.25">
      <c r="A64" s="76" t="s">
        <v>200</v>
      </c>
      <c r="B64" s="174" t="s">
        <v>86</v>
      </c>
      <c r="C64" s="175">
        <v>11</v>
      </c>
      <c r="D64" s="174">
        <v>94</v>
      </c>
      <c r="E64" s="175">
        <v>1</v>
      </c>
      <c r="F64" s="174" t="s">
        <v>89</v>
      </c>
      <c r="G64" s="174" t="s">
        <v>90</v>
      </c>
      <c r="H64" s="175" t="s">
        <v>166</v>
      </c>
      <c r="I64" s="158">
        <f>I65</f>
        <v>100000</v>
      </c>
    </row>
    <row r="65" spans="1:9" x14ac:dyDescent="0.25">
      <c r="A65" s="76" t="s">
        <v>200</v>
      </c>
      <c r="B65" s="174" t="s">
        <v>86</v>
      </c>
      <c r="C65" s="175">
        <v>11</v>
      </c>
      <c r="D65" s="174">
        <v>94</v>
      </c>
      <c r="E65" s="175">
        <v>1</v>
      </c>
      <c r="F65" s="174" t="s">
        <v>89</v>
      </c>
      <c r="G65" s="174" t="s">
        <v>201</v>
      </c>
      <c r="H65" s="175"/>
      <c r="I65" s="158">
        <f>I66</f>
        <v>100000</v>
      </c>
    </row>
    <row r="66" spans="1:9" x14ac:dyDescent="0.25">
      <c r="A66" s="76" t="s">
        <v>117</v>
      </c>
      <c r="B66" s="174" t="s">
        <v>86</v>
      </c>
      <c r="C66" s="175">
        <v>11</v>
      </c>
      <c r="D66" s="174">
        <v>94</v>
      </c>
      <c r="E66" s="175">
        <v>1</v>
      </c>
      <c r="F66" s="174" t="s">
        <v>89</v>
      </c>
      <c r="G66" s="174" t="s">
        <v>201</v>
      </c>
      <c r="H66" s="174" t="s">
        <v>118</v>
      </c>
      <c r="I66" s="158">
        <f>'Прил 7'!J59</f>
        <v>100000</v>
      </c>
    </row>
    <row r="67" spans="1:9" x14ac:dyDescent="0.25">
      <c r="A67" s="76" t="s">
        <v>120</v>
      </c>
      <c r="B67" s="174" t="s">
        <v>86</v>
      </c>
      <c r="C67" s="175">
        <v>13</v>
      </c>
      <c r="D67" s="174"/>
      <c r="E67" s="175"/>
      <c r="F67" s="174"/>
      <c r="G67" s="174"/>
      <c r="H67" s="175"/>
      <c r="I67" s="159">
        <f>I68+I81+I101+I107+I111+I118+I127+I131+I137</f>
        <v>4217072.5599999996</v>
      </c>
    </row>
    <row r="68" spans="1:9" ht="47.25" x14ac:dyDescent="0.25">
      <c r="A68" s="76" t="s">
        <v>202</v>
      </c>
      <c r="B68" s="174" t="s">
        <v>86</v>
      </c>
      <c r="C68" s="175">
        <v>13</v>
      </c>
      <c r="D68" s="174" t="s">
        <v>86</v>
      </c>
      <c r="E68" s="175">
        <v>0</v>
      </c>
      <c r="F68" s="174" t="s">
        <v>89</v>
      </c>
      <c r="G68" s="174" t="s">
        <v>90</v>
      </c>
      <c r="H68" s="175"/>
      <c r="I68" s="159">
        <f>I69+I78</f>
        <v>2537743.7999999998</v>
      </c>
    </row>
    <row r="69" spans="1:9" x14ac:dyDescent="0.25">
      <c r="A69" s="76" t="s">
        <v>203</v>
      </c>
      <c r="B69" s="174" t="s">
        <v>86</v>
      </c>
      <c r="C69" s="175">
        <v>13</v>
      </c>
      <c r="D69" s="174" t="s">
        <v>86</v>
      </c>
      <c r="E69" s="175">
        <v>1</v>
      </c>
      <c r="F69" s="174" t="s">
        <v>89</v>
      </c>
      <c r="G69" s="174" t="s">
        <v>90</v>
      </c>
      <c r="H69" s="175"/>
      <c r="I69" s="159">
        <f>I70+I72+I74+I76</f>
        <v>2227743.7999999998</v>
      </c>
    </row>
    <row r="70" spans="1:9" hidden="1" x14ac:dyDescent="0.25">
      <c r="A70" s="77" t="s">
        <v>505</v>
      </c>
      <c r="B70" s="174" t="s">
        <v>86</v>
      </c>
      <c r="C70" s="175">
        <v>13</v>
      </c>
      <c r="D70" s="174" t="s">
        <v>86</v>
      </c>
      <c r="E70" s="175">
        <v>1</v>
      </c>
      <c r="F70" s="174" t="s">
        <v>89</v>
      </c>
      <c r="G70" s="174" t="s">
        <v>506</v>
      </c>
      <c r="H70" s="175"/>
      <c r="I70" s="159">
        <f>I71</f>
        <v>0</v>
      </c>
    </row>
    <row r="71" spans="1:9" ht="31.5" hidden="1" x14ac:dyDescent="0.25">
      <c r="A71" s="77" t="s">
        <v>96</v>
      </c>
      <c r="B71" s="174" t="s">
        <v>86</v>
      </c>
      <c r="C71" s="175">
        <v>13</v>
      </c>
      <c r="D71" s="174" t="s">
        <v>86</v>
      </c>
      <c r="E71" s="175">
        <v>1</v>
      </c>
      <c r="F71" s="174" t="s">
        <v>89</v>
      </c>
      <c r="G71" s="174" t="s">
        <v>506</v>
      </c>
      <c r="H71" s="175">
        <v>240</v>
      </c>
      <c r="I71" s="159">
        <f>'Прил 7'!J64</f>
        <v>0</v>
      </c>
    </row>
    <row r="72" spans="1:9" x14ac:dyDescent="0.25">
      <c r="A72" s="77" t="s">
        <v>204</v>
      </c>
      <c r="B72" s="174" t="s">
        <v>86</v>
      </c>
      <c r="C72" s="175">
        <v>13</v>
      </c>
      <c r="D72" s="174" t="s">
        <v>86</v>
      </c>
      <c r="E72" s="175">
        <v>1</v>
      </c>
      <c r="F72" s="174" t="s">
        <v>89</v>
      </c>
      <c r="G72" s="174" t="s">
        <v>205</v>
      </c>
      <c r="H72" s="175"/>
      <c r="I72" s="159">
        <f>I73</f>
        <v>1421312.64</v>
      </c>
    </row>
    <row r="73" spans="1:9" ht="31.5" x14ac:dyDescent="0.25">
      <c r="A73" s="77" t="s">
        <v>96</v>
      </c>
      <c r="B73" s="174" t="s">
        <v>86</v>
      </c>
      <c r="C73" s="175">
        <v>13</v>
      </c>
      <c r="D73" s="174" t="s">
        <v>86</v>
      </c>
      <c r="E73" s="175">
        <v>1</v>
      </c>
      <c r="F73" s="174" t="s">
        <v>89</v>
      </c>
      <c r="G73" s="174" t="s">
        <v>205</v>
      </c>
      <c r="H73" s="175">
        <v>240</v>
      </c>
      <c r="I73" s="159">
        <f>'Прил 7'!J66</f>
        <v>1421312.64</v>
      </c>
    </row>
    <row r="74" spans="1:9" x14ac:dyDescent="0.25">
      <c r="A74" s="77" t="s">
        <v>206</v>
      </c>
      <c r="B74" s="174" t="s">
        <v>86</v>
      </c>
      <c r="C74" s="175">
        <v>13</v>
      </c>
      <c r="D74" s="174" t="s">
        <v>86</v>
      </c>
      <c r="E74" s="175">
        <v>1</v>
      </c>
      <c r="F74" s="174" t="s">
        <v>89</v>
      </c>
      <c r="G74" s="174" t="s">
        <v>207</v>
      </c>
      <c r="H74" s="175"/>
      <c r="I74" s="159">
        <f>I75</f>
        <v>274050</v>
      </c>
    </row>
    <row r="75" spans="1:9" ht="31.5" x14ac:dyDescent="0.25">
      <c r="A75" s="77" t="s">
        <v>96</v>
      </c>
      <c r="B75" s="174" t="s">
        <v>86</v>
      </c>
      <c r="C75" s="175">
        <v>13</v>
      </c>
      <c r="D75" s="174" t="s">
        <v>86</v>
      </c>
      <c r="E75" s="175">
        <v>1</v>
      </c>
      <c r="F75" s="174" t="s">
        <v>89</v>
      </c>
      <c r="G75" s="174" t="s">
        <v>207</v>
      </c>
      <c r="H75" s="175">
        <v>240</v>
      </c>
      <c r="I75" s="159">
        <f>'Прил 7'!J68</f>
        <v>274050</v>
      </c>
    </row>
    <row r="76" spans="1:9" x14ac:dyDescent="0.25">
      <c r="A76" s="77" t="s">
        <v>208</v>
      </c>
      <c r="B76" s="174" t="s">
        <v>86</v>
      </c>
      <c r="C76" s="175">
        <v>13</v>
      </c>
      <c r="D76" s="174" t="s">
        <v>86</v>
      </c>
      <c r="E76" s="175">
        <v>1</v>
      </c>
      <c r="F76" s="174" t="s">
        <v>89</v>
      </c>
      <c r="G76" s="174" t="s">
        <v>209</v>
      </c>
      <c r="H76" s="175"/>
      <c r="I76" s="159">
        <f>I77</f>
        <v>532381.16</v>
      </c>
    </row>
    <row r="77" spans="1:9" ht="31.5" x14ac:dyDescent="0.25">
      <c r="A77" s="77" t="s">
        <v>96</v>
      </c>
      <c r="B77" s="174" t="s">
        <v>86</v>
      </c>
      <c r="C77" s="175">
        <v>13</v>
      </c>
      <c r="D77" s="174" t="s">
        <v>86</v>
      </c>
      <c r="E77" s="175">
        <v>1</v>
      </c>
      <c r="F77" s="174" t="s">
        <v>89</v>
      </c>
      <c r="G77" s="174" t="s">
        <v>209</v>
      </c>
      <c r="H77" s="175">
        <v>240</v>
      </c>
      <c r="I77" s="159">
        <f>'Прил 7'!J70</f>
        <v>532381.16</v>
      </c>
    </row>
    <row r="78" spans="1:9" ht="31.5" x14ac:dyDescent="0.25">
      <c r="A78" s="77" t="s">
        <v>210</v>
      </c>
      <c r="B78" s="174" t="s">
        <v>86</v>
      </c>
      <c r="C78" s="175">
        <v>13</v>
      </c>
      <c r="D78" s="174" t="s">
        <v>86</v>
      </c>
      <c r="E78" s="175">
        <v>2</v>
      </c>
      <c r="F78" s="174" t="s">
        <v>89</v>
      </c>
      <c r="G78" s="174" t="s">
        <v>90</v>
      </c>
      <c r="H78" s="175"/>
      <c r="I78" s="159">
        <f>I79</f>
        <v>310000</v>
      </c>
    </row>
    <row r="79" spans="1:9" ht="31.5" x14ac:dyDescent="0.25">
      <c r="A79" s="77" t="s">
        <v>211</v>
      </c>
      <c r="B79" s="174" t="s">
        <v>86</v>
      </c>
      <c r="C79" s="175">
        <v>13</v>
      </c>
      <c r="D79" s="174" t="s">
        <v>86</v>
      </c>
      <c r="E79" s="175">
        <v>2</v>
      </c>
      <c r="F79" s="174" t="s">
        <v>89</v>
      </c>
      <c r="G79" s="174" t="s">
        <v>212</v>
      </c>
      <c r="H79" s="175"/>
      <c r="I79" s="159">
        <f>I80</f>
        <v>310000</v>
      </c>
    </row>
    <row r="80" spans="1:9" ht="31.5" x14ac:dyDescent="0.25">
      <c r="A80" s="77" t="s">
        <v>96</v>
      </c>
      <c r="B80" s="174" t="s">
        <v>86</v>
      </c>
      <c r="C80" s="175">
        <v>13</v>
      </c>
      <c r="D80" s="174" t="s">
        <v>86</v>
      </c>
      <c r="E80" s="175">
        <v>2</v>
      </c>
      <c r="F80" s="174" t="s">
        <v>89</v>
      </c>
      <c r="G80" s="174" t="s">
        <v>212</v>
      </c>
      <c r="H80" s="175">
        <v>240</v>
      </c>
      <c r="I80" s="159">
        <f>'Прил 7'!J73</f>
        <v>310000</v>
      </c>
    </row>
    <row r="81" spans="1:9" ht="47.25" x14ac:dyDescent="0.25">
      <c r="A81" s="76" t="s">
        <v>213</v>
      </c>
      <c r="B81" s="174" t="s">
        <v>86</v>
      </c>
      <c r="C81" s="175">
        <v>13</v>
      </c>
      <c r="D81" s="174" t="s">
        <v>110</v>
      </c>
      <c r="E81" s="175">
        <v>0</v>
      </c>
      <c r="F81" s="174" t="s">
        <v>89</v>
      </c>
      <c r="G81" s="174" t="s">
        <v>90</v>
      </c>
      <c r="H81" s="175"/>
      <c r="I81" s="159">
        <f>I82</f>
        <v>862136.76</v>
      </c>
    </row>
    <row r="82" spans="1:9" ht="31.5" x14ac:dyDescent="0.25">
      <c r="A82" s="76" t="s">
        <v>214</v>
      </c>
      <c r="B82" s="174" t="s">
        <v>86</v>
      </c>
      <c r="C82" s="175">
        <v>13</v>
      </c>
      <c r="D82" s="174" t="s">
        <v>110</v>
      </c>
      <c r="E82" s="175">
        <v>1</v>
      </c>
      <c r="F82" s="174" t="s">
        <v>89</v>
      </c>
      <c r="G82" s="174" t="s">
        <v>90</v>
      </c>
      <c r="H82" s="175"/>
      <c r="I82" s="159">
        <f>I83+I86+I89+I92+I95+I98</f>
        <v>862136.76</v>
      </c>
    </row>
    <row r="83" spans="1:9" x14ac:dyDescent="0.25">
      <c r="A83" s="76" t="s">
        <v>215</v>
      </c>
      <c r="B83" s="174" t="s">
        <v>86</v>
      </c>
      <c r="C83" s="175">
        <v>13</v>
      </c>
      <c r="D83" s="174" t="s">
        <v>110</v>
      </c>
      <c r="E83" s="175">
        <v>1</v>
      </c>
      <c r="F83" s="174" t="s">
        <v>86</v>
      </c>
      <c r="G83" s="174" t="s">
        <v>90</v>
      </c>
      <c r="H83" s="175"/>
      <c r="I83" s="159">
        <f>I84</f>
        <v>150000</v>
      </c>
    </row>
    <row r="84" spans="1:9" ht="31.5" x14ac:dyDescent="0.25">
      <c r="A84" s="77" t="s">
        <v>216</v>
      </c>
      <c r="B84" s="174" t="s">
        <v>86</v>
      </c>
      <c r="C84" s="174" t="s">
        <v>121</v>
      </c>
      <c r="D84" s="174" t="s">
        <v>110</v>
      </c>
      <c r="E84" s="174" t="s">
        <v>91</v>
      </c>
      <c r="F84" s="174" t="s">
        <v>86</v>
      </c>
      <c r="G84" s="174" t="s">
        <v>217</v>
      </c>
      <c r="H84" s="174"/>
      <c r="I84" s="159">
        <f>I85</f>
        <v>150000</v>
      </c>
    </row>
    <row r="85" spans="1:9" ht="31.5" x14ac:dyDescent="0.25">
      <c r="A85" s="77" t="s">
        <v>96</v>
      </c>
      <c r="B85" s="174" t="s">
        <v>86</v>
      </c>
      <c r="C85" s="174" t="s">
        <v>121</v>
      </c>
      <c r="D85" s="174" t="s">
        <v>110</v>
      </c>
      <c r="E85" s="174" t="s">
        <v>91</v>
      </c>
      <c r="F85" s="174" t="s">
        <v>86</v>
      </c>
      <c r="G85" s="174" t="s">
        <v>217</v>
      </c>
      <c r="H85" s="174" t="s">
        <v>97</v>
      </c>
      <c r="I85" s="159">
        <f>'Прил 7'!J78</f>
        <v>150000</v>
      </c>
    </row>
    <row r="86" spans="1:9" ht="31.5" x14ac:dyDescent="0.25">
      <c r="A86" s="76" t="s">
        <v>218</v>
      </c>
      <c r="B86" s="174" t="s">
        <v>86</v>
      </c>
      <c r="C86" s="175">
        <v>13</v>
      </c>
      <c r="D86" s="174" t="s">
        <v>110</v>
      </c>
      <c r="E86" s="175">
        <v>1</v>
      </c>
      <c r="F86" s="174" t="s">
        <v>87</v>
      </c>
      <c r="G86" s="174" t="s">
        <v>90</v>
      </c>
      <c r="H86" s="175"/>
      <c r="I86" s="159">
        <f>I87</f>
        <v>40000</v>
      </c>
    </row>
    <row r="87" spans="1:9" ht="31.5" x14ac:dyDescent="0.25">
      <c r="A87" s="77" t="s">
        <v>216</v>
      </c>
      <c r="B87" s="174" t="s">
        <v>86</v>
      </c>
      <c r="C87" s="174" t="s">
        <v>121</v>
      </c>
      <c r="D87" s="174" t="s">
        <v>110</v>
      </c>
      <c r="E87" s="174" t="s">
        <v>91</v>
      </c>
      <c r="F87" s="174" t="s">
        <v>87</v>
      </c>
      <c r="G87" s="174" t="s">
        <v>217</v>
      </c>
      <c r="H87" s="174"/>
      <c r="I87" s="159">
        <f>I88</f>
        <v>40000</v>
      </c>
    </row>
    <row r="88" spans="1:9" ht="31.5" x14ac:dyDescent="0.25">
      <c r="A88" s="77" t="s">
        <v>96</v>
      </c>
      <c r="B88" s="174" t="s">
        <v>86</v>
      </c>
      <c r="C88" s="174" t="s">
        <v>121</v>
      </c>
      <c r="D88" s="174" t="s">
        <v>110</v>
      </c>
      <c r="E88" s="174" t="s">
        <v>91</v>
      </c>
      <c r="F88" s="174" t="s">
        <v>87</v>
      </c>
      <c r="G88" s="174" t="s">
        <v>217</v>
      </c>
      <c r="H88" s="174" t="s">
        <v>97</v>
      </c>
      <c r="I88" s="159">
        <f>'Прил 7'!J81</f>
        <v>40000</v>
      </c>
    </row>
    <row r="89" spans="1:9" x14ac:dyDescent="0.25">
      <c r="A89" s="76" t="s">
        <v>219</v>
      </c>
      <c r="B89" s="174" t="s">
        <v>86</v>
      </c>
      <c r="C89" s="175">
        <v>13</v>
      </c>
      <c r="D89" s="174" t="s">
        <v>110</v>
      </c>
      <c r="E89" s="175">
        <v>1</v>
      </c>
      <c r="F89" s="174" t="s">
        <v>93</v>
      </c>
      <c r="G89" s="174" t="s">
        <v>90</v>
      </c>
      <c r="H89" s="175"/>
      <c r="I89" s="159">
        <f>I90</f>
        <v>517136.76</v>
      </c>
    </row>
    <row r="90" spans="1:9" ht="31.5" x14ac:dyDescent="0.25">
      <c r="A90" s="77" t="s">
        <v>216</v>
      </c>
      <c r="B90" s="174" t="s">
        <v>86</v>
      </c>
      <c r="C90" s="174" t="s">
        <v>121</v>
      </c>
      <c r="D90" s="174" t="s">
        <v>110</v>
      </c>
      <c r="E90" s="174" t="s">
        <v>91</v>
      </c>
      <c r="F90" s="174" t="s">
        <v>93</v>
      </c>
      <c r="G90" s="174" t="s">
        <v>217</v>
      </c>
      <c r="H90" s="174"/>
      <c r="I90" s="159">
        <f>I91</f>
        <v>517136.76</v>
      </c>
    </row>
    <row r="91" spans="1:9" ht="31.5" x14ac:dyDescent="0.25">
      <c r="A91" s="77" t="s">
        <v>96</v>
      </c>
      <c r="B91" s="174" t="s">
        <v>86</v>
      </c>
      <c r="C91" s="174" t="s">
        <v>121</v>
      </c>
      <c r="D91" s="174" t="s">
        <v>110</v>
      </c>
      <c r="E91" s="174" t="s">
        <v>91</v>
      </c>
      <c r="F91" s="174" t="s">
        <v>93</v>
      </c>
      <c r="G91" s="174" t="s">
        <v>217</v>
      </c>
      <c r="H91" s="174" t="s">
        <v>97</v>
      </c>
      <c r="I91" s="159">
        <f>'Прил 7'!J84</f>
        <v>517136.76</v>
      </c>
    </row>
    <row r="92" spans="1:9" x14ac:dyDescent="0.25">
      <c r="A92" s="76" t="s">
        <v>220</v>
      </c>
      <c r="B92" s="174" t="s">
        <v>86</v>
      </c>
      <c r="C92" s="175">
        <v>13</v>
      </c>
      <c r="D92" s="174" t="s">
        <v>110</v>
      </c>
      <c r="E92" s="175">
        <v>1</v>
      </c>
      <c r="F92" s="174" t="s">
        <v>105</v>
      </c>
      <c r="G92" s="174" t="s">
        <v>90</v>
      </c>
      <c r="H92" s="175"/>
      <c r="I92" s="159">
        <f>I93</f>
        <v>50000</v>
      </c>
    </row>
    <row r="93" spans="1:9" ht="31.5" x14ac:dyDescent="0.25">
      <c r="A93" s="77" t="s">
        <v>216</v>
      </c>
      <c r="B93" s="174" t="s">
        <v>86</v>
      </c>
      <c r="C93" s="174" t="s">
        <v>121</v>
      </c>
      <c r="D93" s="174" t="s">
        <v>110</v>
      </c>
      <c r="E93" s="174" t="s">
        <v>91</v>
      </c>
      <c r="F93" s="174" t="s">
        <v>105</v>
      </c>
      <c r="G93" s="174" t="s">
        <v>217</v>
      </c>
      <c r="H93" s="174"/>
      <c r="I93" s="159">
        <f>I94</f>
        <v>50000</v>
      </c>
    </row>
    <row r="94" spans="1:9" ht="31.5" x14ac:dyDescent="0.25">
      <c r="A94" s="77" t="s">
        <v>96</v>
      </c>
      <c r="B94" s="174" t="s">
        <v>86</v>
      </c>
      <c r="C94" s="174" t="s">
        <v>121</v>
      </c>
      <c r="D94" s="174" t="s">
        <v>110</v>
      </c>
      <c r="E94" s="174" t="s">
        <v>91</v>
      </c>
      <c r="F94" s="174" t="s">
        <v>105</v>
      </c>
      <c r="G94" s="174" t="s">
        <v>217</v>
      </c>
      <c r="H94" s="174" t="s">
        <v>97</v>
      </c>
      <c r="I94" s="159">
        <f>'Прил 7'!J87</f>
        <v>50000</v>
      </c>
    </row>
    <row r="95" spans="1:9" ht="47.25" x14ac:dyDescent="0.25">
      <c r="A95" s="76" t="s">
        <v>221</v>
      </c>
      <c r="B95" s="174" t="s">
        <v>86</v>
      </c>
      <c r="C95" s="175">
        <v>13</v>
      </c>
      <c r="D95" s="174" t="s">
        <v>110</v>
      </c>
      <c r="E95" s="175">
        <v>1</v>
      </c>
      <c r="F95" s="174" t="s">
        <v>106</v>
      </c>
      <c r="G95" s="174" t="s">
        <v>90</v>
      </c>
      <c r="H95" s="175"/>
      <c r="I95" s="159">
        <f>I96</f>
        <v>45000</v>
      </c>
    </row>
    <row r="96" spans="1:9" ht="31.5" x14ac:dyDescent="0.25">
      <c r="A96" s="77" t="s">
        <v>216</v>
      </c>
      <c r="B96" s="174" t="s">
        <v>86</v>
      </c>
      <c r="C96" s="174" t="s">
        <v>121</v>
      </c>
      <c r="D96" s="174" t="s">
        <v>110</v>
      </c>
      <c r="E96" s="174" t="s">
        <v>91</v>
      </c>
      <c r="F96" s="174" t="s">
        <v>106</v>
      </c>
      <c r="G96" s="174" t="s">
        <v>217</v>
      </c>
      <c r="H96" s="174"/>
      <c r="I96" s="159">
        <f>I97</f>
        <v>45000</v>
      </c>
    </row>
    <row r="97" spans="1:9" ht="31.5" x14ac:dyDescent="0.25">
      <c r="A97" s="77" t="s">
        <v>96</v>
      </c>
      <c r="B97" s="174" t="s">
        <v>86</v>
      </c>
      <c r="C97" s="174" t="s">
        <v>121</v>
      </c>
      <c r="D97" s="174" t="s">
        <v>110</v>
      </c>
      <c r="E97" s="174" t="s">
        <v>91</v>
      </c>
      <c r="F97" s="174" t="s">
        <v>106</v>
      </c>
      <c r="G97" s="174" t="s">
        <v>217</v>
      </c>
      <c r="H97" s="174" t="s">
        <v>97</v>
      </c>
      <c r="I97" s="159">
        <f>'Прил 7'!J90</f>
        <v>45000</v>
      </c>
    </row>
    <row r="98" spans="1:9" x14ac:dyDescent="0.25">
      <c r="A98" s="76" t="s">
        <v>222</v>
      </c>
      <c r="B98" s="174" t="s">
        <v>86</v>
      </c>
      <c r="C98" s="175">
        <v>13</v>
      </c>
      <c r="D98" s="174" t="s">
        <v>110</v>
      </c>
      <c r="E98" s="175">
        <v>1</v>
      </c>
      <c r="F98" s="174" t="s">
        <v>108</v>
      </c>
      <c r="G98" s="174" t="s">
        <v>90</v>
      </c>
      <c r="H98" s="175"/>
      <c r="I98" s="159">
        <f>I99</f>
        <v>60000</v>
      </c>
    </row>
    <row r="99" spans="1:9" ht="31.5" x14ac:dyDescent="0.25">
      <c r="A99" s="77" t="s">
        <v>216</v>
      </c>
      <c r="B99" s="174" t="s">
        <v>86</v>
      </c>
      <c r="C99" s="174" t="s">
        <v>121</v>
      </c>
      <c r="D99" s="174" t="s">
        <v>110</v>
      </c>
      <c r="E99" s="174" t="s">
        <v>91</v>
      </c>
      <c r="F99" s="174" t="s">
        <v>108</v>
      </c>
      <c r="G99" s="174" t="s">
        <v>217</v>
      </c>
      <c r="H99" s="174"/>
      <c r="I99" s="159">
        <f>I100</f>
        <v>60000</v>
      </c>
    </row>
    <row r="100" spans="1:9" ht="31.5" x14ac:dyDescent="0.25">
      <c r="A100" s="77" t="s">
        <v>96</v>
      </c>
      <c r="B100" s="174" t="s">
        <v>86</v>
      </c>
      <c r="C100" s="174" t="s">
        <v>121</v>
      </c>
      <c r="D100" s="174" t="s">
        <v>110</v>
      </c>
      <c r="E100" s="174" t="s">
        <v>91</v>
      </c>
      <c r="F100" s="174" t="s">
        <v>108</v>
      </c>
      <c r="G100" s="174" t="s">
        <v>217</v>
      </c>
      <c r="H100" s="174" t="s">
        <v>97</v>
      </c>
      <c r="I100" s="159">
        <f>'Прил 7'!J93</f>
        <v>60000</v>
      </c>
    </row>
    <row r="101" spans="1:9" ht="47.25" x14ac:dyDescent="0.25">
      <c r="A101" s="76" t="s">
        <v>223</v>
      </c>
      <c r="B101" s="174" t="s">
        <v>86</v>
      </c>
      <c r="C101" s="175">
        <v>13</v>
      </c>
      <c r="D101" s="174" t="s">
        <v>136</v>
      </c>
      <c r="E101" s="175">
        <v>0</v>
      </c>
      <c r="F101" s="174" t="s">
        <v>89</v>
      </c>
      <c r="G101" s="174" t="s">
        <v>90</v>
      </c>
      <c r="H101" s="175"/>
      <c r="I101" s="159">
        <f>I102</f>
        <v>6000</v>
      </c>
    </row>
    <row r="102" spans="1:9" ht="31.5" x14ac:dyDescent="0.25">
      <c r="A102" s="76" t="s">
        <v>224</v>
      </c>
      <c r="B102" s="174" t="s">
        <v>86</v>
      </c>
      <c r="C102" s="175">
        <v>13</v>
      </c>
      <c r="D102" s="174" t="s">
        <v>136</v>
      </c>
      <c r="E102" s="175">
        <v>0</v>
      </c>
      <c r="F102" s="174" t="s">
        <v>89</v>
      </c>
      <c r="G102" s="174" t="s">
        <v>90</v>
      </c>
      <c r="H102" s="175"/>
      <c r="I102" s="159">
        <f>I103+I105</f>
        <v>6000</v>
      </c>
    </row>
    <row r="103" spans="1:9" ht="31.5" x14ac:dyDescent="0.25">
      <c r="A103" s="77" t="s">
        <v>507</v>
      </c>
      <c r="B103" s="174" t="s">
        <v>86</v>
      </c>
      <c r="C103" s="174" t="s">
        <v>121</v>
      </c>
      <c r="D103" s="174" t="s">
        <v>136</v>
      </c>
      <c r="E103" s="174" t="s">
        <v>88</v>
      </c>
      <c r="F103" s="174" t="s">
        <v>89</v>
      </c>
      <c r="G103" s="174" t="s">
        <v>508</v>
      </c>
      <c r="H103" s="174"/>
      <c r="I103" s="159">
        <f>I104</f>
        <v>6000</v>
      </c>
    </row>
    <row r="104" spans="1:9" x14ac:dyDescent="0.25">
      <c r="A104" s="77" t="s">
        <v>113</v>
      </c>
      <c r="B104" s="174" t="s">
        <v>86</v>
      </c>
      <c r="C104" s="174" t="s">
        <v>121</v>
      </c>
      <c r="D104" s="174" t="s">
        <v>136</v>
      </c>
      <c r="E104" s="174" t="s">
        <v>88</v>
      </c>
      <c r="F104" s="174" t="s">
        <v>89</v>
      </c>
      <c r="G104" s="174" t="s">
        <v>508</v>
      </c>
      <c r="H104" s="174" t="s">
        <v>114</v>
      </c>
      <c r="I104" s="159">
        <f>'Прил 7'!J97</f>
        <v>6000</v>
      </c>
    </row>
    <row r="105" spans="1:9" ht="63" hidden="1" x14ac:dyDescent="0.25">
      <c r="A105" s="77" t="s">
        <v>547</v>
      </c>
      <c r="B105" s="174" t="s">
        <v>86</v>
      </c>
      <c r="C105" s="174" t="s">
        <v>121</v>
      </c>
      <c r="D105" s="174" t="s">
        <v>136</v>
      </c>
      <c r="E105" s="174" t="s">
        <v>88</v>
      </c>
      <c r="F105" s="174" t="s">
        <v>89</v>
      </c>
      <c r="G105" s="174" t="s">
        <v>510</v>
      </c>
      <c r="H105" s="174"/>
      <c r="I105" s="159">
        <f>I106</f>
        <v>0</v>
      </c>
    </row>
    <row r="106" spans="1:9" hidden="1" x14ac:dyDescent="0.25">
      <c r="A106" s="77" t="s">
        <v>113</v>
      </c>
      <c r="B106" s="174" t="s">
        <v>86</v>
      </c>
      <c r="C106" s="174" t="s">
        <v>121</v>
      </c>
      <c r="D106" s="174" t="s">
        <v>136</v>
      </c>
      <c r="E106" s="174" t="s">
        <v>88</v>
      </c>
      <c r="F106" s="174" t="s">
        <v>89</v>
      </c>
      <c r="G106" s="174" t="s">
        <v>510</v>
      </c>
      <c r="H106" s="174" t="s">
        <v>114</v>
      </c>
      <c r="I106" s="159">
        <f>'Прил 7'!J99</f>
        <v>0</v>
      </c>
    </row>
    <row r="107" spans="1:9" ht="47.25" x14ac:dyDescent="0.25">
      <c r="A107" s="76" t="s">
        <v>225</v>
      </c>
      <c r="B107" s="174" t="s">
        <v>86</v>
      </c>
      <c r="C107" s="174" t="s">
        <v>121</v>
      </c>
      <c r="D107" s="174" t="s">
        <v>112</v>
      </c>
      <c r="E107" s="175">
        <v>0</v>
      </c>
      <c r="F107" s="174" t="s">
        <v>89</v>
      </c>
      <c r="G107" s="174" t="s">
        <v>90</v>
      </c>
      <c r="H107" s="175"/>
      <c r="I107" s="159">
        <f>I108</f>
        <v>10000</v>
      </c>
    </row>
    <row r="108" spans="1:9" x14ac:dyDescent="0.25">
      <c r="A108" s="77" t="s">
        <v>226</v>
      </c>
      <c r="B108" s="174" t="s">
        <v>86</v>
      </c>
      <c r="C108" s="174" t="s">
        <v>121</v>
      </c>
      <c r="D108" s="174" t="s">
        <v>112</v>
      </c>
      <c r="E108" s="174" t="s">
        <v>88</v>
      </c>
      <c r="F108" s="174" t="s">
        <v>86</v>
      </c>
      <c r="G108" s="174" t="s">
        <v>90</v>
      </c>
      <c r="H108" s="174"/>
      <c r="I108" s="159">
        <f>I109</f>
        <v>10000</v>
      </c>
    </row>
    <row r="109" spans="1:9" x14ac:dyDescent="0.25">
      <c r="A109" s="77" t="s">
        <v>227</v>
      </c>
      <c r="B109" s="174" t="s">
        <v>86</v>
      </c>
      <c r="C109" s="174" t="s">
        <v>121</v>
      </c>
      <c r="D109" s="174" t="s">
        <v>112</v>
      </c>
      <c r="E109" s="174" t="s">
        <v>88</v>
      </c>
      <c r="F109" s="174" t="s">
        <v>86</v>
      </c>
      <c r="G109" s="174" t="s">
        <v>228</v>
      </c>
      <c r="H109" s="174"/>
      <c r="I109" s="159">
        <f>I110</f>
        <v>10000</v>
      </c>
    </row>
    <row r="110" spans="1:9" ht="31.5" x14ac:dyDescent="0.25">
      <c r="A110" s="77" t="s">
        <v>96</v>
      </c>
      <c r="B110" s="174" t="s">
        <v>86</v>
      </c>
      <c r="C110" s="174" t="s">
        <v>121</v>
      </c>
      <c r="D110" s="174" t="s">
        <v>112</v>
      </c>
      <c r="E110" s="174" t="s">
        <v>88</v>
      </c>
      <c r="F110" s="174" t="s">
        <v>86</v>
      </c>
      <c r="G110" s="174" t="s">
        <v>228</v>
      </c>
      <c r="H110" s="174" t="s">
        <v>97</v>
      </c>
      <c r="I110" s="159">
        <f>'Прил 7'!J103</f>
        <v>10000</v>
      </c>
    </row>
    <row r="111" spans="1:9" ht="47.25" x14ac:dyDescent="0.25">
      <c r="A111" s="76" t="s">
        <v>174</v>
      </c>
      <c r="B111" s="174" t="s">
        <v>86</v>
      </c>
      <c r="C111" s="175">
        <v>13</v>
      </c>
      <c r="D111" s="174" t="s">
        <v>116</v>
      </c>
      <c r="E111" s="175">
        <v>0</v>
      </c>
      <c r="F111" s="174" t="s">
        <v>89</v>
      </c>
      <c r="G111" s="174" t="s">
        <v>90</v>
      </c>
      <c r="H111" s="175"/>
      <c r="I111" s="159">
        <f>I112+I115</f>
        <v>584000</v>
      </c>
    </row>
    <row r="112" spans="1:9" ht="31.5" x14ac:dyDescent="0.25">
      <c r="A112" s="77" t="s">
        <v>175</v>
      </c>
      <c r="B112" s="174" t="s">
        <v>86</v>
      </c>
      <c r="C112" s="174" t="s">
        <v>121</v>
      </c>
      <c r="D112" s="174" t="s">
        <v>116</v>
      </c>
      <c r="E112" s="174" t="s">
        <v>88</v>
      </c>
      <c r="F112" s="174" t="s">
        <v>86</v>
      </c>
      <c r="G112" s="174" t="s">
        <v>90</v>
      </c>
      <c r="H112" s="174"/>
      <c r="I112" s="159">
        <f>I113</f>
        <v>84000</v>
      </c>
    </row>
    <row r="113" spans="1:9" ht="31.5" x14ac:dyDescent="0.25">
      <c r="A113" s="77" t="s">
        <v>175</v>
      </c>
      <c r="B113" s="174" t="s">
        <v>86</v>
      </c>
      <c r="C113" s="174" t="s">
        <v>121</v>
      </c>
      <c r="D113" s="174" t="s">
        <v>116</v>
      </c>
      <c r="E113" s="174" t="s">
        <v>88</v>
      </c>
      <c r="F113" s="174" t="s">
        <v>86</v>
      </c>
      <c r="G113" s="174" t="s">
        <v>176</v>
      </c>
      <c r="H113" s="174"/>
      <c r="I113" s="159">
        <f>I114</f>
        <v>84000</v>
      </c>
    </row>
    <row r="114" spans="1:9" ht="31.5" x14ac:dyDescent="0.25">
      <c r="A114" s="77" t="s">
        <v>96</v>
      </c>
      <c r="B114" s="174" t="s">
        <v>86</v>
      </c>
      <c r="C114" s="174" t="s">
        <v>121</v>
      </c>
      <c r="D114" s="174" t="s">
        <v>116</v>
      </c>
      <c r="E114" s="174" t="s">
        <v>88</v>
      </c>
      <c r="F114" s="174" t="s">
        <v>86</v>
      </c>
      <c r="G114" s="174" t="s">
        <v>176</v>
      </c>
      <c r="H114" s="174" t="s">
        <v>97</v>
      </c>
      <c r="I114" s="159">
        <f>'Прил 7'!J107</f>
        <v>84000</v>
      </c>
    </row>
    <row r="115" spans="1:9" x14ac:dyDescent="0.25">
      <c r="A115" s="77" t="s">
        <v>529</v>
      </c>
      <c r="B115" s="176" t="s">
        <v>86</v>
      </c>
      <c r="C115" s="176" t="s">
        <v>121</v>
      </c>
      <c r="D115" s="176" t="s">
        <v>116</v>
      </c>
      <c r="E115" s="176" t="s">
        <v>88</v>
      </c>
      <c r="F115" s="176" t="s">
        <v>87</v>
      </c>
      <c r="G115" s="176" t="s">
        <v>90</v>
      </c>
      <c r="H115" s="176"/>
      <c r="I115" s="159">
        <f>I116</f>
        <v>500000</v>
      </c>
    </row>
    <row r="116" spans="1:9" ht="31.5" x14ac:dyDescent="0.25">
      <c r="A116" s="77" t="s">
        <v>175</v>
      </c>
      <c r="B116" s="176" t="s">
        <v>86</v>
      </c>
      <c r="C116" s="176" t="s">
        <v>121</v>
      </c>
      <c r="D116" s="176" t="s">
        <v>116</v>
      </c>
      <c r="E116" s="176" t="s">
        <v>88</v>
      </c>
      <c r="F116" s="176" t="s">
        <v>87</v>
      </c>
      <c r="G116" s="176" t="s">
        <v>176</v>
      </c>
      <c r="H116" s="176"/>
      <c r="I116" s="159">
        <f>I117</f>
        <v>500000</v>
      </c>
    </row>
    <row r="117" spans="1:9" ht="31.5" x14ac:dyDescent="0.25">
      <c r="A117" s="77" t="s">
        <v>96</v>
      </c>
      <c r="B117" s="176" t="s">
        <v>86</v>
      </c>
      <c r="C117" s="176" t="s">
        <v>121</v>
      </c>
      <c r="D117" s="176" t="s">
        <v>116</v>
      </c>
      <c r="E117" s="176" t="s">
        <v>88</v>
      </c>
      <c r="F117" s="176" t="s">
        <v>87</v>
      </c>
      <c r="G117" s="176" t="s">
        <v>176</v>
      </c>
      <c r="H117" s="176" t="s">
        <v>97</v>
      </c>
      <c r="I117" s="159">
        <f>'Прил 7'!J110</f>
        <v>500000</v>
      </c>
    </row>
    <row r="118" spans="1:9" ht="47.25" x14ac:dyDescent="0.25">
      <c r="A118" s="76" t="s">
        <v>229</v>
      </c>
      <c r="B118" s="174" t="s">
        <v>86</v>
      </c>
      <c r="C118" s="175">
        <v>13</v>
      </c>
      <c r="D118" s="174" t="s">
        <v>121</v>
      </c>
      <c r="E118" s="175">
        <v>0</v>
      </c>
      <c r="F118" s="174" t="s">
        <v>89</v>
      </c>
      <c r="G118" s="174" t="s">
        <v>90</v>
      </c>
      <c r="H118" s="175"/>
      <c r="I118" s="159">
        <f>I119+I122+I125</f>
        <v>10000</v>
      </c>
    </row>
    <row r="119" spans="1:9" ht="31.5" x14ac:dyDescent="0.25">
      <c r="A119" s="77" t="s">
        <v>230</v>
      </c>
      <c r="B119" s="174" t="s">
        <v>86</v>
      </c>
      <c r="C119" s="174" t="s">
        <v>121</v>
      </c>
      <c r="D119" s="174" t="s">
        <v>121</v>
      </c>
      <c r="E119" s="174" t="s">
        <v>88</v>
      </c>
      <c r="F119" s="174" t="s">
        <v>87</v>
      </c>
      <c r="G119" s="174"/>
      <c r="H119" s="174"/>
      <c r="I119" s="159">
        <f>I120</f>
        <v>10000</v>
      </c>
    </row>
    <row r="120" spans="1:9" x14ac:dyDescent="0.25">
      <c r="A120" s="77" t="s">
        <v>231</v>
      </c>
      <c r="B120" s="174" t="s">
        <v>86</v>
      </c>
      <c r="C120" s="174" t="s">
        <v>121</v>
      </c>
      <c r="D120" s="174" t="s">
        <v>121</v>
      </c>
      <c r="E120" s="174" t="s">
        <v>88</v>
      </c>
      <c r="F120" s="174" t="s">
        <v>87</v>
      </c>
      <c r="G120" s="174" t="s">
        <v>232</v>
      </c>
      <c r="H120" s="174"/>
      <c r="I120" s="159">
        <f>I121</f>
        <v>10000</v>
      </c>
    </row>
    <row r="121" spans="1:9" ht="31.5" x14ac:dyDescent="0.25">
      <c r="A121" s="77" t="s">
        <v>96</v>
      </c>
      <c r="B121" s="174" t="s">
        <v>86</v>
      </c>
      <c r="C121" s="174" t="s">
        <v>121</v>
      </c>
      <c r="D121" s="174" t="s">
        <v>121</v>
      </c>
      <c r="E121" s="174" t="s">
        <v>88</v>
      </c>
      <c r="F121" s="174" t="s">
        <v>87</v>
      </c>
      <c r="G121" s="174" t="s">
        <v>232</v>
      </c>
      <c r="H121" s="174" t="s">
        <v>97</v>
      </c>
      <c r="I121" s="159">
        <f>'Прил 7'!J117</f>
        <v>10000</v>
      </c>
    </row>
    <row r="122" spans="1:9" ht="47.25" hidden="1" x14ac:dyDescent="0.25">
      <c r="A122" s="77" t="s">
        <v>233</v>
      </c>
      <c r="B122" s="174" t="s">
        <v>86</v>
      </c>
      <c r="C122" s="174" t="s">
        <v>121</v>
      </c>
      <c r="D122" s="174" t="s">
        <v>121</v>
      </c>
      <c r="E122" s="174" t="s">
        <v>88</v>
      </c>
      <c r="F122" s="174" t="s">
        <v>93</v>
      </c>
      <c r="G122" s="174"/>
      <c r="H122" s="174"/>
      <c r="I122" s="159">
        <f>I123</f>
        <v>0</v>
      </c>
    </row>
    <row r="123" spans="1:9" hidden="1" x14ac:dyDescent="0.25">
      <c r="A123" s="77" t="s">
        <v>234</v>
      </c>
      <c r="B123" s="174" t="s">
        <v>86</v>
      </c>
      <c r="C123" s="174" t="s">
        <v>121</v>
      </c>
      <c r="D123" s="174" t="s">
        <v>121</v>
      </c>
      <c r="E123" s="174" t="s">
        <v>88</v>
      </c>
      <c r="F123" s="174" t="s">
        <v>93</v>
      </c>
      <c r="G123" s="174" t="s">
        <v>235</v>
      </c>
      <c r="H123" s="174"/>
      <c r="I123" s="159">
        <f>I124</f>
        <v>0</v>
      </c>
    </row>
    <row r="124" spans="1:9" ht="31.5" hidden="1" x14ac:dyDescent="0.25">
      <c r="A124" s="77" t="s">
        <v>96</v>
      </c>
      <c r="B124" s="174" t="s">
        <v>86</v>
      </c>
      <c r="C124" s="174" t="s">
        <v>121</v>
      </c>
      <c r="D124" s="174" t="s">
        <v>121</v>
      </c>
      <c r="E124" s="174" t="s">
        <v>88</v>
      </c>
      <c r="F124" s="174" t="s">
        <v>93</v>
      </c>
      <c r="G124" s="174" t="s">
        <v>235</v>
      </c>
      <c r="H124" s="174" t="s">
        <v>97</v>
      </c>
      <c r="I124" s="159">
        <f>'Прил 7'!J120</f>
        <v>0</v>
      </c>
    </row>
    <row r="125" spans="1:9" ht="31.5" hidden="1" x14ac:dyDescent="0.25">
      <c r="A125" s="77" t="s">
        <v>236</v>
      </c>
      <c r="B125" s="174" t="s">
        <v>86</v>
      </c>
      <c r="C125" s="174" t="s">
        <v>121</v>
      </c>
      <c r="D125" s="174" t="s">
        <v>121</v>
      </c>
      <c r="E125" s="174" t="s">
        <v>88</v>
      </c>
      <c r="F125" s="174" t="s">
        <v>106</v>
      </c>
      <c r="G125" s="174" t="s">
        <v>237</v>
      </c>
      <c r="H125" s="174"/>
      <c r="I125" s="159">
        <f>I126</f>
        <v>0</v>
      </c>
    </row>
    <row r="126" spans="1:9" ht="31.5" hidden="1" x14ac:dyDescent="0.25">
      <c r="A126" s="77" t="s">
        <v>96</v>
      </c>
      <c r="B126" s="174" t="s">
        <v>86</v>
      </c>
      <c r="C126" s="174" t="s">
        <v>121</v>
      </c>
      <c r="D126" s="174" t="s">
        <v>121</v>
      </c>
      <c r="E126" s="174" t="s">
        <v>88</v>
      </c>
      <c r="F126" s="174" t="s">
        <v>106</v>
      </c>
      <c r="G126" s="174" t="s">
        <v>237</v>
      </c>
      <c r="H126" s="174" t="s">
        <v>97</v>
      </c>
      <c r="I126" s="159">
        <f>'Прил 7'!J126</f>
        <v>0</v>
      </c>
    </row>
    <row r="127" spans="1:9" x14ac:dyDescent="0.25">
      <c r="A127" s="76" t="s">
        <v>167</v>
      </c>
      <c r="B127" s="174" t="s">
        <v>86</v>
      </c>
      <c r="C127" s="175">
        <v>13</v>
      </c>
      <c r="D127" s="174" t="s">
        <v>238</v>
      </c>
      <c r="E127" s="175">
        <v>0</v>
      </c>
      <c r="F127" s="174" t="s">
        <v>89</v>
      </c>
      <c r="G127" s="174" t="s">
        <v>90</v>
      </c>
      <c r="H127" s="175"/>
      <c r="I127" s="159">
        <f>I128</f>
        <v>40000</v>
      </c>
    </row>
    <row r="128" spans="1:9" ht="31.5" x14ac:dyDescent="0.25">
      <c r="A128" s="76" t="s">
        <v>168</v>
      </c>
      <c r="B128" s="174" t="s">
        <v>86</v>
      </c>
      <c r="C128" s="175">
        <v>13</v>
      </c>
      <c r="D128" s="175">
        <v>91</v>
      </c>
      <c r="E128" s="175">
        <v>1</v>
      </c>
      <c r="F128" s="174" t="s">
        <v>89</v>
      </c>
      <c r="G128" s="174" t="s">
        <v>90</v>
      </c>
      <c r="H128" s="175"/>
      <c r="I128" s="159">
        <f>I129</f>
        <v>40000</v>
      </c>
    </row>
    <row r="129" spans="1:9" ht="31.5" x14ac:dyDescent="0.25">
      <c r="A129" s="76" t="s">
        <v>239</v>
      </c>
      <c r="B129" s="174" t="s">
        <v>86</v>
      </c>
      <c r="C129" s="175">
        <v>13</v>
      </c>
      <c r="D129" s="175">
        <v>91</v>
      </c>
      <c r="E129" s="175">
        <v>1</v>
      </c>
      <c r="F129" s="174" t="s">
        <v>89</v>
      </c>
      <c r="G129" s="174" t="s">
        <v>240</v>
      </c>
      <c r="H129" s="175"/>
      <c r="I129" s="159">
        <f>I130</f>
        <v>40000</v>
      </c>
    </row>
    <row r="130" spans="1:9" ht="31.5" x14ac:dyDescent="0.25">
      <c r="A130" s="76" t="s">
        <v>96</v>
      </c>
      <c r="B130" s="174" t="s">
        <v>86</v>
      </c>
      <c r="C130" s="175">
        <v>13</v>
      </c>
      <c r="D130" s="175">
        <v>91</v>
      </c>
      <c r="E130" s="175">
        <v>1</v>
      </c>
      <c r="F130" s="174" t="s">
        <v>89</v>
      </c>
      <c r="G130" s="174" t="s">
        <v>240</v>
      </c>
      <c r="H130" s="175">
        <v>240</v>
      </c>
      <c r="I130" s="159">
        <f>'Прил 7'!J424</f>
        <v>40000</v>
      </c>
    </row>
    <row r="131" spans="1:9" hidden="1" x14ac:dyDescent="0.25">
      <c r="A131" s="77" t="s">
        <v>177</v>
      </c>
      <c r="B131" s="174" t="s">
        <v>86</v>
      </c>
      <c r="C131" s="174" t="s">
        <v>121</v>
      </c>
      <c r="D131" s="175">
        <v>92</v>
      </c>
      <c r="E131" s="174"/>
      <c r="F131" s="174"/>
      <c r="G131" s="175"/>
      <c r="H131" s="174"/>
      <c r="I131" s="159">
        <f>I132</f>
        <v>0</v>
      </c>
    </row>
    <row r="132" spans="1:9" hidden="1" x14ac:dyDescent="0.25">
      <c r="A132" s="77" t="s">
        <v>241</v>
      </c>
      <c r="B132" s="174" t="s">
        <v>86</v>
      </c>
      <c r="C132" s="174" t="s">
        <v>121</v>
      </c>
      <c r="D132" s="175">
        <v>92</v>
      </c>
      <c r="E132" s="174" t="s">
        <v>94</v>
      </c>
      <c r="F132" s="174"/>
      <c r="G132" s="175"/>
      <c r="H132" s="174"/>
      <c r="I132" s="159">
        <f>I133</f>
        <v>0</v>
      </c>
    </row>
    <row r="133" spans="1:9" ht="47.25" hidden="1" x14ac:dyDescent="0.25">
      <c r="A133" s="77" t="s">
        <v>242</v>
      </c>
      <c r="B133" s="174" t="s">
        <v>86</v>
      </c>
      <c r="C133" s="174" t="s">
        <v>121</v>
      </c>
      <c r="D133" s="175">
        <v>92</v>
      </c>
      <c r="E133" s="174" t="s">
        <v>94</v>
      </c>
      <c r="F133" s="174" t="s">
        <v>89</v>
      </c>
      <c r="G133" s="175"/>
      <c r="H133" s="174"/>
      <c r="I133" s="159">
        <f>SUM(I134:I136)</f>
        <v>0</v>
      </c>
    </row>
    <row r="134" spans="1:9" ht="31.5" hidden="1" x14ac:dyDescent="0.25">
      <c r="A134" s="77" t="s">
        <v>96</v>
      </c>
      <c r="B134" s="174" t="s">
        <v>86</v>
      </c>
      <c r="C134" s="174" t="s">
        <v>121</v>
      </c>
      <c r="D134" s="175">
        <v>92</v>
      </c>
      <c r="E134" s="174" t="s">
        <v>94</v>
      </c>
      <c r="F134" s="174" t="s">
        <v>89</v>
      </c>
      <c r="G134" s="175">
        <v>26390</v>
      </c>
      <c r="H134" s="174" t="s">
        <v>97</v>
      </c>
      <c r="I134" s="159">
        <f>'Прил 7'!J130</f>
        <v>0</v>
      </c>
    </row>
    <row r="135" spans="1:9" hidden="1" x14ac:dyDescent="0.25">
      <c r="A135" s="77" t="s">
        <v>125</v>
      </c>
      <c r="B135" s="174" t="s">
        <v>86</v>
      </c>
      <c r="C135" s="174" t="s">
        <v>121</v>
      </c>
      <c r="D135" s="175">
        <v>92</v>
      </c>
      <c r="E135" s="174" t="s">
        <v>94</v>
      </c>
      <c r="F135" s="174" t="s">
        <v>89</v>
      </c>
      <c r="G135" s="175">
        <v>26390</v>
      </c>
      <c r="H135" s="174" t="s">
        <v>126</v>
      </c>
      <c r="I135" s="159">
        <f>'Прил 7'!J131</f>
        <v>0</v>
      </c>
    </row>
    <row r="136" spans="1:9" hidden="1" x14ac:dyDescent="0.25">
      <c r="A136" s="77" t="s">
        <v>98</v>
      </c>
      <c r="B136" s="174" t="s">
        <v>86</v>
      </c>
      <c r="C136" s="174" t="s">
        <v>121</v>
      </c>
      <c r="D136" s="175">
        <v>92</v>
      </c>
      <c r="E136" s="174" t="s">
        <v>94</v>
      </c>
      <c r="F136" s="174" t="s">
        <v>89</v>
      </c>
      <c r="G136" s="175">
        <v>26390</v>
      </c>
      <c r="H136" s="174" t="s">
        <v>99</v>
      </c>
      <c r="I136" s="159">
        <f>'Прил 7'!J132</f>
        <v>0</v>
      </c>
    </row>
    <row r="137" spans="1:9" x14ac:dyDescent="0.25">
      <c r="A137" s="77" t="s">
        <v>101</v>
      </c>
      <c r="B137" s="174" t="s">
        <v>86</v>
      </c>
      <c r="C137" s="174" t="s">
        <v>121</v>
      </c>
      <c r="D137" s="174" t="s">
        <v>102</v>
      </c>
      <c r="E137" s="175">
        <v>0</v>
      </c>
      <c r="F137" s="174" t="s">
        <v>89</v>
      </c>
      <c r="G137" s="174" t="s">
        <v>90</v>
      </c>
      <c r="H137" s="175"/>
      <c r="I137" s="159">
        <f>I138</f>
        <v>167192</v>
      </c>
    </row>
    <row r="138" spans="1:9" x14ac:dyDescent="0.25">
      <c r="A138" s="77" t="s">
        <v>243</v>
      </c>
      <c r="B138" s="174" t="s">
        <v>86</v>
      </c>
      <c r="C138" s="174" t="s">
        <v>121</v>
      </c>
      <c r="D138" s="174" t="s">
        <v>102</v>
      </c>
      <c r="E138" s="175">
        <v>9</v>
      </c>
      <c r="F138" s="174" t="s">
        <v>89</v>
      </c>
      <c r="G138" s="174" t="s">
        <v>90</v>
      </c>
      <c r="H138" s="175"/>
      <c r="I138" s="159">
        <f>I139+I141</f>
        <v>167192</v>
      </c>
    </row>
    <row r="139" spans="1:9" ht="31.5" x14ac:dyDescent="0.25">
      <c r="A139" s="77" t="s">
        <v>244</v>
      </c>
      <c r="B139" s="174" t="s">
        <v>86</v>
      </c>
      <c r="C139" s="174" t="s">
        <v>121</v>
      </c>
      <c r="D139" s="174" t="s">
        <v>102</v>
      </c>
      <c r="E139" s="175">
        <v>9</v>
      </c>
      <c r="F139" s="174" t="s">
        <v>89</v>
      </c>
      <c r="G139" s="174" t="s">
        <v>245</v>
      </c>
      <c r="H139" s="175"/>
      <c r="I139" s="159">
        <f>I140</f>
        <v>150000</v>
      </c>
    </row>
    <row r="140" spans="1:9" ht="31.5" x14ac:dyDescent="0.25">
      <c r="A140" s="77" t="s">
        <v>96</v>
      </c>
      <c r="B140" s="174" t="s">
        <v>86</v>
      </c>
      <c r="C140" s="174" t="s">
        <v>121</v>
      </c>
      <c r="D140" s="174" t="s">
        <v>102</v>
      </c>
      <c r="E140" s="175">
        <v>9</v>
      </c>
      <c r="F140" s="174" t="s">
        <v>89</v>
      </c>
      <c r="G140" s="174" t="s">
        <v>245</v>
      </c>
      <c r="H140" s="175">
        <v>240</v>
      </c>
      <c r="I140" s="159">
        <f>'Прил 7'!J136</f>
        <v>150000</v>
      </c>
    </row>
    <row r="141" spans="1:9" x14ac:dyDescent="0.25">
      <c r="A141" s="77" t="s">
        <v>246</v>
      </c>
      <c r="B141" s="174" t="s">
        <v>86</v>
      </c>
      <c r="C141" s="174" t="s">
        <v>121</v>
      </c>
      <c r="D141" s="174" t="s">
        <v>102</v>
      </c>
      <c r="E141" s="175">
        <v>9</v>
      </c>
      <c r="F141" s="174" t="s">
        <v>89</v>
      </c>
      <c r="G141" s="175">
        <v>29090</v>
      </c>
      <c r="H141" s="174"/>
      <c r="I141" s="159">
        <f>I142</f>
        <v>17192</v>
      </c>
    </row>
    <row r="142" spans="1:9" x14ac:dyDescent="0.25">
      <c r="A142" s="77" t="s">
        <v>98</v>
      </c>
      <c r="B142" s="174" t="s">
        <v>86</v>
      </c>
      <c r="C142" s="174" t="s">
        <v>121</v>
      </c>
      <c r="D142" s="174" t="s">
        <v>102</v>
      </c>
      <c r="E142" s="175">
        <v>9</v>
      </c>
      <c r="F142" s="174" t="s">
        <v>89</v>
      </c>
      <c r="G142" s="175">
        <v>29090</v>
      </c>
      <c r="H142" s="174" t="s">
        <v>99</v>
      </c>
      <c r="I142" s="159">
        <f>'Прил 7'!J138</f>
        <v>17192</v>
      </c>
    </row>
    <row r="143" spans="1:9" x14ac:dyDescent="0.25">
      <c r="A143" s="82" t="s">
        <v>128</v>
      </c>
      <c r="B143" s="174" t="s">
        <v>87</v>
      </c>
      <c r="C143" s="175" t="s">
        <v>24</v>
      </c>
      <c r="D143" s="174" t="s">
        <v>165</v>
      </c>
      <c r="E143" s="175"/>
      <c r="F143" s="174"/>
      <c r="G143" s="174"/>
      <c r="H143" s="175" t="s">
        <v>166</v>
      </c>
      <c r="I143" s="158">
        <f>I144</f>
        <v>489116.81</v>
      </c>
    </row>
    <row r="144" spans="1:9" x14ac:dyDescent="0.25">
      <c r="A144" s="83" t="s">
        <v>129</v>
      </c>
      <c r="B144" s="174" t="s">
        <v>87</v>
      </c>
      <c r="C144" s="174" t="s">
        <v>93</v>
      </c>
      <c r="D144" s="174" t="s">
        <v>165</v>
      </c>
      <c r="E144" s="175"/>
      <c r="F144" s="174"/>
      <c r="G144" s="174"/>
      <c r="H144" s="175" t="s">
        <v>166</v>
      </c>
      <c r="I144" s="159">
        <f>I145</f>
        <v>489116.81</v>
      </c>
    </row>
    <row r="145" spans="1:9" x14ac:dyDescent="0.25">
      <c r="A145" s="77" t="s">
        <v>101</v>
      </c>
      <c r="B145" s="174" t="s">
        <v>87</v>
      </c>
      <c r="C145" s="174" t="s">
        <v>93</v>
      </c>
      <c r="D145" s="174" t="s">
        <v>102</v>
      </c>
      <c r="E145" s="175">
        <v>0</v>
      </c>
      <c r="F145" s="174" t="s">
        <v>89</v>
      </c>
      <c r="G145" s="174" t="s">
        <v>90</v>
      </c>
      <c r="H145" s="175"/>
      <c r="I145" s="159">
        <f>I146</f>
        <v>489116.81</v>
      </c>
    </row>
    <row r="146" spans="1:9" x14ac:dyDescent="0.25">
      <c r="A146" s="77" t="s">
        <v>243</v>
      </c>
      <c r="B146" s="174" t="s">
        <v>87</v>
      </c>
      <c r="C146" s="174" t="s">
        <v>93</v>
      </c>
      <c r="D146" s="174" t="s">
        <v>102</v>
      </c>
      <c r="E146" s="175">
        <v>9</v>
      </c>
      <c r="F146" s="174" t="s">
        <v>89</v>
      </c>
      <c r="G146" s="174" t="s">
        <v>90</v>
      </c>
      <c r="H146" s="175"/>
      <c r="I146" s="159">
        <f>I147</f>
        <v>489116.81</v>
      </c>
    </row>
    <row r="147" spans="1:9" ht="47.25" x14ac:dyDescent="0.25">
      <c r="A147" s="76" t="s">
        <v>247</v>
      </c>
      <c r="B147" s="174" t="s">
        <v>87</v>
      </c>
      <c r="C147" s="174" t="s">
        <v>93</v>
      </c>
      <c r="D147" s="174" t="s">
        <v>102</v>
      </c>
      <c r="E147" s="175">
        <v>9</v>
      </c>
      <c r="F147" s="174" t="s">
        <v>89</v>
      </c>
      <c r="G147" s="174" t="s">
        <v>130</v>
      </c>
      <c r="H147" s="175"/>
      <c r="I147" s="159">
        <f>SUM(I148:I149)</f>
        <v>489116.81</v>
      </c>
    </row>
    <row r="148" spans="1:9" x14ac:dyDescent="0.25">
      <c r="A148" s="76" t="s">
        <v>171</v>
      </c>
      <c r="B148" s="174" t="s">
        <v>87</v>
      </c>
      <c r="C148" s="174" t="s">
        <v>93</v>
      </c>
      <c r="D148" s="174" t="s">
        <v>102</v>
      </c>
      <c r="E148" s="175">
        <v>9</v>
      </c>
      <c r="F148" s="174" t="s">
        <v>89</v>
      </c>
      <c r="G148" s="174" t="s">
        <v>130</v>
      </c>
      <c r="H148" s="175">
        <v>120</v>
      </c>
      <c r="I148" s="159">
        <f>'Прил 7'!J144</f>
        <v>489116.81</v>
      </c>
    </row>
    <row r="149" spans="1:9" ht="31.5" hidden="1" x14ac:dyDescent="0.25">
      <c r="A149" s="77" t="s">
        <v>96</v>
      </c>
      <c r="B149" s="174" t="s">
        <v>87</v>
      </c>
      <c r="C149" s="174" t="s">
        <v>93</v>
      </c>
      <c r="D149" s="174" t="s">
        <v>102</v>
      </c>
      <c r="E149" s="175">
        <v>9</v>
      </c>
      <c r="F149" s="174" t="s">
        <v>89</v>
      </c>
      <c r="G149" s="174" t="s">
        <v>130</v>
      </c>
      <c r="H149" s="175">
        <v>240</v>
      </c>
      <c r="I149" s="159">
        <f>'Прил 7'!J145</f>
        <v>0</v>
      </c>
    </row>
    <row r="150" spans="1:9" x14ac:dyDescent="0.25">
      <c r="A150" s="82" t="s">
        <v>131</v>
      </c>
      <c r="B150" s="174" t="s">
        <v>93</v>
      </c>
      <c r="C150" s="174"/>
      <c r="D150" s="174"/>
      <c r="E150" s="175"/>
      <c r="F150" s="174"/>
      <c r="G150" s="174"/>
      <c r="H150" s="175"/>
      <c r="I150" s="159">
        <f>I151+I164</f>
        <v>1265678.6000000001</v>
      </c>
    </row>
    <row r="151" spans="1:9" x14ac:dyDescent="0.25">
      <c r="A151" s="76" t="s">
        <v>511</v>
      </c>
      <c r="B151" s="174" t="s">
        <v>93</v>
      </c>
      <c r="C151" s="174" t="s">
        <v>124</v>
      </c>
      <c r="D151" s="174"/>
      <c r="E151" s="175"/>
      <c r="F151" s="174"/>
      <c r="G151" s="174"/>
      <c r="H151" s="175"/>
      <c r="I151" s="159">
        <f>I152</f>
        <v>180000</v>
      </c>
    </row>
    <row r="152" spans="1:9" ht="78.75" x14ac:dyDescent="0.25">
      <c r="A152" s="76" t="s">
        <v>248</v>
      </c>
      <c r="B152" s="174" t="s">
        <v>93</v>
      </c>
      <c r="C152" s="174" t="s">
        <v>124</v>
      </c>
      <c r="D152" s="174" t="s">
        <v>87</v>
      </c>
      <c r="E152" s="175">
        <v>0</v>
      </c>
      <c r="F152" s="174" t="s">
        <v>89</v>
      </c>
      <c r="G152" s="174" t="s">
        <v>90</v>
      </c>
      <c r="H152" s="175"/>
      <c r="I152" s="159">
        <f>I153</f>
        <v>180000</v>
      </c>
    </row>
    <row r="153" spans="1:9" ht="31.5" x14ac:dyDescent="0.25">
      <c r="A153" s="77" t="s">
        <v>249</v>
      </c>
      <c r="B153" s="174" t="s">
        <v>93</v>
      </c>
      <c r="C153" s="174" t="s">
        <v>124</v>
      </c>
      <c r="D153" s="174" t="s">
        <v>87</v>
      </c>
      <c r="E153" s="175">
        <v>1</v>
      </c>
      <c r="F153" s="174" t="s">
        <v>89</v>
      </c>
      <c r="G153" s="174" t="s">
        <v>90</v>
      </c>
      <c r="H153" s="175"/>
      <c r="I153" s="159">
        <f>I154+I156+I160+I162+I158</f>
        <v>180000</v>
      </c>
    </row>
    <row r="154" spans="1:9" x14ac:dyDescent="0.25">
      <c r="A154" s="77" t="s">
        <v>250</v>
      </c>
      <c r="B154" s="174" t="s">
        <v>93</v>
      </c>
      <c r="C154" s="174" t="s">
        <v>124</v>
      </c>
      <c r="D154" s="174" t="s">
        <v>87</v>
      </c>
      <c r="E154" s="175">
        <v>1</v>
      </c>
      <c r="F154" s="174" t="s">
        <v>89</v>
      </c>
      <c r="G154" s="174" t="s">
        <v>251</v>
      </c>
      <c r="H154" s="175"/>
      <c r="I154" s="159">
        <f>I155</f>
        <v>70000</v>
      </c>
    </row>
    <row r="155" spans="1:9" ht="31.5" x14ac:dyDescent="0.25">
      <c r="A155" s="77" t="s">
        <v>96</v>
      </c>
      <c r="B155" s="174" t="s">
        <v>93</v>
      </c>
      <c r="C155" s="174" t="s">
        <v>124</v>
      </c>
      <c r="D155" s="174" t="s">
        <v>87</v>
      </c>
      <c r="E155" s="175">
        <v>1</v>
      </c>
      <c r="F155" s="174" t="s">
        <v>89</v>
      </c>
      <c r="G155" s="174" t="s">
        <v>251</v>
      </c>
      <c r="H155" s="175">
        <v>240</v>
      </c>
      <c r="I155" s="159">
        <f>'Прил 7'!J151</f>
        <v>70000</v>
      </c>
    </row>
    <row r="156" spans="1:9" hidden="1" x14ac:dyDescent="0.25">
      <c r="A156" s="77" t="s">
        <v>252</v>
      </c>
      <c r="B156" s="174" t="s">
        <v>93</v>
      </c>
      <c r="C156" s="174" t="s">
        <v>124</v>
      </c>
      <c r="D156" s="174" t="s">
        <v>87</v>
      </c>
      <c r="E156" s="175">
        <v>1</v>
      </c>
      <c r="F156" s="174" t="s">
        <v>89</v>
      </c>
      <c r="G156" s="174" t="s">
        <v>253</v>
      </c>
      <c r="H156" s="175"/>
      <c r="I156" s="159">
        <f>I157</f>
        <v>0</v>
      </c>
    </row>
    <row r="157" spans="1:9" ht="31.5" hidden="1" x14ac:dyDescent="0.25">
      <c r="A157" s="77" t="s">
        <v>96</v>
      </c>
      <c r="B157" s="174" t="s">
        <v>93</v>
      </c>
      <c r="C157" s="174" t="s">
        <v>124</v>
      </c>
      <c r="D157" s="174" t="s">
        <v>87</v>
      </c>
      <c r="E157" s="175">
        <v>1</v>
      </c>
      <c r="F157" s="174" t="s">
        <v>89</v>
      </c>
      <c r="G157" s="174" t="s">
        <v>253</v>
      </c>
      <c r="H157" s="175">
        <v>240</v>
      </c>
      <c r="I157" s="159">
        <f>'Прил 7'!J153</f>
        <v>0</v>
      </c>
    </row>
    <row r="158" spans="1:9" hidden="1" x14ac:dyDescent="0.25">
      <c r="A158" s="77" t="s">
        <v>254</v>
      </c>
      <c r="B158" s="174" t="s">
        <v>93</v>
      </c>
      <c r="C158" s="174" t="s">
        <v>124</v>
      </c>
      <c r="D158" s="174" t="s">
        <v>87</v>
      </c>
      <c r="E158" s="175">
        <v>1</v>
      </c>
      <c r="F158" s="174" t="s">
        <v>89</v>
      </c>
      <c r="G158" s="174" t="s">
        <v>255</v>
      </c>
      <c r="H158" s="175"/>
      <c r="I158" s="159">
        <f>I159</f>
        <v>0</v>
      </c>
    </row>
    <row r="159" spans="1:9" ht="31.5" hidden="1" x14ac:dyDescent="0.25">
      <c r="A159" s="77" t="s">
        <v>96</v>
      </c>
      <c r="B159" s="174" t="s">
        <v>93</v>
      </c>
      <c r="C159" s="174" t="s">
        <v>124</v>
      </c>
      <c r="D159" s="174" t="s">
        <v>87</v>
      </c>
      <c r="E159" s="175">
        <v>1</v>
      </c>
      <c r="F159" s="174" t="s">
        <v>89</v>
      </c>
      <c r="G159" s="174" t="s">
        <v>255</v>
      </c>
      <c r="H159" s="175">
        <v>240</v>
      </c>
      <c r="I159" s="159">
        <f>'Прил 7'!J155</f>
        <v>0</v>
      </c>
    </row>
    <row r="160" spans="1:9" ht="31.5" x14ac:dyDescent="0.25">
      <c r="A160" s="77" t="s">
        <v>591</v>
      </c>
      <c r="B160" s="174" t="s">
        <v>93</v>
      </c>
      <c r="C160" s="174" t="s">
        <v>124</v>
      </c>
      <c r="D160" s="174" t="s">
        <v>87</v>
      </c>
      <c r="E160" s="175">
        <v>1</v>
      </c>
      <c r="F160" s="174" t="s">
        <v>89</v>
      </c>
      <c r="G160" s="174" t="s">
        <v>256</v>
      </c>
      <c r="H160" s="175"/>
      <c r="I160" s="159">
        <f>I161</f>
        <v>10000</v>
      </c>
    </row>
    <row r="161" spans="1:9" ht="31.5" x14ac:dyDescent="0.25">
      <c r="A161" s="77" t="s">
        <v>96</v>
      </c>
      <c r="B161" s="174" t="s">
        <v>93</v>
      </c>
      <c r="C161" s="174" t="s">
        <v>124</v>
      </c>
      <c r="D161" s="174" t="s">
        <v>87</v>
      </c>
      <c r="E161" s="175">
        <v>1</v>
      </c>
      <c r="F161" s="174" t="s">
        <v>89</v>
      </c>
      <c r="G161" s="174" t="s">
        <v>256</v>
      </c>
      <c r="H161" s="175">
        <v>240</v>
      </c>
      <c r="I161" s="159">
        <f>'Прил 7'!J157</f>
        <v>10000</v>
      </c>
    </row>
    <row r="162" spans="1:9" x14ac:dyDescent="0.25">
      <c r="A162" s="77" t="s">
        <v>257</v>
      </c>
      <c r="B162" s="174" t="s">
        <v>93</v>
      </c>
      <c r="C162" s="174" t="s">
        <v>124</v>
      </c>
      <c r="D162" s="174" t="s">
        <v>87</v>
      </c>
      <c r="E162" s="175">
        <v>1</v>
      </c>
      <c r="F162" s="174" t="s">
        <v>89</v>
      </c>
      <c r="G162" s="174" t="s">
        <v>258</v>
      </c>
      <c r="H162" s="175"/>
      <c r="I162" s="159">
        <f>I163</f>
        <v>100000</v>
      </c>
    </row>
    <row r="163" spans="1:9" ht="31.5" x14ac:dyDescent="0.25">
      <c r="A163" s="77" t="s">
        <v>96</v>
      </c>
      <c r="B163" s="174" t="s">
        <v>93</v>
      </c>
      <c r="C163" s="174" t="s">
        <v>124</v>
      </c>
      <c r="D163" s="174" t="s">
        <v>87</v>
      </c>
      <c r="E163" s="175">
        <v>1</v>
      </c>
      <c r="F163" s="174" t="s">
        <v>89</v>
      </c>
      <c r="G163" s="174" t="s">
        <v>258</v>
      </c>
      <c r="H163" s="175">
        <v>240</v>
      </c>
      <c r="I163" s="159">
        <f>'Прил 7'!J159</f>
        <v>100000</v>
      </c>
    </row>
    <row r="164" spans="1:9" ht="31.5" x14ac:dyDescent="0.25">
      <c r="A164" s="77" t="s">
        <v>512</v>
      </c>
      <c r="B164" s="174" t="s">
        <v>93</v>
      </c>
      <c r="C164" s="174" t="s">
        <v>112</v>
      </c>
      <c r="D164" s="174"/>
      <c r="E164" s="175"/>
      <c r="F164" s="174"/>
      <c r="G164" s="174"/>
      <c r="H164" s="175"/>
      <c r="I164" s="159">
        <f>I165+I177</f>
        <v>1085678.6000000001</v>
      </c>
    </row>
    <row r="165" spans="1:9" ht="78.75" x14ac:dyDescent="0.25">
      <c r="A165" s="77" t="s">
        <v>248</v>
      </c>
      <c r="B165" s="174" t="s">
        <v>93</v>
      </c>
      <c r="C165" s="174" t="s">
        <v>112</v>
      </c>
      <c r="D165" s="174" t="s">
        <v>87</v>
      </c>
      <c r="E165" s="175">
        <v>0</v>
      </c>
      <c r="F165" s="174" t="s">
        <v>89</v>
      </c>
      <c r="G165" s="174" t="s">
        <v>90</v>
      </c>
      <c r="H165" s="175"/>
      <c r="I165" s="159">
        <f>I166+I169+I174</f>
        <v>505978.6</v>
      </c>
    </row>
    <row r="166" spans="1:9" ht="47.25" x14ac:dyDescent="0.25">
      <c r="A166" s="84" t="s">
        <v>259</v>
      </c>
      <c r="B166" s="174" t="s">
        <v>93</v>
      </c>
      <c r="C166" s="174" t="s">
        <v>112</v>
      </c>
      <c r="D166" s="174" t="s">
        <v>87</v>
      </c>
      <c r="E166" s="175">
        <v>2</v>
      </c>
      <c r="F166" s="174" t="s">
        <v>89</v>
      </c>
      <c r="G166" s="174" t="s">
        <v>90</v>
      </c>
      <c r="H166" s="175"/>
      <c r="I166" s="159">
        <f>I167</f>
        <v>10000</v>
      </c>
    </row>
    <row r="167" spans="1:9" x14ac:dyDescent="0.25">
      <c r="A167" s="84" t="s">
        <v>260</v>
      </c>
      <c r="B167" s="174" t="s">
        <v>93</v>
      </c>
      <c r="C167" s="174" t="s">
        <v>112</v>
      </c>
      <c r="D167" s="174" t="s">
        <v>87</v>
      </c>
      <c r="E167" s="175">
        <v>2</v>
      </c>
      <c r="F167" s="174" t="s">
        <v>89</v>
      </c>
      <c r="G167" s="174" t="s">
        <v>261</v>
      </c>
      <c r="H167" s="175"/>
      <c r="I167" s="159">
        <f>I168</f>
        <v>10000</v>
      </c>
    </row>
    <row r="168" spans="1:9" ht="31.5" x14ac:dyDescent="0.25">
      <c r="A168" s="77" t="s">
        <v>96</v>
      </c>
      <c r="B168" s="174" t="s">
        <v>93</v>
      </c>
      <c r="C168" s="174" t="s">
        <v>112</v>
      </c>
      <c r="D168" s="174" t="s">
        <v>87</v>
      </c>
      <c r="E168" s="175">
        <v>2</v>
      </c>
      <c r="F168" s="174" t="s">
        <v>89</v>
      </c>
      <c r="G168" s="174" t="s">
        <v>261</v>
      </c>
      <c r="H168" s="175">
        <v>240</v>
      </c>
      <c r="I168" s="159">
        <f>'Прил 7'!J164</f>
        <v>10000</v>
      </c>
    </row>
    <row r="169" spans="1:9" ht="47.25" x14ac:dyDescent="0.25">
      <c r="A169" s="77" t="s">
        <v>262</v>
      </c>
      <c r="B169" s="174" t="s">
        <v>93</v>
      </c>
      <c r="C169" s="174" t="s">
        <v>112</v>
      </c>
      <c r="D169" s="174" t="s">
        <v>87</v>
      </c>
      <c r="E169" s="175">
        <v>3</v>
      </c>
      <c r="F169" s="174" t="s">
        <v>89</v>
      </c>
      <c r="G169" s="174" t="s">
        <v>90</v>
      </c>
      <c r="H169" s="175"/>
      <c r="I169" s="159">
        <f>I170+I172</f>
        <v>385978.6</v>
      </c>
    </row>
    <row r="170" spans="1:9" ht="31.5" x14ac:dyDescent="0.25">
      <c r="A170" s="77" t="s">
        <v>263</v>
      </c>
      <c r="B170" s="174" t="s">
        <v>93</v>
      </c>
      <c r="C170" s="174" t="s">
        <v>112</v>
      </c>
      <c r="D170" s="174" t="s">
        <v>87</v>
      </c>
      <c r="E170" s="175">
        <v>3</v>
      </c>
      <c r="F170" s="174" t="s">
        <v>89</v>
      </c>
      <c r="G170" s="174" t="s">
        <v>264</v>
      </c>
      <c r="H170" s="175"/>
      <c r="I170" s="159">
        <f>I171</f>
        <v>385978.6</v>
      </c>
    </row>
    <row r="171" spans="1:9" ht="31.5" x14ac:dyDescent="0.25">
      <c r="A171" s="77" t="s">
        <v>96</v>
      </c>
      <c r="B171" s="174" t="s">
        <v>93</v>
      </c>
      <c r="C171" s="174" t="s">
        <v>112</v>
      </c>
      <c r="D171" s="174" t="s">
        <v>87</v>
      </c>
      <c r="E171" s="175">
        <v>3</v>
      </c>
      <c r="F171" s="174" t="s">
        <v>89</v>
      </c>
      <c r="G171" s="174" t="s">
        <v>264</v>
      </c>
      <c r="H171" s="175">
        <v>240</v>
      </c>
      <c r="I171" s="159">
        <f>'Прил 7'!J167</f>
        <v>385978.6</v>
      </c>
    </row>
    <row r="172" spans="1:9" ht="31.5" hidden="1" x14ac:dyDescent="0.25">
      <c r="A172" s="77" t="s">
        <v>265</v>
      </c>
      <c r="B172" s="174" t="s">
        <v>93</v>
      </c>
      <c r="C172" s="174" t="s">
        <v>124</v>
      </c>
      <c r="D172" s="174" t="s">
        <v>87</v>
      </c>
      <c r="E172" s="175">
        <v>3</v>
      </c>
      <c r="F172" s="174" t="s">
        <v>89</v>
      </c>
      <c r="G172" s="174" t="s">
        <v>266</v>
      </c>
      <c r="H172" s="175"/>
      <c r="I172" s="159">
        <f>I173</f>
        <v>0</v>
      </c>
    </row>
    <row r="173" spans="1:9" ht="31.5" hidden="1" x14ac:dyDescent="0.25">
      <c r="A173" s="77" t="s">
        <v>96</v>
      </c>
      <c r="B173" s="174" t="s">
        <v>93</v>
      </c>
      <c r="C173" s="174" t="s">
        <v>124</v>
      </c>
      <c r="D173" s="174" t="s">
        <v>87</v>
      </c>
      <c r="E173" s="175">
        <v>3</v>
      </c>
      <c r="F173" s="174" t="s">
        <v>89</v>
      </c>
      <c r="G173" s="174" t="s">
        <v>266</v>
      </c>
      <c r="H173" s="175">
        <v>240</v>
      </c>
      <c r="I173" s="159">
        <f>'Прил 7'!J169</f>
        <v>0</v>
      </c>
    </row>
    <row r="174" spans="1:9" x14ac:dyDescent="0.25">
      <c r="A174" s="77" t="s">
        <v>270</v>
      </c>
      <c r="B174" s="174" t="s">
        <v>93</v>
      </c>
      <c r="C174" s="174" t="s">
        <v>112</v>
      </c>
      <c r="D174" s="174" t="s">
        <v>87</v>
      </c>
      <c r="E174" s="175">
        <v>4</v>
      </c>
      <c r="F174" s="174" t="s">
        <v>89</v>
      </c>
      <c r="G174" s="174" t="s">
        <v>90</v>
      </c>
      <c r="H174" s="175"/>
      <c r="I174" s="159">
        <f>I175</f>
        <v>110000</v>
      </c>
    </row>
    <row r="175" spans="1:9" x14ac:dyDescent="0.25">
      <c r="A175" s="77" t="s">
        <v>270</v>
      </c>
      <c r="B175" s="174" t="s">
        <v>93</v>
      </c>
      <c r="C175" s="174" t="s">
        <v>112</v>
      </c>
      <c r="D175" s="174" t="s">
        <v>87</v>
      </c>
      <c r="E175" s="175">
        <v>4</v>
      </c>
      <c r="F175" s="174" t="s">
        <v>89</v>
      </c>
      <c r="G175" s="174" t="s">
        <v>271</v>
      </c>
      <c r="H175" s="175"/>
      <c r="I175" s="159">
        <f>I176</f>
        <v>110000</v>
      </c>
    </row>
    <row r="176" spans="1:9" ht="31.5" x14ac:dyDescent="0.25">
      <c r="A176" s="77" t="s">
        <v>96</v>
      </c>
      <c r="B176" s="174" t="s">
        <v>93</v>
      </c>
      <c r="C176" s="174" t="s">
        <v>112</v>
      </c>
      <c r="D176" s="174" t="s">
        <v>87</v>
      </c>
      <c r="E176" s="175">
        <v>4</v>
      </c>
      <c r="F176" s="174" t="s">
        <v>89</v>
      </c>
      <c r="G176" s="174" t="s">
        <v>271</v>
      </c>
      <c r="H176" s="175">
        <v>240</v>
      </c>
      <c r="I176" s="159">
        <f>'Прил 7'!J172</f>
        <v>110000</v>
      </c>
    </row>
    <row r="177" spans="1:9" ht="31.5" x14ac:dyDescent="0.25">
      <c r="A177" s="77" t="s">
        <v>267</v>
      </c>
      <c r="B177" s="174" t="s">
        <v>93</v>
      </c>
      <c r="C177" s="174" t="s">
        <v>112</v>
      </c>
      <c r="D177" s="174">
        <v>97</v>
      </c>
      <c r="E177" s="175">
        <v>0</v>
      </c>
      <c r="F177" s="174" t="s">
        <v>89</v>
      </c>
      <c r="G177" s="174" t="s">
        <v>90</v>
      </c>
      <c r="H177" s="175"/>
      <c r="I177" s="159">
        <f>I178</f>
        <v>579700</v>
      </c>
    </row>
    <row r="178" spans="1:9" ht="47.25" x14ac:dyDescent="0.25">
      <c r="A178" s="77" t="s">
        <v>183</v>
      </c>
      <c r="B178" s="174" t="s">
        <v>93</v>
      </c>
      <c r="C178" s="174" t="s">
        <v>112</v>
      </c>
      <c r="D178" s="174">
        <v>97</v>
      </c>
      <c r="E178" s="175">
        <v>2</v>
      </c>
      <c r="F178" s="174" t="s">
        <v>89</v>
      </c>
      <c r="G178" s="174" t="s">
        <v>90</v>
      </c>
      <c r="H178" s="175"/>
      <c r="I178" s="159">
        <f>I179+I181</f>
        <v>579700</v>
      </c>
    </row>
    <row r="179" spans="1:9" ht="47.25" x14ac:dyDescent="0.25">
      <c r="A179" s="77" t="s">
        <v>268</v>
      </c>
      <c r="B179" s="174" t="s">
        <v>93</v>
      </c>
      <c r="C179" s="174" t="s">
        <v>112</v>
      </c>
      <c r="D179" s="174" t="s">
        <v>185</v>
      </c>
      <c r="E179" s="175">
        <v>2</v>
      </c>
      <c r="F179" s="174" t="s">
        <v>89</v>
      </c>
      <c r="G179" s="174" t="s">
        <v>269</v>
      </c>
      <c r="H179" s="175"/>
      <c r="I179" s="159">
        <f>I180</f>
        <v>34300</v>
      </c>
    </row>
    <row r="180" spans="1:9" x14ac:dyDescent="0.25">
      <c r="A180" s="80" t="s">
        <v>188</v>
      </c>
      <c r="B180" s="174" t="s">
        <v>93</v>
      </c>
      <c r="C180" s="174" t="s">
        <v>112</v>
      </c>
      <c r="D180" s="174" t="s">
        <v>185</v>
      </c>
      <c r="E180" s="175">
        <v>2</v>
      </c>
      <c r="F180" s="174" t="s">
        <v>89</v>
      </c>
      <c r="G180" s="174" t="s">
        <v>269</v>
      </c>
      <c r="H180" s="175">
        <v>540</v>
      </c>
      <c r="I180" s="159">
        <f>'Прил 7'!J176</f>
        <v>34300</v>
      </c>
    </row>
    <row r="181" spans="1:9" ht="110.25" x14ac:dyDescent="0.25">
      <c r="A181" s="77" t="s">
        <v>516</v>
      </c>
      <c r="B181" s="174" t="s">
        <v>93</v>
      </c>
      <c r="C181" s="174" t="s">
        <v>112</v>
      </c>
      <c r="D181" s="174" t="s">
        <v>185</v>
      </c>
      <c r="E181" s="175">
        <v>2</v>
      </c>
      <c r="F181" s="174" t="s">
        <v>89</v>
      </c>
      <c r="G181" s="174" t="s">
        <v>517</v>
      </c>
      <c r="H181" s="175"/>
      <c r="I181" s="159">
        <f>I182</f>
        <v>545400</v>
      </c>
    </row>
    <row r="182" spans="1:9" x14ac:dyDescent="0.25">
      <c r="A182" s="80" t="s">
        <v>188</v>
      </c>
      <c r="B182" s="174" t="s">
        <v>93</v>
      </c>
      <c r="C182" s="174" t="s">
        <v>112</v>
      </c>
      <c r="D182" s="174" t="s">
        <v>185</v>
      </c>
      <c r="E182" s="175">
        <v>2</v>
      </c>
      <c r="F182" s="174" t="s">
        <v>89</v>
      </c>
      <c r="G182" s="174" t="s">
        <v>517</v>
      </c>
      <c r="H182" s="175">
        <v>540</v>
      </c>
      <c r="I182" s="159">
        <f>'Прил 7'!J178</f>
        <v>545400</v>
      </c>
    </row>
    <row r="183" spans="1:9" ht="31.5" hidden="1" x14ac:dyDescent="0.25">
      <c r="A183" s="77" t="s">
        <v>133</v>
      </c>
      <c r="B183" s="174" t="s">
        <v>93</v>
      </c>
      <c r="C183" s="174" t="s">
        <v>134</v>
      </c>
      <c r="D183" s="174"/>
      <c r="E183" s="175"/>
      <c r="F183" s="174"/>
      <c r="G183" s="174"/>
      <c r="H183" s="175"/>
      <c r="I183" s="159">
        <f>I184</f>
        <v>0</v>
      </c>
    </row>
    <row r="184" spans="1:9" ht="47.25" hidden="1" x14ac:dyDescent="0.25">
      <c r="A184" s="77" t="s">
        <v>272</v>
      </c>
      <c r="B184" s="174" t="s">
        <v>93</v>
      </c>
      <c r="C184" s="174" t="s">
        <v>134</v>
      </c>
      <c r="D184" s="174" t="s">
        <v>119</v>
      </c>
      <c r="E184" s="175">
        <v>0</v>
      </c>
      <c r="F184" s="174" t="s">
        <v>89</v>
      </c>
      <c r="G184" s="174" t="s">
        <v>90</v>
      </c>
      <c r="H184" s="175"/>
      <c r="I184" s="159">
        <f>I185</f>
        <v>0</v>
      </c>
    </row>
    <row r="185" spans="1:9" hidden="1" x14ac:dyDescent="0.25">
      <c r="A185" s="77" t="s">
        <v>273</v>
      </c>
      <c r="B185" s="174" t="s">
        <v>93</v>
      </c>
      <c r="C185" s="174" t="s">
        <v>134</v>
      </c>
      <c r="D185" s="174" t="s">
        <v>119</v>
      </c>
      <c r="E185" s="175">
        <v>0</v>
      </c>
      <c r="F185" s="174" t="s">
        <v>89</v>
      </c>
      <c r="G185" s="174" t="s">
        <v>274</v>
      </c>
      <c r="H185" s="175"/>
      <c r="I185" s="159">
        <f>I186</f>
        <v>0</v>
      </c>
    </row>
    <row r="186" spans="1:9" ht="31.5" hidden="1" x14ac:dyDescent="0.25">
      <c r="A186" s="77" t="s">
        <v>96</v>
      </c>
      <c r="B186" s="174" t="s">
        <v>93</v>
      </c>
      <c r="C186" s="174" t="s">
        <v>134</v>
      </c>
      <c r="D186" s="174" t="s">
        <v>119</v>
      </c>
      <c r="E186" s="175">
        <v>0</v>
      </c>
      <c r="F186" s="174" t="s">
        <v>89</v>
      </c>
      <c r="G186" s="174" t="s">
        <v>274</v>
      </c>
      <c r="H186" s="175">
        <v>240</v>
      </c>
      <c r="I186" s="159">
        <f>'Прил 7'!J182</f>
        <v>0</v>
      </c>
    </row>
    <row r="187" spans="1:9" x14ac:dyDescent="0.25">
      <c r="A187" s="82" t="s">
        <v>135</v>
      </c>
      <c r="B187" s="174" t="s">
        <v>105</v>
      </c>
      <c r="C187" s="175" t="s">
        <v>24</v>
      </c>
      <c r="D187" s="174"/>
      <c r="E187" s="175"/>
      <c r="F187" s="174"/>
      <c r="G187" s="174"/>
      <c r="H187" s="175"/>
      <c r="I187" s="159">
        <f>I188+I208+I213</f>
        <v>29875188.900000002</v>
      </c>
    </row>
    <row r="188" spans="1:9" x14ac:dyDescent="0.25">
      <c r="A188" s="76" t="s">
        <v>138</v>
      </c>
      <c r="B188" s="174" t="s">
        <v>105</v>
      </c>
      <c r="C188" s="174" t="s">
        <v>124</v>
      </c>
      <c r="D188" s="174"/>
      <c r="E188" s="175"/>
      <c r="F188" s="174"/>
      <c r="G188" s="174"/>
      <c r="H188" s="175"/>
      <c r="I188" s="159">
        <f>I189</f>
        <v>29767932.900000002</v>
      </c>
    </row>
    <row r="189" spans="1:9" ht="47.25" x14ac:dyDescent="0.25">
      <c r="A189" s="76" t="s">
        <v>275</v>
      </c>
      <c r="B189" s="174" t="s">
        <v>105</v>
      </c>
      <c r="C189" s="174" t="s">
        <v>124</v>
      </c>
      <c r="D189" s="174" t="s">
        <v>93</v>
      </c>
      <c r="E189" s="175">
        <v>0</v>
      </c>
      <c r="F189" s="174" t="s">
        <v>89</v>
      </c>
      <c r="G189" s="174" t="s">
        <v>90</v>
      </c>
      <c r="H189" s="175"/>
      <c r="I189" s="159">
        <f>I190</f>
        <v>29767932.900000002</v>
      </c>
    </row>
    <row r="190" spans="1:9" ht="47.25" x14ac:dyDescent="0.25">
      <c r="A190" s="77" t="s">
        <v>276</v>
      </c>
      <c r="B190" s="174" t="s">
        <v>105</v>
      </c>
      <c r="C190" s="174" t="s">
        <v>124</v>
      </c>
      <c r="D190" s="174" t="s">
        <v>93</v>
      </c>
      <c r="E190" s="175">
        <v>1</v>
      </c>
      <c r="F190" s="174" t="s">
        <v>89</v>
      </c>
      <c r="G190" s="174" t="s">
        <v>90</v>
      </c>
      <c r="H190" s="175"/>
      <c r="I190" s="159">
        <f>I191+I194+I196+I198+I200+I204+I206+I202</f>
        <v>29767932.900000002</v>
      </c>
    </row>
    <row r="191" spans="1:9" x14ac:dyDescent="0.25">
      <c r="A191" s="77" t="s">
        <v>277</v>
      </c>
      <c r="B191" s="174" t="s">
        <v>105</v>
      </c>
      <c r="C191" s="174" t="s">
        <v>124</v>
      </c>
      <c r="D191" s="174" t="s">
        <v>93</v>
      </c>
      <c r="E191" s="175">
        <v>1</v>
      </c>
      <c r="F191" s="174" t="s">
        <v>89</v>
      </c>
      <c r="G191" s="174" t="s">
        <v>278</v>
      </c>
      <c r="H191" s="175"/>
      <c r="I191" s="159">
        <f>SUM(I192:I193)</f>
        <v>16174234.220000001</v>
      </c>
    </row>
    <row r="192" spans="1:9" ht="31.5" x14ac:dyDescent="0.25">
      <c r="A192" s="77" t="s">
        <v>96</v>
      </c>
      <c r="B192" s="174" t="s">
        <v>105</v>
      </c>
      <c r="C192" s="174" t="s">
        <v>124</v>
      </c>
      <c r="D192" s="174" t="s">
        <v>93</v>
      </c>
      <c r="E192" s="175">
        <v>1</v>
      </c>
      <c r="F192" s="174" t="s">
        <v>89</v>
      </c>
      <c r="G192" s="174" t="s">
        <v>278</v>
      </c>
      <c r="H192" s="175">
        <v>240</v>
      </c>
      <c r="I192" s="159">
        <f>'Прил 7'!J188</f>
        <v>16174234.220000001</v>
      </c>
    </row>
    <row r="193" spans="1:9" hidden="1" x14ac:dyDescent="0.25">
      <c r="A193" s="77" t="s">
        <v>123</v>
      </c>
      <c r="B193" s="174" t="s">
        <v>105</v>
      </c>
      <c r="C193" s="174" t="s">
        <v>124</v>
      </c>
      <c r="D193" s="174" t="s">
        <v>93</v>
      </c>
      <c r="E193" s="175">
        <v>1</v>
      </c>
      <c r="F193" s="174" t="s">
        <v>89</v>
      </c>
      <c r="G193" s="174" t="s">
        <v>278</v>
      </c>
      <c r="H193" s="175">
        <v>410</v>
      </c>
      <c r="I193" s="159">
        <f>'Прил 7'!J189</f>
        <v>0</v>
      </c>
    </row>
    <row r="194" spans="1:9" hidden="1" x14ac:dyDescent="0.25">
      <c r="A194" s="77" t="s">
        <v>279</v>
      </c>
      <c r="B194" s="174" t="s">
        <v>105</v>
      </c>
      <c r="C194" s="174" t="s">
        <v>124</v>
      </c>
      <c r="D194" s="174" t="s">
        <v>93</v>
      </c>
      <c r="E194" s="175">
        <v>1</v>
      </c>
      <c r="F194" s="174" t="s">
        <v>89</v>
      </c>
      <c r="G194" s="174" t="s">
        <v>280</v>
      </c>
      <c r="H194" s="175"/>
      <c r="I194" s="159">
        <f>I195</f>
        <v>0</v>
      </c>
    </row>
    <row r="195" spans="1:9" ht="31.5" hidden="1" x14ac:dyDescent="0.25">
      <c r="A195" s="77" t="s">
        <v>96</v>
      </c>
      <c r="B195" s="174" t="s">
        <v>105</v>
      </c>
      <c r="C195" s="174" t="s">
        <v>124</v>
      </c>
      <c r="D195" s="174" t="s">
        <v>93</v>
      </c>
      <c r="E195" s="175">
        <v>1</v>
      </c>
      <c r="F195" s="174" t="s">
        <v>89</v>
      </c>
      <c r="G195" s="174" t="s">
        <v>280</v>
      </c>
      <c r="H195" s="175">
        <v>240</v>
      </c>
      <c r="I195" s="159">
        <f>'Прил 7'!J191</f>
        <v>0</v>
      </c>
    </row>
    <row r="196" spans="1:9" hidden="1" x14ac:dyDescent="0.25">
      <c r="A196" s="77" t="s">
        <v>281</v>
      </c>
      <c r="B196" s="174" t="s">
        <v>105</v>
      </c>
      <c r="C196" s="174" t="s">
        <v>124</v>
      </c>
      <c r="D196" s="174" t="s">
        <v>93</v>
      </c>
      <c r="E196" s="175">
        <v>1</v>
      </c>
      <c r="F196" s="174" t="s">
        <v>89</v>
      </c>
      <c r="G196" s="174" t="s">
        <v>282</v>
      </c>
      <c r="H196" s="175"/>
      <c r="I196" s="159">
        <f>I197</f>
        <v>0</v>
      </c>
    </row>
    <row r="197" spans="1:9" hidden="1" x14ac:dyDescent="0.25">
      <c r="A197" s="77" t="s">
        <v>123</v>
      </c>
      <c r="B197" s="174" t="s">
        <v>105</v>
      </c>
      <c r="C197" s="174" t="s">
        <v>124</v>
      </c>
      <c r="D197" s="174" t="s">
        <v>93</v>
      </c>
      <c r="E197" s="175">
        <v>1</v>
      </c>
      <c r="F197" s="174" t="s">
        <v>89</v>
      </c>
      <c r="G197" s="174" t="s">
        <v>282</v>
      </c>
      <c r="H197" s="175">
        <v>410</v>
      </c>
      <c r="I197" s="159">
        <f>'Прил 7'!J193</f>
        <v>0</v>
      </c>
    </row>
    <row r="198" spans="1:9" ht="31.5" x14ac:dyDescent="0.25">
      <c r="A198" s="77" t="s">
        <v>283</v>
      </c>
      <c r="B198" s="174" t="s">
        <v>105</v>
      </c>
      <c r="C198" s="174" t="s">
        <v>124</v>
      </c>
      <c r="D198" s="174" t="s">
        <v>93</v>
      </c>
      <c r="E198" s="175">
        <v>1</v>
      </c>
      <c r="F198" s="174" t="s">
        <v>89</v>
      </c>
      <c r="G198" s="174" t="s">
        <v>284</v>
      </c>
      <c r="H198" s="175"/>
      <c r="I198" s="159">
        <f>I199</f>
        <v>50000</v>
      </c>
    </row>
    <row r="199" spans="1:9" ht="31.5" x14ac:dyDescent="0.25">
      <c r="A199" s="77" t="s">
        <v>96</v>
      </c>
      <c r="B199" s="174" t="s">
        <v>105</v>
      </c>
      <c r="C199" s="174" t="s">
        <v>124</v>
      </c>
      <c r="D199" s="174" t="s">
        <v>93</v>
      </c>
      <c r="E199" s="175">
        <v>1</v>
      </c>
      <c r="F199" s="174" t="s">
        <v>89</v>
      </c>
      <c r="G199" s="174" t="s">
        <v>284</v>
      </c>
      <c r="H199" s="175">
        <v>240</v>
      </c>
      <c r="I199" s="159">
        <f>'Прил 7'!J195</f>
        <v>50000</v>
      </c>
    </row>
    <row r="200" spans="1:9" hidden="1" x14ac:dyDescent="0.25">
      <c r="A200" s="77" t="s">
        <v>518</v>
      </c>
      <c r="B200" s="174" t="s">
        <v>105</v>
      </c>
      <c r="C200" s="174" t="s">
        <v>124</v>
      </c>
      <c r="D200" s="174" t="s">
        <v>93</v>
      </c>
      <c r="E200" s="175">
        <v>1</v>
      </c>
      <c r="F200" s="174" t="s">
        <v>89</v>
      </c>
      <c r="G200" s="174" t="s">
        <v>519</v>
      </c>
      <c r="H200" s="175"/>
      <c r="I200" s="159">
        <f>I201</f>
        <v>0</v>
      </c>
    </row>
    <row r="201" spans="1:9" hidden="1" x14ac:dyDescent="0.25">
      <c r="A201" s="77" t="s">
        <v>123</v>
      </c>
      <c r="B201" s="174" t="s">
        <v>105</v>
      </c>
      <c r="C201" s="174" t="s">
        <v>124</v>
      </c>
      <c r="D201" s="174" t="s">
        <v>93</v>
      </c>
      <c r="E201" s="175">
        <v>1</v>
      </c>
      <c r="F201" s="174" t="s">
        <v>89</v>
      </c>
      <c r="G201" s="174" t="s">
        <v>519</v>
      </c>
      <c r="H201" s="175">
        <v>410</v>
      </c>
      <c r="I201" s="159">
        <f>'Прил 7'!J197</f>
        <v>0</v>
      </c>
    </row>
    <row r="202" spans="1:9" x14ac:dyDescent="0.25">
      <c r="A202" s="77" t="s">
        <v>285</v>
      </c>
      <c r="B202" s="174" t="s">
        <v>105</v>
      </c>
      <c r="C202" s="174" t="s">
        <v>124</v>
      </c>
      <c r="D202" s="174" t="s">
        <v>93</v>
      </c>
      <c r="E202" s="175">
        <v>1</v>
      </c>
      <c r="F202" s="174" t="s">
        <v>89</v>
      </c>
      <c r="G202" s="174" t="s">
        <v>286</v>
      </c>
      <c r="H202" s="175"/>
      <c r="I202" s="159">
        <f>I203</f>
        <v>7163888.2000000002</v>
      </c>
    </row>
    <row r="203" spans="1:9" ht="31.5" x14ac:dyDescent="0.25">
      <c r="A203" s="77" t="s">
        <v>96</v>
      </c>
      <c r="B203" s="174" t="s">
        <v>105</v>
      </c>
      <c r="C203" s="174" t="s">
        <v>124</v>
      </c>
      <c r="D203" s="174" t="s">
        <v>93</v>
      </c>
      <c r="E203" s="175">
        <v>1</v>
      </c>
      <c r="F203" s="174" t="s">
        <v>89</v>
      </c>
      <c r="G203" s="174" t="s">
        <v>286</v>
      </c>
      <c r="H203" s="175">
        <v>240</v>
      </c>
      <c r="I203" s="159">
        <f>'Прил 7'!J199</f>
        <v>7163888.2000000002</v>
      </c>
    </row>
    <row r="204" spans="1:9" hidden="1" x14ac:dyDescent="0.25">
      <c r="A204" s="77" t="s">
        <v>287</v>
      </c>
      <c r="B204" s="174" t="s">
        <v>105</v>
      </c>
      <c r="C204" s="174" t="s">
        <v>124</v>
      </c>
      <c r="D204" s="174" t="s">
        <v>93</v>
      </c>
      <c r="E204" s="175">
        <v>1</v>
      </c>
      <c r="F204" s="174" t="s">
        <v>89</v>
      </c>
      <c r="G204" s="174" t="s">
        <v>288</v>
      </c>
      <c r="H204" s="175"/>
      <c r="I204" s="159">
        <f>I205</f>
        <v>0</v>
      </c>
    </row>
    <row r="205" spans="1:9" hidden="1" x14ac:dyDescent="0.25">
      <c r="A205" s="77" t="s">
        <v>123</v>
      </c>
      <c r="B205" s="174" t="s">
        <v>105</v>
      </c>
      <c r="C205" s="174" t="s">
        <v>124</v>
      </c>
      <c r="D205" s="174" t="s">
        <v>93</v>
      </c>
      <c r="E205" s="175">
        <v>1</v>
      </c>
      <c r="F205" s="174" t="s">
        <v>89</v>
      </c>
      <c r="G205" s="174" t="s">
        <v>288</v>
      </c>
      <c r="H205" s="175">
        <v>410</v>
      </c>
      <c r="I205" s="159">
        <f>'Прил 7'!J201</f>
        <v>0</v>
      </c>
    </row>
    <row r="206" spans="1:9" x14ac:dyDescent="0.25">
      <c r="A206" s="77" t="s">
        <v>289</v>
      </c>
      <c r="B206" s="174" t="s">
        <v>105</v>
      </c>
      <c r="C206" s="174" t="s">
        <v>124</v>
      </c>
      <c r="D206" s="174" t="s">
        <v>93</v>
      </c>
      <c r="E206" s="175">
        <v>1</v>
      </c>
      <c r="F206" s="174" t="s">
        <v>89</v>
      </c>
      <c r="G206" s="174" t="s">
        <v>290</v>
      </c>
      <c r="H206" s="175"/>
      <c r="I206" s="159">
        <f>I207</f>
        <v>6379810.4800000004</v>
      </c>
    </row>
    <row r="207" spans="1:9" ht="31.5" x14ac:dyDescent="0.25">
      <c r="A207" s="77" t="s">
        <v>96</v>
      </c>
      <c r="B207" s="174" t="s">
        <v>105</v>
      </c>
      <c r="C207" s="174" t="s">
        <v>124</v>
      </c>
      <c r="D207" s="174" t="s">
        <v>93</v>
      </c>
      <c r="E207" s="175">
        <v>1</v>
      </c>
      <c r="F207" s="174" t="s">
        <v>89</v>
      </c>
      <c r="G207" s="174" t="s">
        <v>290</v>
      </c>
      <c r="H207" s="175">
        <v>240</v>
      </c>
      <c r="I207" s="159">
        <f>'Прил 7'!J203</f>
        <v>6379810.4800000004</v>
      </c>
    </row>
    <row r="208" spans="1:9" x14ac:dyDescent="0.25">
      <c r="A208" s="77" t="s">
        <v>139</v>
      </c>
      <c r="B208" s="174" t="s">
        <v>105</v>
      </c>
      <c r="C208" s="174" t="s">
        <v>112</v>
      </c>
      <c r="D208" s="174"/>
      <c r="E208" s="174"/>
      <c r="F208" s="174"/>
      <c r="G208" s="174"/>
      <c r="H208" s="175" t="s">
        <v>166</v>
      </c>
      <c r="I208" s="159">
        <f>I209</f>
        <v>77256</v>
      </c>
    </row>
    <row r="209" spans="1:9" x14ac:dyDescent="0.25">
      <c r="A209" s="77" t="s">
        <v>101</v>
      </c>
      <c r="B209" s="174" t="s">
        <v>105</v>
      </c>
      <c r="C209" s="174" t="s">
        <v>112</v>
      </c>
      <c r="D209" s="174" t="s">
        <v>102</v>
      </c>
      <c r="E209" s="175">
        <v>0</v>
      </c>
      <c r="F209" s="174" t="s">
        <v>89</v>
      </c>
      <c r="G209" s="174" t="s">
        <v>90</v>
      </c>
      <c r="H209" s="175"/>
      <c r="I209" s="159">
        <f>I210</f>
        <v>77256</v>
      </c>
    </row>
    <row r="210" spans="1:9" x14ac:dyDescent="0.25">
      <c r="A210" s="77" t="s">
        <v>243</v>
      </c>
      <c r="B210" s="174" t="s">
        <v>105</v>
      </c>
      <c r="C210" s="174" t="s">
        <v>112</v>
      </c>
      <c r="D210" s="174" t="s">
        <v>102</v>
      </c>
      <c r="E210" s="175">
        <v>9</v>
      </c>
      <c r="F210" s="174" t="s">
        <v>89</v>
      </c>
      <c r="G210" s="174" t="s">
        <v>90</v>
      </c>
      <c r="H210" s="175"/>
      <c r="I210" s="159">
        <f>I211</f>
        <v>77256</v>
      </c>
    </row>
    <row r="211" spans="1:9" ht="31.5" x14ac:dyDescent="0.25">
      <c r="A211" s="77" t="s">
        <v>291</v>
      </c>
      <c r="B211" s="174" t="s">
        <v>105</v>
      </c>
      <c r="C211" s="174" t="s">
        <v>112</v>
      </c>
      <c r="D211" s="174" t="s">
        <v>102</v>
      </c>
      <c r="E211" s="175">
        <v>9</v>
      </c>
      <c r="F211" s="174" t="s">
        <v>89</v>
      </c>
      <c r="G211" s="174" t="s">
        <v>140</v>
      </c>
      <c r="H211" s="175"/>
      <c r="I211" s="159">
        <f>I212</f>
        <v>77256</v>
      </c>
    </row>
    <row r="212" spans="1:9" ht="31.5" x14ac:dyDescent="0.25">
      <c r="A212" s="77" t="s">
        <v>96</v>
      </c>
      <c r="B212" s="174" t="s">
        <v>105</v>
      </c>
      <c r="C212" s="174" t="s">
        <v>112</v>
      </c>
      <c r="D212" s="174" t="s">
        <v>102</v>
      </c>
      <c r="E212" s="175">
        <v>9</v>
      </c>
      <c r="F212" s="174" t="s">
        <v>89</v>
      </c>
      <c r="G212" s="174" t="s">
        <v>140</v>
      </c>
      <c r="H212" s="175">
        <v>240</v>
      </c>
      <c r="I212" s="159">
        <f>'Прил 7'!J208</f>
        <v>77256</v>
      </c>
    </row>
    <row r="213" spans="1:9" x14ac:dyDescent="0.25">
      <c r="A213" s="76" t="s">
        <v>141</v>
      </c>
      <c r="B213" s="174" t="s">
        <v>105</v>
      </c>
      <c r="C213" s="174" t="s">
        <v>119</v>
      </c>
      <c r="D213" s="174"/>
      <c r="E213" s="174"/>
      <c r="F213" s="174"/>
      <c r="G213" s="174"/>
      <c r="H213" s="175" t="s">
        <v>166</v>
      </c>
      <c r="I213" s="158">
        <f>I214</f>
        <v>30000</v>
      </c>
    </row>
    <row r="214" spans="1:9" ht="47.25" x14ac:dyDescent="0.25">
      <c r="A214" s="77" t="s">
        <v>292</v>
      </c>
      <c r="B214" s="174" t="s">
        <v>105</v>
      </c>
      <c r="C214" s="174" t="s">
        <v>119</v>
      </c>
      <c r="D214" s="174" t="s">
        <v>105</v>
      </c>
      <c r="E214" s="175">
        <v>0</v>
      </c>
      <c r="F214" s="174" t="s">
        <v>89</v>
      </c>
      <c r="G214" s="174" t="s">
        <v>90</v>
      </c>
      <c r="H214" s="175"/>
      <c r="I214" s="159">
        <f>I215</f>
        <v>30000</v>
      </c>
    </row>
    <row r="215" spans="1:9" x14ac:dyDescent="0.25">
      <c r="A215" s="77" t="s">
        <v>294</v>
      </c>
      <c r="B215" s="174" t="s">
        <v>105</v>
      </c>
      <c r="C215" s="174" t="s">
        <v>119</v>
      </c>
      <c r="D215" s="174" t="s">
        <v>105</v>
      </c>
      <c r="E215" s="175">
        <v>0</v>
      </c>
      <c r="F215" s="174" t="s">
        <v>89</v>
      </c>
      <c r="G215" s="174" t="s">
        <v>295</v>
      </c>
      <c r="H215" s="175"/>
      <c r="I215" s="159">
        <f>I216</f>
        <v>30000</v>
      </c>
    </row>
    <row r="216" spans="1:9" ht="31.5" x14ac:dyDescent="0.25">
      <c r="A216" s="77" t="s">
        <v>293</v>
      </c>
      <c r="B216" s="174" t="s">
        <v>105</v>
      </c>
      <c r="C216" s="174" t="s">
        <v>119</v>
      </c>
      <c r="D216" s="174" t="s">
        <v>105</v>
      </c>
      <c r="E216" s="175">
        <v>0</v>
      </c>
      <c r="F216" s="174" t="s">
        <v>89</v>
      </c>
      <c r="G216" s="174" t="s">
        <v>295</v>
      </c>
      <c r="H216" s="175">
        <v>810</v>
      </c>
      <c r="I216" s="159">
        <f>'Прил 7'!J212</f>
        <v>30000</v>
      </c>
    </row>
    <row r="217" spans="1:9" x14ac:dyDescent="0.25">
      <c r="A217" s="82" t="s">
        <v>296</v>
      </c>
      <c r="B217" s="174" t="s">
        <v>106</v>
      </c>
      <c r="C217" s="175" t="s">
        <v>24</v>
      </c>
      <c r="D217" s="174"/>
      <c r="E217" s="175"/>
      <c r="F217" s="174"/>
      <c r="G217" s="174"/>
      <c r="H217" s="175"/>
      <c r="I217" s="159">
        <f>I218+I235+I245+I296</f>
        <v>51106451.68</v>
      </c>
    </row>
    <row r="218" spans="1:9" x14ac:dyDescent="0.25">
      <c r="A218" s="76" t="s">
        <v>142</v>
      </c>
      <c r="B218" s="174" t="s">
        <v>106</v>
      </c>
      <c r="C218" s="175" t="s">
        <v>86</v>
      </c>
      <c r="D218" s="174" t="s">
        <v>89</v>
      </c>
      <c r="E218" s="175">
        <v>0</v>
      </c>
      <c r="F218" s="174" t="s">
        <v>89</v>
      </c>
      <c r="G218" s="174" t="s">
        <v>90</v>
      </c>
      <c r="H218" s="175"/>
      <c r="I218" s="159">
        <f>I219+I231</f>
        <v>1289908.93</v>
      </c>
    </row>
    <row r="219" spans="1:9" ht="47.25" x14ac:dyDescent="0.25">
      <c r="A219" s="77" t="s">
        <v>297</v>
      </c>
      <c r="B219" s="174" t="s">
        <v>106</v>
      </c>
      <c r="C219" s="174" t="s">
        <v>86</v>
      </c>
      <c r="D219" s="174" t="s">
        <v>106</v>
      </c>
      <c r="E219" s="175">
        <v>0</v>
      </c>
      <c r="F219" s="174" t="s">
        <v>89</v>
      </c>
      <c r="G219" s="174" t="s">
        <v>90</v>
      </c>
      <c r="H219" s="175"/>
      <c r="I219" s="159">
        <f>I220+I223+I228</f>
        <v>50000</v>
      </c>
    </row>
    <row r="220" spans="1:9" x14ac:dyDescent="0.25">
      <c r="A220" s="77" t="s">
        <v>298</v>
      </c>
      <c r="B220" s="174" t="s">
        <v>106</v>
      </c>
      <c r="C220" s="174" t="s">
        <v>86</v>
      </c>
      <c r="D220" s="174" t="s">
        <v>106</v>
      </c>
      <c r="E220" s="175">
        <v>1</v>
      </c>
      <c r="F220" s="174" t="s">
        <v>89</v>
      </c>
      <c r="G220" s="174" t="s">
        <v>90</v>
      </c>
      <c r="H220" s="175"/>
      <c r="I220" s="159">
        <f>I221</f>
        <v>50000</v>
      </c>
    </row>
    <row r="221" spans="1:9" x14ac:dyDescent="0.25">
      <c r="A221" s="77" t="s">
        <v>299</v>
      </c>
      <c r="B221" s="174" t="s">
        <v>106</v>
      </c>
      <c r="C221" s="174" t="s">
        <v>86</v>
      </c>
      <c r="D221" s="174" t="s">
        <v>106</v>
      </c>
      <c r="E221" s="175">
        <v>1</v>
      </c>
      <c r="F221" s="174" t="s">
        <v>89</v>
      </c>
      <c r="G221" s="174" t="s">
        <v>300</v>
      </c>
      <c r="H221" s="175"/>
      <c r="I221" s="159">
        <f>I222</f>
        <v>50000</v>
      </c>
    </row>
    <row r="222" spans="1:9" ht="31.5" x14ac:dyDescent="0.25">
      <c r="A222" s="77" t="s">
        <v>96</v>
      </c>
      <c r="B222" s="174" t="s">
        <v>106</v>
      </c>
      <c r="C222" s="174" t="s">
        <v>86</v>
      </c>
      <c r="D222" s="174" t="s">
        <v>106</v>
      </c>
      <c r="E222" s="175">
        <v>1</v>
      </c>
      <c r="F222" s="174" t="s">
        <v>89</v>
      </c>
      <c r="G222" s="174" t="s">
        <v>300</v>
      </c>
      <c r="H222" s="175">
        <v>240</v>
      </c>
      <c r="I222" s="159">
        <f>'Прил 7'!J218</f>
        <v>50000</v>
      </c>
    </row>
    <row r="223" spans="1:9" hidden="1" x14ac:dyDescent="0.25">
      <c r="A223" s="77" t="s">
        <v>301</v>
      </c>
      <c r="B223" s="174" t="s">
        <v>106</v>
      </c>
      <c r="C223" s="174" t="s">
        <v>86</v>
      </c>
      <c r="D223" s="174" t="s">
        <v>106</v>
      </c>
      <c r="E223" s="175">
        <v>5</v>
      </c>
      <c r="F223" s="174" t="s">
        <v>89</v>
      </c>
      <c r="G223" s="174" t="s">
        <v>90</v>
      </c>
      <c r="H223" s="175"/>
      <c r="I223" s="159">
        <f>I224+I226</f>
        <v>0</v>
      </c>
    </row>
    <row r="224" spans="1:9" hidden="1" x14ac:dyDescent="0.25">
      <c r="A224" s="77" t="s">
        <v>302</v>
      </c>
      <c r="B224" s="174" t="s">
        <v>106</v>
      </c>
      <c r="C224" s="174" t="s">
        <v>86</v>
      </c>
      <c r="D224" s="174" t="s">
        <v>106</v>
      </c>
      <c r="E224" s="175">
        <v>5</v>
      </c>
      <c r="F224" s="174" t="s">
        <v>89</v>
      </c>
      <c r="G224" s="174" t="s">
        <v>304</v>
      </c>
      <c r="H224" s="175"/>
      <c r="I224" s="159">
        <f>I225</f>
        <v>0</v>
      </c>
    </row>
    <row r="225" spans="1:9" ht="31.5" hidden="1" x14ac:dyDescent="0.25">
      <c r="A225" s="77" t="s">
        <v>96</v>
      </c>
      <c r="B225" s="174" t="s">
        <v>106</v>
      </c>
      <c r="C225" s="174" t="s">
        <v>86</v>
      </c>
      <c r="D225" s="174" t="s">
        <v>106</v>
      </c>
      <c r="E225" s="175">
        <v>5</v>
      </c>
      <c r="F225" s="174" t="s">
        <v>89</v>
      </c>
      <c r="G225" s="174" t="s">
        <v>304</v>
      </c>
      <c r="H225" s="175">
        <v>240</v>
      </c>
      <c r="I225" s="159">
        <f>'Прил 7'!J221</f>
        <v>0</v>
      </c>
    </row>
    <row r="226" spans="1:9" ht="31.5" hidden="1" x14ac:dyDescent="0.25">
      <c r="A226" s="77" t="s">
        <v>162</v>
      </c>
      <c r="B226" s="174" t="s">
        <v>106</v>
      </c>
      <c r="C226" s="174" t="s">
        <v>86</v>
      </c>
      <c r="D226" s="174" t="s">
        <v>106</v>
      </c>
      <c r="E226" s="175">
        <v>5</v>
      </c>
      <c r="F226" s="174" t="s">
        <v>89</v>
      </c>
      <c r="G226" s="174" t="s">
        <v>305</v>
      </c>
      <c r="H226" s="175"/>
      <c r="I226" s="159">
        <f>I227</f>
        <v>0</v>
      </c>
    </row>
    <row r="227" spans="1:9" ht="31.5" hidden="1" x14ac:dyDescent="0.25">
      <c r="A227" s="77" t="s">
        <v>96</v>
      </c>
      <c r="B227" s="174" t="s">
        <v>106</v>
      </c>
      <c r="C227" s="174" t="s">
        <v>86</v>
      </c>
      <c r="D227" s="174" t="s">
        <v>106</v>
      </c>
      <c r="E227" s="175">
        <v>5</v>
      </c>
      <c r="F227" s="174" t="s">
        <v>89</v>
      </c>
      <c r="G227" s="174" t="s">
        <v>305</v>
      </c>
      <c r="H227" s="175">
        <v>240</v>
      </c>
      <c r="I227" s="159">
        <f>'Прил 7'!J223</f>
        <v>0</v>
      </c>
    </row>
    <row r="228" spans="1:9" ht="31.5" hidden="1" x14ac:dyDescent="0.25">
      <c r="A228" s="77" t="s">
        <v>306</v>
      </c>
      <c r="B228" s="174" t="s">
        <v>106</v>
      </c>
      <c r="C228" s="174" t="s">
        <v>86</v>
      </c>
      <c r="D228" s="174" t="s">
        <v>106</v>
      </c>
      <c r="E228" s="175">
        <v>6</v>
      </c>
      <c r="F228" s="174" t="s">
        <v>89</v>
      </c>
      <c r="G228" s="174" t="s">
        <v>90</v>
      </c>
      <c r="H228" s="175"/>
      <c r="I228" s="159">
        <f>I229</f>
        <v>0</v>
      </c>
    </row>
    <row r="229" spans="1:9" hidden="1" x14ac:dyDescent="0.25">
      <c r="A229" s="77" t="s">
        <v>307</v>
      </c>
      <c r="B229" s="174" t="s">
        <v>106</v>
      </c>
      <c r="C229" s="174" t="s">
        <v>86</v>
      </c>
      <c r="D229" s="174" t="s">
        <v>106</v>
      </c>
      <c r="E229" s="175">
        <v>6</v>
      </c>
      <c r="F229" s="174" t="s">
        <v>89</v>
      </c>
      <c r="G229" s="174" t="s">
        <v>308</v>
      </c>
      <c r="H229" s="175"/>
      <c r="I229" s="159">
        <f>I230</f>
        <v>0</v>
      </c>
    </row>
    <row r="230" spans="1:9" hidden="1" x14ac:dyDescent="0.25">
      <c r="A230" s="77" t="s">
        <v>123</v>
      </c>
      <c r="B230" s="174" t="s">
        <v>106</v>
      </c>
      <c r="C230" s="174" t="s">
        <v>86</v>
      </c>
      <c r="D230" s="174" t="s">
        <v>106</v>
      </c>
      <c r="E230" s="175">
        <v>6</v>
      </c>
      <c r="F230" s="174" t="s">
        <v>89</v>
      </c>
      <c r="G230" s="174" t="s">
        <v>308</v>
      </c>
      <c r="H230" s="175">
        <v>410</v>
      </c>
      <c r="I230" s="159">
        <f>'Прил 7'!J226</f>
        <v>0</v>
      </c>
    </row>
    <row r="231" spans="1:9" x14ac:dyDescent="0.25">
      <c r="A231" s="77" t="s">
        <v>101</v>
      </c>
      <c r="B231" s="174" t="s">
        <v>106</v>
      </c>
      <c r="C231" s="175" t="s">
        <v>86</v>
      </c>
      <c r="D231" s="174" t="s">
        <v>102</v>
      </c>
      <c r="E231" s="175">
        <v>0</v>
      </c>
      <c r="F231" s="174" t="s">
        <v>89</v>
      </c>
      <c r="G231" s="174" t="s">
        <v>90</v>
      </c>
      <c r="H231" s="175"/>
      <c r="I231" s="159">
        <f>I232</f>
        <v>1239908.93</v>
      </c>
    </row>
    <row r="232" spans="1:9" x14ac:dyDescent="0.25">
      <c r="A232" s="77" t="s">
        <v>243</v>
      </c>
      <c r="B232" s="174" t="s">
        <v>106</v>
      </c>
      <c r="C232" s="175" t="s">
        <v>86</v>
      </c>
      <c r="D232" s="174" t="s">
        <v>102</v>
      </c>
      <c r="E232" s="175">
        <v>9</v>
      </c>
      <c r="F232" s="174" t="s">
        <v>89</v>
      </c>
      <c r="G232" s="174" t="s">
        <v>90</v>
      </c>
      <c r="H232" s="175"/>
      <c r="I232" s="159">
        <f>I233</f>
        <v>1239908.93</v>
      </c>
    </row>
    <row r="233" spans="1:9" ht="31.5" x14ac:dyDescent="0.25">
      <c r="A233" s="77" t="s">
        <v>309</v>
      </c>
      <c r="B233" s="174" t="s">
        <v>106</v>
      </c>
      <c r="C233" s="175" t="s">
        <v>86</v>
      </c>
      <c r="D233" s="174" t="s">
        <v>102</v>
      </c>
      <c r="E233" s="175">
        <v>9</v>
      </c>
      <c r="F233" s="174" t="s">
        <v>89</v>
      </c>
      <c r="G233" s="174" t="s">
        <v>310</v>
      </c>
      <c r="H233" s="175"/>
      <c r="I233" s="159">
        <f>I234</f>
        <v>1239908.93</v>
      </c>
    </row>
    <row r="234" spans="1:9" ht="31.5" x14ac:dyDescent="0.25">
      <c r="A234" s="77" t="s">
        <v>96</v>
      </c>
      <c r="B234" s="174" t="s">
        <v>106</v>
      </c>
      <c r="C234" s="175" t="s">
        <v>86</v>
      </c>
      <c r="D234" s="174" t="s">
        <v>102</v>
      </c>
      <c r="E234" s="175">
        <v>9</v>
      </c>
      <c r="F234" s="174" t="s">
        <v>89</v>
      </c>
      <c r="G234" s="174" t="s">
        <v>310</v>
      </c>
      <c r="H234" s="175">
        <v>240</v>
      </c>
      <c r="I234" s="159">
        <f>'Прил 7'!J230</f>
        <v>1239908.93</v>
      </c>
    </row>
    <row r="235" spans="1:9" hidden="1" x14ac:dyDescent="0.25">
      <c r="A235" s="76" t="s">
        <v>143</v>
      </c>
      <c r="B235" s="174" t="s">
        <v>106</v>
      </c>
      <c r="C235" s="174" t="s">
        <v>87</v>
      </c>
      <c r="D235" s="174"/>
      <c r="E235" s="175"/>
      <c r="F235" s="174"/>
      <c r="G235" s="174"/>
      <c r="H235" s="85"/>
      <c r="I235" s="159">
        <f>I236+I241</f>
        <v>0</v>
      </c>
    </row>
    <row r="236" spans="1:9" ht="47.25" hidden="1" x14ac:dyDescent="0.25">
      <c r="A236" s="77" t="s">
        <v>297</v>
      </c>
      <c r="B236" s="174" t="s">
        <v>106</v>
      </c>
      <c r="C236" s="174" t="s">
        <v>87</v>
      </c>
      <c r="D236" s="174" t="s">
        <v>106</v>
      </c>
      <c r="E236" s="175">
        <v>0</v>
      </c>
      <c r="F236" s="174" t="s">
        <v>89</v>
      </c>
      <c r="G236" s="174" t="s">
        <v>90</v>
      </c>
      <c r="H236" s="175"/>
      <c r="I236" s="159">
        <f>I237</f>
        <v>0</v>
      </c>
    </row>
    <row r="237" spans="1:9" hidden="1" x14ac:dyDescent="0.25">
      <c r="A237" s="77" t="s">
        <v>489</v>
      </c>
      <c r="B237" s="174" t="s">
        <v>106</v>
      </c>
      <c r="C237" s="174" t="s">
        <v>87</v>
      </c>
      <c r="D237" s="174" t="s">
        <v>106</v>
      </c>
      <c r="E237" s="175">
        <v>4</v>
      </c>
      <c r="F237" s="174" t="s">
        <v>89</v>
      </c>
      <c r="G237" s="174" t="s">
        <v>90</v>
      </c>
      <c r="H237" s="85"/>
      <c r="I237" s="159">
        <f>I238</f>
        <v>0</v>
      </c>
    </row>
    <row r="238" spans="1:9" hidden="1" x14ac:dyDescent="0.25">
      <c r="A238" s="76" t="s">
        <v>520</v>
      </c>
      <c r="B238" s="174" t="s">
        <v>106</v>
      </c>
      <c r="C238" s="174" t="s">
        <v>87</v>
      </c>
      <c r="D238" s="174" t="s">
        <v>106</v>
      </c>
      <c r="E238" s="175">
        <v>4</v>
      </c>
      <c r="F238" s="174" t="s">
        <v>89</v>
      </c>
      <c r="G238" s="174" t="s">
        <v>521</v>
      </c>
      <c r="H238" s="85"/>
      <c r="I238" s="159">
        <f>SUM(I239:I240)</f>
        <v>0</v>
      </c>
    </row>
    <row r="239" spans="1:9" hidden="1" x14ac:dyDescent="0.25">
      <c r="A239" s="77" t="s">
        <v>123</v>
      </c>
      <c r="B239" s="174" t="s">
        <v>106</v>
      </c>
      <c r="C239" s="174" t="s">
        <v>87</v>
      </c>
      <c r="D239" s="174" t="s">
        <v>106</v>
      </c>
      <c r="E239" s="175">
        <v>4</v>
      </c>
      <c r="F239" s="174" t="s">
        <v>89</v>
      </c>
      <c r="G239" s="86">
        <v>29350</v>
      </c>
      <c r="H239" s="86">
        <v>410</v>
      </c>
      <c r="I239" s="159">
        <f>'Прил 7'!J235</f>
        <v>0</v>
      </c>
    </row>
    <row r="240" spans="1:9" ht="31.5" hidden="1" x14ac:dyDescent="0.25">
      <c r="A240" s="77" t="s">
        <v>96</v>
      </c>
      <c r="B240" s="174" t="s">
        <v>106</v>
      </c>
      <c r="C240" s="174" t="s">
        <v>87</v>
      </c>
      <c r="D240" s="174" t="s">
        <v>106</v>
      </c>
      <c r="E240" s="175">
        <v>4</v>
      </c>
      <c r="F240" s="174" t="s">
        <v>89</v>
      </c>
      <c r="G240" s="86">
        <v>29350</v>
      </c>
      <c r="H240" s="86">
        <v>240</v>
      </c>
      <c r="I240" s="159">
        <f>'Прил 7'!J236</f>
        <v>0</v>
      </c>
    </row>
    <row r="241" spans="1:9" hidden="1" x14ac:dyDescent="0.25">
      <c r="A241" s="76" t="s">
        <v>115</v>
      </c>
      <c r="B241" s="174" t="s">
        <v>106</v>
      </c>
      <c r="C241" s="174" t="s">
        <v>87</v>
      </c>
      <c r="D241" s="174">
        <v>94</v>
      </c>
      <c r="E241" s="175">
        <v>0</v>
      </c>
      <c r="F241" s="174" t="s">
        <v>89</v>
      </c>
      <c r="G241" s="174" t="s">
        <v>90</v>
      </c>
      <c r="H241" s="86"/>
      <c r="I241" s="159">
        <f>I242</f>
        <v>0</v>
      </c>
    </row>
    <row r="242" spans="1:9" hidden="1" x14ac:dyDescent="0.25">
      <c r="A242" s="76" t="s">
        <v>200</v>
      </c>
      <c r="B242" s="174" t="s">
        <v>106</v>
      </c>
      <c r="C242" s="174" t="s">
        <v>87</v>
      </c>
      <c r="D242" s="174">
        <v>94</v>
      </c>
      <c r="E242" s="175">
        <v>1</v>
      </c>
      <c r="F242" s="174" t="s">
        <v>89</v>
      </c>
      <c r="G242" s="174" t="s">
        <v>90</v>
      </c>
      <c r="H242" s="86"/>
      <c r="I242" s="159">
        <f>I243</f>
        <v>0</v>
      </c>
    </row>
    <row r="243" spans="1:9" hidden="1" x14ac:dyDescent="0.25">
      <c r="A243" s="76" t="s">
        <v>200</v>
      </c>
      <c r="B243" s="174" t="s">
        <v>106</v>
      </c>
      <c r="C243" s="174" t="s">
        <v>87</v>
      </c>
      <c r="D243" s="174">
        <v>94</v>
      </c>
      <c r="E243" s="175">
        <v>1</v>
      </c>
      <c r="F243" s="174" t="s">
        <v>89</v>
      </c>
      <c r="G243" s="174" t="s">
        <v>201</v>
      </c>
      <c r="H243" s="86"/>
      <c r="I243" s="159">
        <f>I244</f>
        <v>0</v>
      </c>
    </row>
    <row r="244" spans="1:9" ht="31.5" hidden="1" x14ac:dyDescent="0.25">
      <c r="A244" s="77" t="s">
        <v>96</v>
      </c>
      <c r="B244" s="174" t="s">
        <v>106</v>
      </c>
      <c r="C244" s="174" t="s">
        <v>87</v>
      </c>
      <c r="D244" s="174">
        <v>94</v>
      </c>
      <c r="E244" s="175">
        <v>1</v>
      </c>
      <c r="F244" s="174" t="s">
        <v>89</v>
      </c>
      <c r="G244" s="174" t="s">
        <v>201</v>
      </c>
      <c r="H244" s="86">
        <v>240</v>
      </c>
      <c r="I244" s="159">
        <f>'Прил 7'!J240</f>
        <v>0</v>
      </c>
    </row>
    <row r="245" spans="1:9" x14ac:dyDescent="0.25">
      <c r="A245" s="76" t="s">
        <v>144</v>
      </c>
      <c r="B245" s="174" t="s">
        <v>106</v>
      </c>
      <c r="C245" s="175" t="s">
        <v>93</v>
      </c>
      <c r="D245" s="174" t="s">
        <v>165</v>
      </c>
      <c r="E245" s="175"/>
      <c r="F245" s="174"/>
      <c r="G245" s="174"/>
      <c r="H245" s="175"/>
      <c r="I245" s="158">
        <f>I246+I281+I292</f>
        <v>29567019.23</v>
      </c>
    </row>
    <row r="246" spans="1:9" ht="47.25" x14ac:dyDescent="0.25">
      <c r="A246" s="76" t="s">
        <v>275</v>
      </c>
      <c r="B246" s="174" t="s">
        <v>106</v>
      </c>
      <c r="C246" s="174" t="s">
        <v>93</v>
      </c>
      <c r="D246" s="174" t="s">
        <v>93</v>
      </c>
      <c r="E246" s="175">
        <v>0</v>
      </c>
      <c r="F246" s="174" t="s">
        <v>89</v>
      </c>
      <c r="G246" s="174" t="s">
        <v>90</v>
      </c>
      <c r="H246" s="175"/>
      <c r="I246" s="159">
        <f>I247+I254</f>
        <v>29110732.43</v>
      </c>
    </row>
    <row r="247" spans="1:9" ht="31.5" x14ac:dyDescent="0.25">
      <c r="A247" s="77" t="s">
        <v>311</v>
      </c>
      <c r="B247" s="174" t="s">
        <v>106</v>
      </c>
      <c r="C247" s="174" t="s">
        <v>93</v>
      </c>
      <c r="D247" s="174" t="s">
        <v>93</v>
      </c>
      <c r="E247" s="175">
        <v>2</v>
      </c>
      <c r="F247" s="174" t="s">
        <v>89</v>
      </c>
      <c r="G247" s="174" t="s">
        <v>90</v>
      </c>
      <c r="H247" s="175"/>
      <c r="I247" s="159">
        <f>I248+I250+I252</f>
        <v>8010579.0199999996</v>
      </c>
    </row>
    <row r="248" spans="1:9" hidden="1" x14ac:dyDescent="0.25">
      <c r="A248" s="77" t="s">
        <v>312</v>
      </c>
      <c r="B248" s="174" t="s">
        <v>106</v>
      </c>
      <c r="C248" s="174" t="s">
        <v>93</v>
      </c>
      <c r="D248" s="174" t="s">
        <v>93</v>
      </c>
      <c r="E248" s="175">
        <v>2</v>
      </c>
      <c r="F248" s="174" t="s">
        <v>89</v>
      </c>
      <c r="G248" s="174" t="s">
        <v>303</v>
      </c>
      <c r="H248" s="175"/>
      <c r="I248" s="159">
        <f>I249</f>
        <v>0</v>
      </c>
    </row>
    <row r="249" spans="1:9" hidden="1" x14ac:dyDescent="0.25">
      <c r="A249" s="77" t="s">
        <v>123</v>
      </c>
      <c r="B249" s="174" t="s">
        <v>106</v>
      </c>
      <c r="C249" s="174" t="s">
        <v>93</v>
      </c>
      <c r="D249" s="174" t="s">
        <v>93</v>
      </c>
      <c r="E249" s="175">
        <v>2</v>
      </c>
      <c r="F249" s="174" t="s">
        <v>89</v>
      </c>
      <c r="G249" s="174" t="s">
        <v>303</v>
      </c>
      <c r="H249" s="175">
        <v>410</v>
      </c>
      <c r="I249" s="159">
        <f>'Прил 7'!J245</f>
        <v>0</v>
      </c>
    </row>
    <row r="250" spans="1:9" x14ac:dyDescent="0.25">
      <c r="A250" s="77" t="s">
        <v>313</v>
      </c>
      <c r="B250" s="174" t="s">
        <v>106</v>
      </c>
      <c r="C250" s="174" t="s">
        <v>93</v>
      </c>
      <c r="D250" s="174" t="s">
        <v>93</v>
      </c>
      <c r="E250" s="175">
        <v>2</v>
      </c>
      <c r="F250" s="174" t="s">
        <v>89</v>
      </c>
      <c r="G250" s="174" t="s">
        <v>314</v>
      </c>
      <c r="H250" s="175"/>
      <c r="I250" s="159">
        <f>I251</f>
        <v>7010579.0199999996</v>
      </c>
    </row>
    <row r="251" spans="1:9" ht="31.5" x14ac:dyDescent="0.25">
      <c r="A251" s="77" t="s">
        <v>96</v>
      </c>
      <c r="B251" s="174" t="s">
        <v>106</v>
      </c>
      <c r="C251" s="174" t="s">
        <v>93</v>
      </c>
      <c r="D251" s="174" t="s">
        <v>93</v>
      </c>
      <c r="E251" s="175">
        <v>2</v>
      </c>
      <c r="F251" s="174" t="s">
        <v>89</v>
      </c>
      <c r="G251" s="174" t="s">
        <v>314</v>
      </c>
      <c r="H251" s="175">
        <v>240</v>
      </c>
      <c r="I251" s="159">
        <f>'Прил 7'!J247</f>
        <v>7010579.0199999996</v>
      </c>
    </row>
    <row r="252" spans="1:9" x14ac:dyDescent="0.25">
      <c r="A252" s="77" t="s">
        <v>315</v>
      </c>
      <c r="B252" s="174" t="s">
        <v>106</v>
      </c>
      <c r="C252" s="174" t="s">
        <v>93</v>
      </c>
      <c r="D252" s="174" t="s">
        <v>93</v>
      </c>
      <c r="E252" s="175">
        <v>2</v>
      </c>
      <c r="F252" s="174" t="s">
        <v>89</v>
      </c>
      <c r="G252" s="174" t="s">
        <v>316</v>
      </c>
      <c r="H252" s="175"/>
      <c r="I252" s="159">
        <f>I253</f>
        <v>1000000</v>
      </c>
    </row>
    <row r="253" spans="1:9" ht="31.5" x14ac:dyDescent="0.25">
      <c r="A253" s="77" t="s">
        <v>96</v>
      </c>
      <c r="B253" s="174" t="s">
        <v>106</v>
      </c>
      <c r="C253" s="174" t="s">
        <v>93</v>
      </c>
      <c r="D253" s="174" t="s">
        <v>93</v>
      </c>
      <c r="E253" s="175">
        <v>2</v>
      </c>
      <c r="F253" s="174" t="s">
        <v>89</v>
      </c>
      <c r="G253" s="174" t="s">
        <v>316</v>
      </c>
      <c r="H253" s="175">
        <v>240</v>
      </c>
      <c r="I253" s="159">
        <f>'Прил 7'!J249</f>
        <v>1000000</v>
      </c>
    </row>
    <row r="254" spans="1:9" ht="31.5" x14ac:dyDescent="0.25">
      <c r="A254" s="77" t="s">
        <v>317</v>
      </c>
      <c r="B254" s="174" t="s">
        <v>106</v>
      </c>
      <c r="C254" s="174" t="s">
        <v>93</v>
      </c>
      <c r="D254" s="174" t="s">
        <v>93</v>
      </c>
      <c r="E254" s="175">
        <v>3</v>
      </c>
      <c r="F254" s="174" t="s">
        <v>89</v>
      </c>
      <c r="G254" s="174" t="s">
        <v>90</v>
      </c>
      <c r="H254" s="175"/>
      <c r="I254" s="159">
        <f>I255+I258+I260+I262+I265+I267+I269+I271+I273+I275+I277+I279</f>
        <v>21100153.41</v>
      </c>
    </row>
    <row r="255" spans="1:9" hidden="1" x14ac:dyDescent="0.25">
      <c r="A255" s="77" t="s">
        <v>318</v>
      </c>
      <c r="B255" s="174" t="s">
        <v>106</v>
      </c>
      <c r="C255" s="174" t="s">
        <v>93</v>
      </c>
      <c r="D255" s="174" t="s">
        <v>93</v>
      </c>
      <c r="E255" s="175">
        <v>3</v>
      </c>
      <c r="F255" s="174" t="s">
        <v>89</v>
      </c>
      <c r="G255" s="174" t="s">
        <v>319</v>
      </c>
      <c r="H255" s="175"/>
      <c r="I255" s="159">
        <f>SUM(I256:I257)</f>
        <v>0</v>
      </c>
    </row>
    <row r="256" spans="1:9" ht="31.5" hidden="1" x14ac:dyDescent="0.25">
      <c r="A256" s="77" t="s">
        <v>96</v>
      </c>
      <c r="B256" s="174" t="s">
        <v>106</v>
      </c>
      <c r="C256" s="174" t="s">
        <v>93</v>
      </c>
      <c r="D256" s="174" t="s">
        <v>93</v>
      </c>
      <c r="E256" s="175">
        <v>3</v>
      </c>
      <c r="F256" s="174" t="s">
        <v>89</v>
      </c>
      <c r="G256" s="174" t="s">
        <v>319</v>
      </c>
      <c r="H256" s="175">
        <v>240</v>
      </c>
      <c r="I256" s="159">
        <f>'Прил 7'!J252</f>
        <v>0</v>
      </c>
    </row>
    <row r="257" spans="1:9" hidden="1" x14ac:dyDescent="0.25">
      <c r="A257" s="77" t="s">
        <v>113</v>
      </c>
      <c r="B257" s="174" t="s">
        <v>106</v>
      </c>
      <c r="C257" s="174" t="s">
        <v>93</v>
      </c>
      <c r="D257" s="174" t="s">
        <v>93</v>
      </c>
      <c r="E257" s="175">
        <v>3</v>
      </c>
      <c r="F257" s="174" t="s">
        <v>89</v>
      </c>
      <c r="G257" s="174" t="s">
        <v>319</v>
      </c>
      <c r="H257" s="175">
        <v>350</v>
      </c>
      <c r="I257" s="159">
        <f>'Прил 7'!J253</f>
        <v>0</v>
      </c>
    </row>
    <row r="258" spans="1:9" x14ac:dyDescent="0.25">
      <c r="A258" s="77" t="s">
        <v>320</v>
      </c>
      <c r="B258" s="174" t="s">
        <v>106</v>
      </c>
      <c r="C258" s="174" t="s">
        <v>93</v>
      </c>
      <c r="D258" s="174" t="s">
        <v>93</v>
      </c>
      <c r="E258" s="175">
        <v>3</v>
      </c>
      <c r="F258" s="174" t="s">
        <v>89</v>
      </c>
      <c r="G258" s="174" t="s">
        <v>321</v>
      </c>
      <c r="H258" s="175"/>
      <c r="I258" s="159">
        <f>I259</f>
        <v>600000</v>
      </c>
    </row>
    <row r="259" spans="1:9" ht="31.5" x14ac:dyDescent="0.25">
      <c r="A259" s="77" t="s">
        <v>96</v>
      </c>
      <c r="B259" s="174" t="s">
        <v>106</v>
      </c>
      <c r="C259" s="174" t="s">
        <v>93</v>
      </c>
      <c r="D259" s="174" t="s">
        <v>93</v>
      </c>
      <c r="E259" s="175">
        <v>3</v>
      </c>
      <c r="F259" s="174" t="s">
        <v>89</v>
      </c>
      <c r="G259" s="174" t="s">
        <v>321</v>
      </c>
      <c r="H259" s="175">
        <v>240</v>
      </c>
      <c r="I259" s="159">
        <f>'Прил 7'!J255</f>
        <v>600000</v>
      </c>
    </row>
    <row r="260" spans="1:9" x14ac:dyDescent="0.25">
      <c r="A260" s="77" t="s">
        <v>322</v>
      </c>
      <c r="B260" s="174" t="s">
        <v>106</v>
      </c>
      <c r="C260" s="174" t="s">
        <v>93</v>
      </c>
      <c r="D260" s="174" t="s">
        <v>93</v>
      </c>
      <c r="E260" s="175">
        <v>3</v>
      </c>
      <c r="F260" s="174" t="s">
        <v>89</v>
      </c>
      <c r="G260" s="175">
        <v>29220</v>
      </c>
      <c r="H260" s="175"/>
      <c r="I260" s="159">
        <f>I261</f>
        <v>1060726.3999999999</v>
      </c>
    </row>
    <row r="261" spans="1:9" ht="31.5" x14ac:dyDescent="0.25">
      <c r="A261" s="77" t="s">
        <v>96</v>
      </c>
      <c r="B261" s="174" t="s">
        <v>106</v>
      </c>
      <c r="C261" s="174" t="s">
        <v>93</v>
      </c>
      <c r="D261" s="174" t="s">
        <v>93</v>
      </c>
      <c r="E261" s="175">
        <v>3</v>
      </c>
      <c r="F261" s="174" t="s">
        <v>89</v>
      </c>
      <c r="G261" s="175">
        <v>29220</v>
      </c>
      <c r="H261" s="175">
        <v>240</v>
      </c>
      <c r="I261" s="159">
        <f>'Прил 7'!J257</f>
        <v>1060726.3999999999</v>
      </c>
    </row>
    <row r="262" spans="1:9" x14ac:dyDescent="0.25">
      <c r="A262" s="77" t="s">
        <v>323</v>
      </c>
      <c r="B262" s="174" t="s">
        <v>106</v>
      </c>
      <c r="C262" s="174" t="s">
        <v>93</v>
      </c>
      <c r="D262" s="174" t="s">
        <v>93</v>
      </c>
      <c r="E262" s="175">
        <v>3</v>
      </c>
      <c r="F262" s="174" t="s">
        <v>89</v>
      </c>
      <c r="G262" s="174" t="s">
        <v>324</v>
      </c>
      <c r="H262" s="175"/>
      <c r="I262" s="159">
        <f>SUM(I263:I264)</f>
        <v>15899427.01</v>
      </c>
    </row>
    <row r="263" spans="1:9" ht="31.5" x14ac:dyDescent="0.25">
      <c r="A263" s="77" t="s">
        <v>96</v>
      </c>
      <c r="B263" s="174" t="s">
        <v>106</v>
      </c>
      <c r="C263" s="174" t="s">
        <v>93</v>
      </c>
      <c r="D263" s="174" t="s">
        <v>93</v>
      </c>
      <c r="E263" s="175">
        <v>3</v>
      </c>
      <c r="F263" s="174" t="s">
        <v>89</v>
      </c>
      <c r="G263" s="174" t="s">
        <v>324</v>
      </c>
      <c r="H263" s="175">
        <v>240</v>
      </c>
      <c r="I263" s="159">
        <f>'Прил 7'!J259</f>
        <v>15899427.01</v>
      </c>
    </row>
    <row r="264" spans="1:9" hidden="1" x14ac:dyDescent="0.25">
      <c r="A264" s="77" t="s">
        <v>113</v>
      </c>
      <c r="B264" s="174" t="s">
        <v>106</v>
      </c>
      <c r="C264" s="174" t="s">
        <v>93</v>
      </c>
      <c r="D264" s="174" t="s">
        <v>93</v>
      </c>
      <c r="E264" s="175">
        <v>3</v>
      </c>
      <c r="F264" s="174" t="s">
        <v>89</v>
      </c>
      <c r="G264" s="174" t="s">
        <v>324</v>
      </c>
      <c r="H264" s="175">
        <v>350</v>
      </c>
      <c r="I264" s="159">
        <f>'Прил 7'!J260</f>
        <v>0</v>
      </c>
    </row>
    <row r="265" spans="1:9" hidden="1" x14ac:dyDescent="0.25">
      <c r="A265" s="77" t="s">
        <v>325</v>
      </c>
      <c r="B265" s="174" t="s">
        <v>106</v>
      </c>
      <c r="C265" s="174" t="s">
        <v>93</v>
      </c>
      <c r="D265" s="174" t="s">
        <v>93</v>
      </c>
      <c r="E265" s="175">
        <v>3</v>
      </c>
      <c r="F265" s="174" t="s">
        <v>89</v>
      </c>
      <c r="G265" s="175">
        <v>29470</v>
      </c>
      <c r="H265" s="175"/>
      <c r="I265" s="159">
        <f>I266</f>
        <v>0</v>
      </c>
    </row>
    <row r="266" spans="1:9" ht="31.5" hidden="1" x14ac:dyDescent="0.25">
      <c r="A266" s="77" t="s">
        <v>96</v>
      </c>
      <c r="B266" s="174" t="s">
        <v>106</v>
      </c>
      <c r="C266" s="174" t="s">
        <v>93</v>
      </c>
      <c r="D266" s="174" t="s">
        <v>93</v>
      </c>
      <c r="E266" s="175">
        <v>3</v>
      </c>
      <c r="F266" s="174" t="s">
        <v>89</v>
      </c>
      <c r="G266" s="175">
        <v>29470</v>
      </c>
      <c r="H266" s="175">
        <v>240</v>
      </c>
      <c r="I266" s="159">
        <f>'Прил 7'!J262</f>
        <v>0</v>
      </c>
    </row>
    <row r="267" spans="1:9" hidden="1" x14ac:dyDescent="0.25">
      <c r="A267" s="77" t="s">
        <v>326</v>
      </c>
      <c r="B267" s="174" t="s">
        <v>106</v>
      </c>
      <c r="C267" s="174" t="s">
        <v>93</v>
      </c>
      <c r="D267" s="174" t="s">
        <v>93</v>
      </c>
      <c r="E267" s="175">
        <v>3</v>
      </c>
      <c r="F267" s="174" t="s">
        <v>89</v>
      </c>
      <c r="G267" s="175">
        <v>29490</v>
      </c>
      <c r="H267" s="175"/>
      <c r="I267" s="159">
        <f>I268</f>
        <v>0</v>
      </c>
    </row>
    <row r="268" spans="1:9" ht="31.5" hidden="1" x14ac:dyDescent="0.25">
      <c r="A268" s="77" t="s">
        <v>96</v>
      </c>
      <c r="B268" s="174" t="s">
        <v>106</v>
      </c>
      <c r="C268" s="174" t="s">
        <v>93</v>
      </c>
      <c r="D268" s="174" t="s">
        <v>93</v>
      </c>
      <c r="E268" s="175">
        <v>3</v>
      </c>
      <c r="F268" s="174" t="s">
        <v>89</v>
      </c>
      <c r="G268" s="175">
        <v>29490</v>
      </c>
      <c r="H268" s="175">
        <v>240</v>
      </c>
      <c r="I268" s="159">
        <f>'Прил 7'!J264</f>
        <v>0</v>
      </c>
    </row>
    <row r="269" spans="1:9" x14ac:dyDescent="0.25">
      <c r="A269" s="77" t="s">
        <v>327</v>
      </c>
      <c r="B269" s="174" t="s">
        <v>106</v>
      </c>
      <c r="C269" s="174" t="s">
        <v>93</v>
      </c>
      <c r="D269" s="174" t="s">
        <v>93</v>
      </c>
      <c r="E269" s="175">
        <v>3</v>
      </c>
      <c r="F269" s="174" t="s">
        <v>89</v>
      </c>
      <c r="G269" s="174" t="s">
        <v>328</v>
      </c>
      <c r="H269" s="175"/>
      <c r="I269" s="159">
        <f>I270</f>
        <v>2940000</v>
      </c>
    </row>
    <row r="270" spans="1:9" ht="31.5" x14ac:dyDescent="0.25">
      <c r="A270" s="77" t="s">
        <v>96</v>
      </c>
      <c r="B270" s="174" t="s">
        <v>106</v>
      </c>
      <c r="C270" s="174" t="s">
        <v>93</v>
      </c>
      <c r="D270" s="174" t="s">
        <v>93</v>
      </c>
      <c r="E270" s="175">
        <v>3</v>
      </c>
      <c r="F270" s="174" t="s">
        <v>89</v>
      </c>
      <c r="G270" s="174" t="s">
        <v>328</v>
      </c>
      <c r="H270" s="175">
        <v>240</v>
      </c>
      <c r="I270" s="159">
        <f>'Прил 7'!J266</f>
        <v>2940000</v>
      </c>
    </row>
    <row r="271" spans="1:9" hidden="1" x14ac:dyDescent="0.25">
      <c r="A271" s="77" t="s">
        <v>329</v>
      </c>
      <c r="B271" s="174" t="s">
        <v>106</v>
      </c>
      <c r="C271" s="174" t="s">
        <v>93</v>
      </c>
      <c r="D271" s="174" t="s">
        <v>93</v>
      </c>
      <c r="E271" s="175">
        <v>3</v>
      </c>
      <c r="F271" s="174" t="s">
        <v>89</v>
      </c>
      <c r="G271" s="174" t="s">
        <v>330</v>
      </c>
      <c r="H271" s="175"/>
      <c r="I271" s="159">
        <f>I272</f>
        <v>0</v>
      </c>
    </row>
    <row r="272" spans="1:9" ht="31.5" hidden="1" x14ac:dyDescent="0.25">
      <c r="A272" s="77" t="s">
        <v>96</v>
      </c>
      <c r="B272" s="174" t="s">
        <v>106</v>
      </c>
      <c r="C272" s="174" t="s">
        <v>93</v>
      </c>
      <c r="D272" s="174" t="s">
        <v>93</v>
      </c>
      <c r="E272" s="175">
        <v>3</v>
      </c>
      <c r="F272" s="174" t="s">
        <v>89</v>
      </c>
      <c r="G272" s="174" t="s">
        <v>330</v>
      </c>
      <c r="H272" s="175">
        <v>240</v>
      </c>
      <c r="I272" s="159">
        <f>'Прил 7'!J268</f>
        <v>0</v>
      </c>
    </row>
    <row r="273" spans="1:9" hidden="1" x14ac:dyDescent="0.25">
      <c r="A273" s="77" t="s">
        <v>331</v>
      </c>
      <c r="B273" s="174" t="s">
        <v>106</v>
      </c>
      <c r="C273" s="174" t="s">
        <v>93</v>
      </c>
      <c r="D273" s="174" t="s">
        <v>93</v>
      </c>
      <c r="E273" s="175">
        <v>3</v>
      </c>
      <c r="F273" s="174" t="s">
        <v>89</v>
      </c>
      <c r="G273" s="174" t="s">
        <v>332</v>
      </c>
      <c r="H273" s="175"/>
      <c r="I273" s="159">
        <f>I274</f>
        <v>0</v>
      </c>
    </row>
    <row r="274" spans="1:9" ht="31.5" hidden="1" x14ac:dyDescent="0.25">
      <c r="A274" s="77" t="s">
        <v>96</v>
      </c>
      <c r="B274" s="174" t="s">
        <v>106</v>
      </c>
      <c r="C274" s="174" t="s">
        <v>93</v>
      </c>
      <c r="D274" s="174" t="s">
        <v>93</v>
      </c>
      <c r="E274" s="175">
        <v>3</v>
      </c>
      <c r="F274" s="174" t="s">
        <v>89</v>
      </c>
      <c r="G274" s="174" t="s">
        <v>332</v>
      </c>
      <c r="H274" s="175">
        <v>240</v>
      </c>
      <c r="I274" s="159">
        <f>'Прил 7'!J270</f>
        <v>0</v>
      </c>
    </row>
    <row r="275" spans="1:9" hidden="1" x14ac:dyDescent="0.25">
      <c r="A275" s="77" t="s">
        <v>333</v>
      </c>
      <c r="B275" s="174" t="s">
        <v>106</v>
      </c>
      <c r="C275" s="174" t="s">
        <v>93</v>
      </c>
      <c r="D275" s="174" t="s">
        <v>93</v>
      </c>
      <c r="E275" s="175">
        <v>3</v>
      </c>
      <c r="F275" s="174" t="s">
        <v>89</v>
      </c>
      <c r="G275" s="174" t="s">
        <v>334</v>
      </c>
      <c r="H275" s="175"/>
      <c r="I275" s="159">
        <f>I276</f>
        <v>0</v>
      </c>
    </row>
    <row r="276" spans="1:9" ht="31.5" hidden="1" x14ac:dyDescent="0.25">
      <c r="A276" s="77" t="s">
        <v>96</v>
      </c>
      <c r="B276" s="174" t="s">
        <v>106</v>
      </c>
      <c r="C276" s="174" t="s">
        <v>93</v>
      </c>
      <c r="D276" s="174" t="s">
        <v>93</v>
      </c>
      <c r="E276" s="175">
        <v>3</v>
      </c>
      <c r="F276" s="174" t="s">
        <v>89</v>
      </c>
      <c r="G276" s="174" t="s">
        <v>334</v>
      </c>
      <c r="H276" s="175">
        <v>240</v>
      </c>
      <c r="I276" s="159">
        <f>'Прил 7'!J272</f>
        <v>0</v>
      </c>
    </row>
    <row r="277" spans="1:9" x14ac:dyDescent="0.25">
      <c r="A277" s="77" t="s">
        <v>335</v>
      </c>
      <c r="B277" s="174" t="s">
        <v>106</v>
      </c>
      <c r="C277" s="174" t="s">
        <v>93</v>
      </c>
      <c r="D277" s="174" t="s">
        <v>93</v>
      </c>
      <c r="E277" s="175">
        <v>3</v>
      </c>
      <c r="F277" s="174" t="s">
        <v>89</v>
      </c>
      <c r="G277" s="174" t="s">
        <v>336</v>
      </c>
      <c r="H277" s="175"/>
      <c r="I277" s="159">
        <f>I278</f>
        <v>600000</v>
      </c>
    </row>
    <row r="278" spans="1:9" ht="31.5" x14ac:dyDescent="0.25">
      <c r="A278" s="77" t="s">
        <v>96</v>
      </c>
      <c r="B278" s="174" t="s">
        <v>106</v>
      </c>
      <c r="C278" s="174" t="s">
        <v>93</v>
      </c>
      <c r="D278" s="174" t="s">
        <v>93</v>
      </c>
      <c r="E278" s="175">
        <v>3</v>
      </c>
      <c r="F278" s="174" t="s">
        <v>89</v>
      </c>
      <c r="G278" s="174" t="s">
        <v>336</v>
      </c>
      <c r="H278" s="175">
        <v>240</v>
      </c>
      <c r="I278" s="159">
        <f>'Прил 7'!J274</f>
        <v>600000</v>
      </c>
    </row>
    <row r="279" spans="1:9" ht="31.5" hidden="1" x14ac:dyDescent="0.25">
      <c r="A279" s="77" t="s">
        <v>337</v>
      </c>
      <c r="B279" s="174" t="s">
        <v>106</v>
      </c>
      <c r="C279" s="174" t="s">
        <v>93</v>
      </c>
      <c r="D279" s="174" t="s">
        <v>93</v>
      </c>
      <c r="E279" s="175">
        <v>3</v>
      </c>
      <c r="F279" s="174" t="s">
        <v>89</v>
      </c>
      <c r="G279" s="174" t="s">
        <v>338</v>
      </c>
      <c r="H279" s="175"/>
      <c r="I279" s="159">
        <f>I280</f>
        <v>0</v>
      </c>
    </row>
    <row r="280" spans="1:9" ht="31.5" hidden="1" x14ac:dyDescent="0.25">
      <c r="A280" s="77" t="s">
        <v>96</v>
      </c>
      <c r="B280" s="174" t="s">
        <v>106</v>
      </c>
      <c r="C280" s="174" t="s">
        <v>93</v>
      </c>
      <c r="D280" s="174" t="s">
        <v>93</v>
      </c>
      <c r="E280" s="175">
        <v>3</v>
      </c>
      <c r="F280" s="174" t="s">
        <v>89</v>
      </c>
      <c r="G280" s="174" t="s">
        <v>338</v>
      </c>
      <c r="H280" s="175">
        <v>240</v>
      </c>
      <c r="I280" s="159">
        <f>'Прил 7'!J276</f>
        <v>0</v>
      </c>
    </row>
    <row r="281" spans="1:9" ht="47.25" x14ac:dyDescent="0.25">
      <c r="A281" s="77" t="s">
        <v>339</v>
      </c>
      <c r="B281" s="174" t="s">
        <v>106</v>
      </c>
      <c r="C281" s="174" t="s">
        <v>93</v>
      </c>
      <c r="D281" s="174" t="s">
        <v>134</v>
      </c>
      <c r="E281" s="175">
        <v>0</v>
      </c>
      <c r="F281" s="174" t="s">
        <v>89</v>
      </c>
      <c r="G281" s="174" t="s">
        <v>90</v>
      </c>
      <c r="H281" s="175"/>
      <c r="I281" s="159">
        <f>I282</f>
        <v>142786.79999999999</v>
      </c>
    </row>
    <row r="282" spans="1:9" ht="31.5" x14ac:dyDescent="0.25">
      <c r="A282" s="77" t="s">
        <v>340</v>
      </c>
      <c r="B282" s="174" t="s">
        <v>106</v>
      </c>
      <c r="C282" s="174" t="s">
        <v>93</v>
      </c>
      <c r="D282" s="174" t="s">
        <v>134</v>
      </c>
      <c r="E282" s="175">
        <v>1</v>
      </c>
      <c r="F282" s="174" t="s">
        <v>89</v>
      </c>
      <c r="G282" s="174" t="s">
        <v>90</v>
      </c>
      <c r="H282" s="175"/>
      <c r="I282" s="159">
        <f>I283+I286+I289</f>
        <v>142786.79999999999</v>
      </c>
    </row>
    <row r="283" spans="1:9" hidden="1" x14ac:dyDescent="0.25">
      <c r="A283" s="77" t="s">
        <v>341</v>
      </c>
      <c r="B283" s="174" t="s">
        <v>106</v>
      </c>
      <c r="C283" s="174" t="s">
        <v>93</v>
      </c>
      <c r="D283" s="174" t="s">
        <v>134</v>
      </c>
      <c r="E283" s="175">
        <v>1</v>
      </c>
      <c r="F283" s="174" t="s">
        <v>86</v>
      </c>
      <c r="G283" s="174" t="s">
        <v>90</v>
      </c>
      <c r="H283" s="175"/>
      <c r="I283" s="159">
        <f>I284</f>
        <v>0</v>
      </c>
    </row>
    <row r="284" spans="1:9" ht="78.75" hidden="1" x14ac:dyDescent="0.25">
      <c r="A284" s="77" t="s">
        <v>342</v>
      </c>
      <c r="B284" s="174" t="s">
        <v>106</v>
      </c>
      <c r="C284" s="174" t="s">
        <v>93</v>
      </c>
      <c r="D284" s="174" t="s">
        <v>134</v>
      </c>
      <c r="E284" s="175">
        <v>1</v>
      </c>
      <c r="F284" s="174" t="s">
        <v>86</v>
      </c>
      <c r="G284" s="174" t="s">
        <v>343</v>
      </c>
      <c r="H284" s="175"/>
      <c r="I284" s="159">
        <f>I285</f>
        <v>0</v>
      </c>
    </row>
    <row r="285" spans="1:9" ht="31.5" hidden="1" x14ac:dyDescent="0.25">
      <c r="A285" s="77" t="s">
        <v>96</v>
      </c>
      <c r="B285" s="174" t="s">
        <v>106</v>
      </c>
      <c r="C285" s="174" t="s">
        <v>93</v>
      </c>
      <c r="D285" s="174" t="s">
        <v>134</v>
      </c>
      <c r="E285" s="175">
        <v>1</v>
      </c>
      <c r="F285" s="174" t="s">
        <v>86</v>
      </c>
      <c r="G285" s="174" t="s">
        <v>343</v>
      </c>
      <c r="H285" s="175">
        <v>240</v>
      </c>
      <c r="I285" s="159"/>
    </row>
    <row r="286" spans="1:9" hidden="1" x14ac:dyDescent="0.25">
      <c r="A286" s="77" t="s">
        <v>344</v>
      </c>
      <c r="B286" s="174" t="s">
        <v>106</v>
      </c>
      <c r="C286" s="174" t="s">
        <v>93</v>
      </c>
      <c r="D286" s="174" t="s">
        <v>134</v>
      </c>
      <c r="E286" s="175">
        <v>1</v>
      </c>
      <c r="F286" s="174" t="s">
        <v>87</v>
      </c>
      <c r="G286" s="174" t="s">
        <v>90</v>
      </c>
      <c r="H286" s="175"/>
      <c r="I286" s="159">
        <f>I287</f>
        <v>0</v>
      </c>
    </row>
    <row r="287" spans="1:9" ht="78.75" hidden="1" x14ac:dyDescent="0.25">
      <c r="A287" s="77" t="s">
        <v>342</v>
      </c>
      <c r="B287" s="174" t="s">
        <v>106</v>
      </c>
      <c r="C287" s="174" t="s">
        <v>93</v>
      </c>
      <c r="D287" s="174" t="s">
        <v>134</v>
      </c>
      <c r="E287" s="175">
        <v>1</v>
      </c>
      <c r="F287" s="174" t="s">
        <v>87</v>
      </c>
      <c r="G287" s="174" t="s">
        <v>343</v>
      </c>
      <c r="H287" s="175"/>
      <c r="I287" s="159">
        <f>I288</f>
        <v>0</v>
      </c>
    </row>
    <row r="288" spans="1:9" ht="31.5" hidden="1" x14ac:dyDescent="0.25">
      <c r="A288" s="77" t="s">
        <v>96</v>
      </c>
      <c r="B288" s="174" t="s">
        <v>106</v>
      </c>
      <c r="C288" s="174" t="s">
        <v>93</v>
      </c>
      <c r="D288" s="174" t="s">
        <v>134</v>
      </c>
      <c r="E288" s="175">
        <v>1</v>
      </c>
      <c r="F288" s="174" t="s">
        <v>87</v>
      </c>
      <c r="G288" s="174" t="s">
        <v>343</v>
      </c>
      <c r="H288" s="175">
        <v>240</v>
      </c>
      <c r="I288" s="159"/>
    </row>
    <row r="289" spans="1:9" ht="78.75" x14ac:dyDescent="0.25">
      <c r="A289" s="77" t="s">
        <v>345</v>
      </c>
      <c r="B289" s="174" t="s">
        <v>106</v>
      </c>
      <c r="C289" s="174" t="s">
        <v>93</v>
      </c>
      <c r="D289" s="174" t="s">
        <v>134</v>
      </c>
      <c r="E289" s="175">
        <v>1</v>
      </c>
      <c r="F289" s="174" t="s">
        <v>145</v>
      </c>
      <c r="G289" s="174" t="s">
        <v>90</v>
      </c>
      <c r="H289" s="175"/>
      <c r="I289" s="159">
        <f>I290</f>
        <v>142786.79999999999</v>
      </c>
    </row>
    <row r="290" spans="1:9" ht="78.75" x14ac:dyDescent="0.25">
      <c r="A290" s="77" t="s">
        <v>342</v>
      </c>
      <c r="B290" s="174" t="s">
        <v>106</v>
      </c>
      <c r="C290" s="174" t="s">
        <v>93</v>
      </c>
      <c r="D290" s="174" t="s">
        <v>134</v>
      </c>
      <c r="E290" s="175">
        <v>1</v>
      </c>
      <c r="F290" s="174" t="s">
        <v>145</v>
      </c>
      <c r="G290" s="174" t="s">
        <v>146</v>
      </c>
      <c r="H290" s="175"/>
      <c r="I290" s="159">
        <f>I291</f>
        <v>142786.79999999999</v>
      </c>
    </row>
    <row r="291" spans="1:9" x14ac:dyDescent="0.25">
      <c r="A291" s="81" t="s">
        <v>188</v>
      </c>
      <c r="B291" s="174" t="s">
        <v>106</v>
      </c>
      <c r="C291" s="174" t="s">
        <v>93</v>
      </c>
      <c r="D291" s="174" t="s">
        <v>134</v>
      </c>
      <c r="E291" s="175">
        <v>1</v>
      </c>
      <c r="F291" s="174" t="s">
        <v>145</v>
      </c>
      <c r="G291" s="174" t="s">
        <v>146</v>
      </c>
      <c r="H291" s="175">
        <v>540</v>
      </c>
      <c r="I291" s="159">
        <f>'Прил 7'!J287</f>
        <v>142786.79999999999</v>
      </c>
    </row>
    <row r="292" spans="1:9" x14ac:dyDescent="0.25">
      <c r="A292" s="77" t="s">
        <v>101</v>
      </c>
      <c r="B292" s="174" t="s">
        <v>106</v>
      </c>
      <c r="C292" s="174" t="s">
        <v>93</v>
      </c>
      <c r="D292" s="174" t="s">
        <v>102</v>
      </c>
      <c r="E292" s="175">
        <v>0</v>
      </c>
      <c r="F292" s="174" t="s">
        <v>89</v>
      </c>
      <c r="G292" s="174" t="s">
        <v>90</v>
      </c>
      <c r="H292" s="175"/>
      <c r="I292" s="159">
        <f>I293</f>
        <v>313500</v>
      </c>
    </row>
    <row r="293" spans="1:9" x14ac:dyDescent="0.25">
      <c r="A293" s="77" t="s">
        <v>243</v>
      </c>
      <c r="B293" s="174" t="s">
        <v>106</v>
      </c>
      <c r="C293" s="174" t="s">
        <v>93</v>
      </c>
      <c r="D293" s="174" t="s">
        <v>102</v>
      </c>
      <c r="E293" s="175">
        <v>9</v>
      </c>
      <c r="F293" s="174" t="s">
        <v>89</v>
      </c>
      <c r="G293" s="174" t="s">
        <v>90</v>
      </c>
      <c r="H293" s="175"/>
      <c r="I293" s="159">
        <f>I294</f>
        <v>313500</v>
      </c>
    </row>
    <row r="294" spans="1:9" x14ac:dyDescent="0.25">
      <c r="A294" s="76" t="s">
        <v>359</v>
      </c>
      <c r="B294" s="174" t="s">
        <v>106</v>
      </c>
      <c r="C294" s="174" t="s">
        <v>93</v>
      </c>
      <c r="D294" s="174" t="s">
        <v>102</v>
      </c>
      <c r="E294" s="175">
        <v>9</v>
      </c>
      <c r="F294" s="174" t="s">
        <v>89</v>
      </c>
      <c r="G294" s="175">
        <v>29180</v>
      </c>
      <c r="H294" s="174"/>
      <c r="I294" s="159">
        <f>I295</f>
        <v>313500</v>
      </c>
    </row>
    <row r="295" spans="1:9" x14ac:dyDescent="0.25">
      <c r="A295" s="77" t="s">
        <v>127</v>
      </c>
      <c r="B295" s="174" t="s">
        <v>106</v>
      </c>
      <c r="C295" s="174" t="s">
        <v>93</v>
      </c>
      <c r="D295" s="174" t="s">
        <v>102</v>
      </c>
      <c r="E295" s="175">
        <v>9</v>
      </c>
      <c r="F295" s="174" t="s">
        <v>89</v>
      </c>
      <c r="G295" s="175">
        <v>29180</v>
      </c>
      <c r="H295" s="174" t="s">
        <v>522</v>
      </c>
      <c r="I295" s="159">
        <f>'Прил 7'!J291</f>
        <v>313500</v>
      </c>
    </row>
    <row r="296" spans="1:9" x14ac:dyDescent="0.25">
      <c r="A296" s="77" t="s">
        <v>346</v>
      </c>
      <c r="B296" s="174" t="s">
        <v>106</v>
      </c>
      <c r="C296" s="174" t="s">
        <v>106</v>
      </c>
      <c r="D296" s="174" t="s">
        <v>89</v>
      </c>
      <c r="E296" s="175">
        <v>0</v>
      </c>
      <c r="F296" s="174" t="s">
        <v>89</v>
      </c>
      <c r="G296" s="174" t="s">
        <v>90</v>
      </c>
      <c r="H296" s="175"/>
      <c r="I296" s="159">
        <f>I297+I303</f>
        <v>20249523.52</v>
      </c>
    </row>
    <row r="297" spans="1:9" ht="47.25" x14ac:dyDescent="0.25">
      <c r="A297" s="76" t="s">
        <v>275</v>
      </c>
      <c r="B297" s="174" t="s">
        <v>106</v>
      </c>
      <c r="C297" s="174" t="s">
        <v>106</v>
      </c>
      <c r="D297" s="174" t="s">
        <v>93</v>
      </c>
      <c r="E297" s="175">
        <v>0</v>
      </c>
      <c r="F297" s="174" t="s">
        <v>89</v>
      </c>
      <c r="G297" s="174" t="s">
        <v>90</v>
      </c>
      <c r="H297" s="175"/>
      <c r="I297" s="159">
        <f>I298</f>
        <v>19586523.52</v>
      </c>
    </row>
    <row r="298" spans="1:9" x14ac:dyDescent="0.25">
      <c r="A298" s="77" t="s">
        <v>347</v>
      </c>
      <c r="B298" s="174" t="s">
        <v>106</v>
      </c>
      <c r="C298" s="174" t="s">
        <v>106</v>
      </c>
      <c r="D298" s="174" t="s">
        <v>93</v>
      </c>
      <c r="E298" s="175">
        <v>4</v>
      </c>
      <c r="F298" s="174" t="s">
        <v>89</v>
      </c>
      <c r="G298" s="174" t="s">
        <v>90</v>
      </c>
      <c r="H298" s="175"/>
      <c r="I298" s="159">
        <f>I299</f>
        <v>19586523.52</v>
      </c>
    </row>
    <row r="299" spans="1:9" ht="31.5" x14ac:dyDescent="0.25">
      <c r="A299" s="77" t="s">
        <v>348</v>
      </c>
      <c r="B299" s="174" t="s">
        <v>106</v>
      </c>
      <c r="C299" s="174" t="s">
        <v>106</v>
      </c>
      <c r="D299" s="174" t="s">
        <v>93</v>
      </c>
      <c r="E299" s="175">
        <v>4</v>
      </c>
      <c r="F299" s="174" t="s">
        <v>89</v>
      </c>
      <c r="G299" s="174" t="s">
        <v>349</v>
      </c>
      <c r="H299" s="175"/>
      <c r="I299" s="159">
        <f>SUM(I300:I302)</f>
        <v>19586523.52</v>
      </c>
    </row>
    <row r="300" spans="1:9" x14ac:dyDescent="0.25">
      <c r="A300" s="76" t="s">
        <v>350</v>
      </c>
      <c r="B300" s="174" t="s">
        <v>106</v>
      </c>
      <c r="C300" s="174" t="s">
        <v>106</v>
      </c>
      <c r="D300" s="174" t="s">
        <v>93</v>
      </c>
      <c r="E300" s="175">
        <v>4</v>
      </c>
      <c r="F300" s="174" t="s">
        <v>89</v>
      </c>
      <c r="G300" s="174" t="s">
        <v>349</v>
      </c>
      <c r="H300" s="175">
        <v>110</v>
      </c>
      <c r="I300" s="159">
        <f>'Прил 7'!J296</f>
        <v>17637662.739999998</v>
      </c>
    </row>
    <row r="301" spans="1:9" ht="31.5" x14ac:dyDescent="0.25">
      <c r="A301" s="77" t="s">
        <v>96</v>
      </c>
      <c r="B301" s="174" t="s">
        <v>106</v>
      </c>
      <c r="C301" s="174" t="s">
        <v>106</v>
      </c>
      <c r="D301" s="174" t="s">
        <v>93</v>
      </c>
      <c r="E301" s="175">
        <v>4</v>
      </c>
      <c r="F301" s="174" t="s">
        <v>89</v>
      </c>
      <c r="G301" s="174" t="s">
        <v>349</v>
      </c>
      <c r="H301" s="175">
        <v>240</v>
      </c>
      <c r="I301" s="159">
        <f>'Прил 7'!J297</f>
        <v>1901860.7799999998</v>
      </c>
    </row>
    <row r="302" spans="1:9" x14ac:dyDescent="0.25">
      <c r="A302" s="76" t="s">
        <v>98</v>
      </c>
      <c r="B302" s="174" t="s">
        <v>106</v>
      </c>
      <c r="C302" s="174" t="s">
        <v>106</v>
      </c>
      <c r="D302" s="174" t="s">
        <v>93</v>
      </c>
      <c r="E302" s="175">
        <v>4</v>
      </c>
      <c r="F302" s="174" t="s">
        <v>89</v>
      </c>
      <c r="G302" s="174" t="s">
        <v>349</v>
      </c>
      <c r="H302" s="175">
        <v>850</v>
      </c>
      <c r="I302" s="159">
        <f>'Прил 7'!J298</f>
        <v>47000</v>
      </c>
    </row>
    <row r="303" spans="1:9" ht="47.25" x14ac:dyDescent="0.25">
      <c r="A303" s="76" t="s">
        <v>213</v>
      </c>
      <c r="B303" s="174" t="s">
        <v>106</v>
      </c>
      <c r="C303" s="174" t="s">
        <v>106</v>
      </c>
      <c r="D303" s="174" t="s">
        <v>110</v>
      </c>
      <c r="E303" s="175">
        <v>0</v>
      </c>
      <c r="F303" s="174" t="s">
        <v>89</v>
      </c>
      <c r="G303" s="174" t="s">
        <v>90</v>
      </c>
      <c r="H303" s="175"/>
      <c r="I303" s="159">
        <f>I304</f>
        <v>663000</v>
      </c>
    </row>
    <row r="304" spans="1:9" x14ac:dyDescent="0.25">
      <c r="A304" s="76" t="s">
        <v>351</v>
      </c>
      <c r="B304" s="174" t="s">
        <v>106</v>
      </c>
      <c r="C304" s="174" t="s">
        <v>106</v>
      </c>
      <c r="D304" s="174" t="s">
        <v>110</v>
      </c>
      <c r="E304" s="175">
        <v>2</v>
      </c>
      <c r="F304" s="174" t="s">
        <v>89</v>
      </c>
      <c r="G304" s="174" t="s">
        <v>90</v>
      </c>
      <c r="H304" s="175"/>
      <c r="I304" s="159">
        <f>I305+I308+I311</f>
        <v>663000</v>
      </c>
    </row>
    <row r="305" spans="1:9" x14ac:dyDescent="0.25">
      <c r="A305" s="76" t="s">
        <v>215</v>
      </c>
      <c r="B305" s="174" t="s">
        <v>106</v>
      </c>
      <c r="C305" s="174" t="s">
        <v>106</v>
      </c>
      <c r="D305" s="174" t="s">
        <v>110</v>
      </c>
      <c r="E305" s="175">
        <v>2</v>
      </c>
      <c r="F305" s="174" t="s">
        <v>86</v>
      </c>
      <c r="G305" s="174" t="s">
        <v>90</v>
      </c>
      <c r="H305" s="175"/>
      <c r="I305" s="159">
        <f>I306</f>
        <v>150000</v>
      </c>
    </row>
    <row r="306" spans="1:9" ht="31.5" x14ac:dyDescent="0.25">
      <c r="A306" s="77" t="s">
        <v>216</v>
      </c>
      <c r="B306" s="174" t="s">
        <v>106</v>
      </c>
      <c r="C306" s="174" t="s">
        <v>106</v>
      </c>
      <c r="D306" s="174" t="s">
        <v>110</v>
      </c>
      <c r="E306" s="174" t="s">
        <v>94</v>
      </c>
      <c r="F306" s="174" t="s">
        <v>86</v>
      </c>
      <c r="G306" s="174" t="s">
        <v>217</v>
      </c>
      <c r="H306" s="174"/>
      <c r="I306" s="159">
        <f>I307</f>
        <v>150000</v>
      </c>
    </row>
    <row r="307" spans="1:9" ht="31.5" x14ac:dyDescent="0.25">
      <c r="A307" s="77" t="s">
        <v>96</v>
      </c>
      <c r="B307" s="174" t="s">
        <v>106</v>
      </c>
      <c r="C307" s="174" t="s">
        <v>106</v>
      </c>
      <c r="D307" s="174" t="s">
        <v>110</v>
      </c>
      <c r="E307" s="174" t="s">
        <v>94</v>
      </c>
      <c r="F307" s="174" t="s">
        <v>86</v>
      </c>
      <c r="G307" s="174" t="s">
        <v>217</v>
      </c>
      <c r="H307" s="174" t="s">
        <v>97</v>
      </c>
      <c r="I307" s="159">
        <f>'Прил 7'!J303</f>
        <v>150000</v>
      </c>
    </row>
    <row r="308" spans="1:9" x14ac:dyDescent="0.25">
      <c r="A308" s="76" t="s">
        <v>352</v>
      </c>
      <c r="B308" s="174" t="s">
        <v>106</v>
      </c>
      <c r="C308" s="174" t="s">
        <v>106</v>
      </c>
      <c r="D308" s="174" t="s">
        <v>110</v>
      </c>
      <c r="E308" s="175">
        <v>2</v>
      </c>
      <c r="F308" s="174" t="s">
        <v>87</v>
      </c>
      <c r="G308" s="174"/>
      <c r="H308" s="175"/>
      <c r="I308" s="159">
        <f>I309</f>
        <v>508000</v>
      </c>
    </row>
    <row r="309" spans="1:9" ht="31.5" x14ac:dyDescent="0.25">
      <c r="A309" s="77" t="s">
        <v>216</v>
      </c>
      <c r="B309" s="174" t="s">
        <v>106</v>
      </c>
      <c r="C309" s="174" t="s">
        <v>106</v>
      </c>
      <c r="D309" s="174" t="s">
        <v>110</v>
      </c>
      <c r="E309" s="174" t="s">
        <v>94</v>
      </c>
      <c r="F309" s="174" t="s">
        <v>87</v>
      </c>
      <c r="G309" s="174" t="s">
        <v>217</v>
      </c>
      <c r="H309" s="174"/>
      <c r="I309" s="159">
        <f>I310</f>
        <v>508000</v>
      </c>
    </row>
    <row r="310" spans="1:9" ht="31.5" x14ac:dyDescent="0.25">
      <c r="A310" s="77" t="s">
        <v>96</v>
      </c>
      <c r="B310" s="174" t="s">
        <v>106</v>
      </c>
      <c r="C310" s="174" t="s">
        <v>106</v>
      </c>
      <c r="D310" s="174" t="s">
        <v>110</v>
      </c>
      <c r="E310" s="174" t="s">
        <v>94</v>
      </c>
      <c r="F310" s="174" t="s">
        <v>87</v>
      </c>
      <c r="G310" s="174" t="s">
        <v>217</v>
      </c>
      <c r="H310" s="174" t="s">
        <v>97</v>
      </c>
      <c r="I310" s="159">
        <f>'Прил 7'!J306</f>
        <v>508000</v>
      </c>
    </row>
    <row r="311" spans="1:9" x14ac:dyDescent="0.25">
      <c r="A311" s="76" t="s">
        <v>222</v>
      </c>
      <c r="B311" s="174" t="s">
        <v>106</v>
      </c>
      <c r="C311" s="174" t="s">
        <v>106</v>
      </c>
      <c r="D311" s="174" t="s">
        <v>110</v>
      </c>
      <c r="E311" s="174" t="s">
        <v>94</v>
      </c>
      <c r="F311" s="174" t="s">
        <v>93</v>
      </c>
      <c r="G311" s="174" t="s">
        <v>90</v>
      </c>
      <c r="H311" s="174"/>
      <c r="I311" s="159">
        <f>I312</f>
        <v>5000</v>
      </c>
    </row>
    <row r="312" spans="1:9" ht="31.5" x14ac:dyDescent="0.25">
      <c r="A312" s="77" t="s">
        <v>216</v>
      </c>
      <c r="B312" s="174" t="s">
        <v>106</v>
      </c>
      <c r="C312" s="174" t="s">
        <v>106</v>
      </c>
      <c r="D312" s="174" t="s">
        <v>110</v>
      </c>
      <c r="E312" s="174" t="s">
        <v>94</v>
      </c>
      <c r="F312" s="174" t="s">
        <v>93</v>
      </c>
      <c r="G312" s="174" t="s">
        <v>217</v>
      </c>
      <c r="H312" s="174"/>
      <c r="I312" s="159">
        <f>I313</f>
        <v>5000</v>
      </c>
    </row>
    <row r="313" spans="1:9" ht="31.5" x14ac:dyDescent="0.25">
      <c r="A313" s="77" t="s">
        <v>96</v>
      </c>
      <c r="B313" s="174" t="s">
        <v>106</v>
      </c>
      <c r="C313" s="174" t="s">
        <v>106</v>
      </c>
      <c r="D313" s="174" t="s">
        <v>110</v>
      </c>
      <c r="E313" s="174" t="s">
        <v>94</v>
      </c>
      <c r="F313" s="174" t="s">
        <v>93</v>
      </c>
      <c r="G313" s="174" t="s">
        <v>217</v>
      </c>
      <c r="H313" s="174" t="s">
        <v>97</v>
      </c>
      <c r="I313" s="159">
        <f>'Прил 7'!J309</f>
        <v>5000</v>
      </c>
    </row>
    <row r="314" spans="1:9" hidden="1" x14ac:dyDescent="0.25">
      <c r="A314" s="77" t="s">
        <v>147</v>
      </c>
      <c r="B314" s="174" t="s">
        <v>108</v>
      </c>
      <c r="C314" s="174"/>
      <c r="D314" s="174"/>
      <c r="E314" s="174"/>
      <c r="F314" s="174"/>
      <c r="G314" s="174"/>
      <c r="H314" s="174"/>
      <c r="I314" s="159">
        <f>I315</f>
        <v>0</v>
      </c>
    </row>
    <row r="315" spans="1:9" hidden="1" x14ac:dyDescent="0.25">
      <c r="A315" s="77" t="s">
        <v>148</v>
      </c>
      <c r="B315" s="174" t="s">
        <v>108</v>
      </c>
      <c r="C315" s="174" t="s">
        <v>106</v>
      </c>
      <c r="D315" s="174"/>
      <c r="E315" s="174"/>
      <c r="F315" s="174"/>
      <c r="G315" s="174"/>
      <c r="H315" s="174"/>
      <c r="I315" s="159">
        <f>I316</f>
        <v>0</v>
      </c>
    </row>
    <row r="316" spans="1:9" hidden="1" x14ac:dyDescent="0.25">
      <c r="A316" s="77" t="s">
        <v>101</v>
      </c>
      <c r="B316" s="174" t="s">
        <v>108</v>
      </c>
      <c r="C316" s="174" t="s">
        <v>106</v>
      </c>
      <c r="D316" s="174" t="s">
        <v>102</v>
      </c>
      <c r="E316" s="175">
        <v>0</v>
      </c>
      <c r="F316" s="174" t="s">
        <v>88</v>
      </c>
      <c r="G316" s="174" t="s">
        <v>90</v>
      </c>
      <c r="H316" s="174"/>
      <c r="I316" s="159">
        <f>I317</f>
        <v>0</v>
      </c>
    </row>
    <row r="317" spans="1:9" hidden="1" x14ac:dyDescent="0.25">
      <c r="A317" s="77" t="s">
        <v>243</v>
      </c>
      <c r="B317" s="174" t="s">
        <v>108</v>
      </c>
      <c r="C317" s="174" t="s">
        <v>106</v>
      </c>
      <c r="D317" s="174" t="s">
        <v>102</v>
      </c>
      <c r="E317" s="175">
        <v>9</v>
      </c>
      <c r="F317" s="174" t="s">
        <v>88</v>
      </c>
      <c r="G317" s="174" t="s">
        <v>90</v>
      </c>
      <c r="H317" s="174"/>
      <c r="I317" s="159">
        <f>I318</f>
        <v>0</v>
      </c>
    </row>
    <row r="318" spans="1:9" ht="31.5" hidden="1" x14ac:dyDescent="0.25">
      <c r="A318" s="77" t="s">
        <v>337</v>
      </c>
      <c r="B318" s="174" t="s">
        <v>108</v>
      </c>
      <c r="C318" s="174" t="s">
        <v>106</v>
      </c>
      <c r="D318" s="174" t="s">
        <v>102</v>
      </c>
      <c r="E318" s="174" t="s">
        <v>103</v>
      </c>
      <c r="F318" s="174" t="s">
        <v>88</v>
      </c>
      <c r="G318" s="174" t="s">
        <v>338</v>
      </c>
      <c r="H318" s="174"/>
      <c r="I318" s="159">
        <f>I319</f>
        <v>0</v>
      </c>
    </row>
    <row r="319" spans="1:9" ht="31.5" hidden="1" x14ac:dyDescent="0.25">
      <c r="A319" s="77" t="s">
        <v>96</v>
      </c>
      <c r="B319" s="174" t="s">
        <v>108</v>
      </c>
      <c r="C319" s="174" t="s">
        <v>106</v>
      </c>
      <c r="D319" s="174" t="s">
        <v>102</v>
      </c>
      <c r="E319" s="174" t="s">
        <v>103</v>
      </c>
      <c r="F319" s="174" t="s">
        <v>88</v>
      </c>
      <c r="G319" s="174" t="s">
        <v>338</v>
      </c>
      <c r="H319" s="174" t="s">
        <v>97</v>
      </c>
      <c r="I319" s="159"/>
    </row>
    <row r="320" spans="1:9" x14ac:dyDescent="0.25">
      <c r="A320" s="82" t="s">
        <v>149</v>
      </c>
      <c r="B320" s="174" t="s">
        <v>110</v>
      </c>
      <c r="C320" s="174"/>
      <c r="D320" s="174"/>
      <c r="E320" s="175"/>
      <c r="F320" s="174"/>
      <c r="G320" s="174"/>
      <c r="H320" s="175"/>
      <c r="I320" s="158">
        <f>I321+I325</f>
        <v>3155593.6</v>
      </c>
    </row>
    <row r="321" spans="1:9" x14ac:dyDescent="0.25">
      <c r="A321" s="83" t="s">
        <v>150</v>
      </c>
      <c r="B321" s="174" t="s">
        <v>110</v>
      </c>
      <c r="C321" s="174" t="s">
        <v>106</v>
      </c>
      <c r="D321" s="174"/>
      <c r="E321" s="175"/>
      <c r="F321" s="174"/>
      <c r="G321" s="174"/>
      <c r="H321" s="175"/>
      <c r="I321" s="159">
        <f>I322</f>
        <v>30000</v>
      </c>
    </row>
    <row r="322" spans="1:9" ht="78.75" x14ac:dyDescent="0.25">
      <c r="A322" s="76" t="s">
        <v>353</v>
      </c>
      <c r="B322" s="174" t="s">
        <v>110</v>
      </c>
      <c r="C322" s="174" t="s">
        <v>106</v>
      </c>
      <c r="D322" s="174" t="s">
        <v>124</v>
      </c>
      <c r="E322" s="175">
        <v>0</v>
      </c>
      <c r="F322" s="174" t="s">
        <v>89</v>
      </c>
      <c r="G322" s="174" t="s">
        <v>90</v>
      </c>
      <c r="H322" s="175"/>
      <c r="I322" s="159">
        <f>I323</f>
        <v>30000</v>
      </c>
    </row>
    <row r="323" spans="1:9" x14ac:dyDescent="0.25">
      <c r="A323" s="77" t="s">
        <v>354</v>
      </c>
      <c r="B323" s="174" t="s">
        <v>110</v>
      </c>
      <c r="C323" s="174" t="s">
        <v>106</v>
      </c>
      <c r="D323" s="174" t="s">
        <v>124</v>
      </c>
      <c r="E323" s="175">
        <v>0</v>
      </c>
      <c r="F323" s="174" t="s">
        <v>89</v>
      </c>
      <c r="G323" s="174" t="s">
        <v>355</v>
      </c>
      <c r="H323" s="175"/>
      <c r="I323" s="159">
        <f>I324</f>
        <v>30000</v>
      </c>
    </row>
    <row r="324" spans="1:9" ht="31.5" x14ac:dyDescent="0.25">
      <c r="A324" s="77" t="s">
        <v>96</v>
      </c>
      <c r="B324" s="174" t="s">
        <v>110</v>
      </c>
      <c r="C324" s="174" t="s">
        <v>106</v>
      </c>
      <c r="D324" s="174" t="s">
        <v>124</v>
      </c>
      <c r="E324" s="175">
        <v>0</v>
      </c>
      <c r="F324" s="174" t="s">
        <v>89</v>
      </c>
      <c r="G324" s="174" t="s">
        <v>355</v>
      </c>
      <c r="H324" s="175">
        <v>240</v>
      </c>
      <c r="I324" s="159">
        <f>'Прил 7'!J320</f>
        <v>30000</v>
      </c>
    </row>
    <row r="325" spans="1:9" x14ac:dyDescent="0.25">
      <c r="A325" s="76" t="s">
        <v>151</v>
      </c>
      <c r="B325" s="174" t="s">
        <v>110</v>
      </c>
      <c r="C325" s="174" t="s">
        <v>110</v>
      </c>
      <c r="D325" s="174"/>
      <c r="E325" s="175"/>
      <c r="F325" s="174"/>
      <c r="G325" s="174"/>
      <c r="H325" s="175"/>
      <c r="I325" s="158">
        <f>I326</f>
        <v>3125593.6</v>
      </c>
    </row>
    <row r="326" spans="1:9" ht="47.25" x14ac:dyDescent="0.25">
      <c r="A326" s="77" t="s">
        <v>356</v>
      </c>
      <c r="B326" s="174" t="s">
        <v>110</v>
      </c>
      <c r="C326" s="174" t="s">
        <v>110</v>
      </c>
      <c r="D326" s="174" t="s">
        <v>108</v>
      </c>
      <c r="E326" s="175">
        <v>0</v>
      </c>
      <c r="F326" s="174" t="s">
        <v>89</v>
      </c>
      <c r="G326" s="174" t="s">
        <v>90</v>
      </c>
      <c r="H326" s="175"/>
      <c r="I326" s="158">
        <f>I327</f>
        <v>3125593.6</v>
      </c>
    </row>
    <row r="327" spans="1:9" x14ac:dyDescent="0.25">
      <c r="A327" s="76" t="s">
        <v>151</v>
      </c>
      <c r="B327" s="174" t="s">
        <v>110</v>
      </c>
      <c r="C327" s="174" t="s">
        <v>110</v>
      </c>
      <c r="D327" s="174" t="s">
        <v>108</v>
      </c>
      <c r="E327" s="175">
        <v>1</v>
      </c>
      <c r="F327" s="174" t="s">
        <v>89</v>
      </c>
      <c r="G327" s="174" t="s">
        <v>90</v>
      </c>
      <c r="H327" s="175"/>
      <c r="I327" s="158">
        <f>I328+I330</f>
        <v>3125593.6</v>
      </c>
    </row>
    <row r="328" spans="1:9" x14ac:dyDescent="0.25">
      <c r="A328" s="76" t="s">
        <v>357</v>
      </c>
      <c r="B328" s="174" t="s">
        <v>110</v>
      </c>
      <c r="C328" s="174" t="s">
        <v>110</v>
      </c>
      <c r="D328" s="174" t="s">
        <v>108</v>
      </c>
      <c r="E328" s="175">
        <v>1</v>
      </c>
      <c r="F328" s="174" t="s">
        <v>89</v>
      </c>
      <c r="G328" s="174" t="s">
        <v>358</v>
      </c>
      <c r="H328" s="175"/>
      <c r="I328" s="158">
        <f>I329</f>
        <v>99993.600000000006</v>
      </c>
    </row>
    <row r="329" spans="1:9" x14ac:dyDescent="0.25">
      <c r="A329" s="76" t="s">
        <v>350</v>
      </c>
      <c r="B329" s="174" t="s">
        <v>110</v>
      </c>
      <c r="C329" s="174" t="s">
        <v>110</v>
      </c>
      <c r="D329" s="174" t="s">
        <v>108</v>
      </c>
      <c r="E329" s="175">
        <v>1</v>
      </c>
      <c r="F329" s="174" t="s">
        <v>89</v>
      </c>
      <c r="G329" s="174" t="s">
        <v>358</v>
      </c>
      <c r="H329" s="175">
        <v>110</v>
      </c>
      <c r="I329" s="158">
        <f>'Прил 7'!J325</f>
        <v>99993.600000000006</v>
      </c>
    </row>
    <row r="330" spans="1:9" x14ac:dyDescent="0.25">
      <c r="A330" s="76" t="s">
        <v>359</v>
      </c>
      <c r="B330" s="174" t="s">
        <v>110</v>
      </c>
      <c r="C330" s="174" t="s">
        <v>110</v>
      </c>
      <c r="D330" s="174" t="s">
        <v>108</v>
      </c>
      <c r="E330" s="175">
        <v>1</v>
      </c>
      <c r="F330" s="174" t="s">
        <v>89</v>
      </c>
      <c r="G330" s="174" t="s">
        <v>360</v>
      </c>
      <c r="H330" s="175"/>
      <c r="I330" s="158">
        <f>I331</f>
        <v>3025600</v>
      </c>
    </row>
    <row r="331" spans="1:9" x14ac:dyDescent="0.25">
      <c r="A331" s="77" t="s">
        <v>127</v>
      </c>
      <c r="B331" s="174" t="s">
        <v>110</v>
      </c>
      <c r="C331" s="174" t="s">
        <v>110</v>
      </c>
      <c r="D331" s="174" t="s">
        <v>108</v>
      </c>
      <c r="E331" s="175">
        <v>1</v>
      </c>
      <c r="F331" s="174" t="s">
        <v>89</v>
      </c>
      <c r="G331" s="174" t="s">
        <v>360</v>
      </c>
      <c r="H331" s="175">
        <v>520</v>
      </c>
      <c r="I331" s="158">
        <f>'Прил 7'!J327</f>
        <v>3025600</v>
      </c>
    </row>
    <row r="332" spans="1:9" x14ac:dyDescent="0.25">
      <c r="A332" s="82" t="s">
        <v>361</v>
      </c>
      <c r="B332" s="174" t="s">
        <v>136</v>
      </c>
      <c r="C332" s="174"/>
      <c r="D332" s="174"/>
      <c r="E332" s="175"/>
      <c r="F332" s="174"/>
      <c r="G332" s="174"/>
      <c r="H332" s="175"/>
      <c r="I332" s="158">
        <f>I333+I373</f>
        <v>25144258.27</v>
      </c>
    </row>
    <row r="333" spans="1:9" x14ac:dyDescent="0.25">
      <c r="A333" s="76" t="s">
        <v>152</v>
      </c>
      <c r="B333" s="174" t="s">
        <v>136</v>
      </c>
      <c r="C333" s="175" t="s">
        <v>86</v>
      </c>
      <c r="D333" s="174" t="s">
        <v>165</v>
      </c>
      <c r="E333" s="175"/>
      <c r="F333" s="174"/>
      <c r="G333" s="174"/>
      <c r="H333" s="175" t="s">
        <v>166</v>
      </c>
      <c r="I333" s="158">
        <f>I364+I334+I352+I360</f>
        <v>24277258.27</v>
      </c>
    </row>
    <row r="334" spans="1:9" ht="47.25" x14ac:dyDescent="0.25">
      <c r="A334" s="77" t="s">
        <v>356</v>
      </c>
      <c r="B334" s="174" t="s">
        <v>136</v>
      </c>
      <c r="C334" s="174" t="s">
        <v>86</v>
      </c>
      <c r="D334" s="174" t="s">
        <v>108</v>
      </c>
      <c r="E334" s="175">
        <v>0</v>
      </c>
      <c r="F334" s="174" t="s">
        <v>89</v>
      </c>
      <c r="G334" s="174" t="s">
        <v>90</v>
      </c>
      <c r="H334" s="175"/>
      <c r="I334" s="158">
        <f>I335+I347</f>
        <v>22931596.059999999</v>
      </c>
    </row>
    <row r="335" spans="1:9" x14ac:dyDescent="0.25">
      <c r="A335" s="77" t="s">
        <v>362</v>
      </c>
      <c r="B335" s="174" t="s">
        <v>136</v>
      </c>
      <c r="C335" s="174" t="s">
        <v>86</v>
      </c>
      <c r="D335" s="174" t="s">
        <v>108</v>
      </c>
      <c r="E335" s="175">
        <v>2</v>
      </c>
      <c r="F335" s="174" t="s">
        <v>89</v>
      </c>
      <c r="G335" s="174" t="s">
        <v>90</v>
      </c>
      <c r="H335" s="175"/>
      <c r="I335" s="158">
        <f>I336+I340+I342+I344</f>
        <v>9126919.8599999994</v>
      </c>
    </row>
    <row r="336" spans="1:9" ht="31.5" x14ac:dyDescent="0.25">
      <c r="A336" s="77" t="s">
        <v>348</v>
      </c>
      <c r="B336" s="174" t="s">
        <v>136</v>
      </c>
      <c r="C336" s="174" t="s">
        <v>86</v>
      </c>
      <c r="D336" s="174" t="s">
        <v>108</v>
      </c>
      <c r="E336" s="175">
        <v>2</v>
      </c>
      <c r="F336" s="174" t="s">
        <v>89</v>
      </c>
      <c r="G336" s="174" t="s">
        <v>349</v>
      </c>
      <c r="H336" s="175"/>
      <c r="I336" s="158">
        <f>SUM(I337:I339)</f>
        <v>4126919.8600000003</v>
      </c>
    </row>
    <row r="337" spans="1:9" x14ac:dyDescent="0.25">
      <c r="A337" s="76" t="s">
        <v>350</v>
      </c>
      <c r="B337" s="174" t="s">
        <v>136</v>
      </c>
      <c r="C337" s="174" t="s">
        <v>86</v>
      </c>
      <c r="D337" s="174" t="s">
        <v>108</v>
      </c>
      <c r="E337" s="175">
        <v>2</v>
      </c>
      <c r="F337" s="174" t="s">
        <v>89</v>
      </c>
      <c r="G337" s="174" t="s">
        <v>349</v>
      </c>
      <c r="H337" s="175">
        <v>110</v>
      </c>
      <c r="I337" s="158">
        <f>'Прил 7'!J333</f>
        <v>2175667.31</v>
      </c>
    </row>
    <row r="338" spans="1:9" ht="31.5" x14ac:dyDescent="0.25">
      <c r="A338" s="77" t="s">
        <v>96</v>
      </c>
      <c r="B338" s="174" t="s">
        <v>136</v>
      </c>
      <c r="C338" s="174" t="s">
        <v>86</v>
      </c>
      <c r="D338" s="174" t="s">
        <v>108</v>
      </c>
      <c r="E338" s="175">
        <v>2</v>
      </c>
      <c r="F338" s="174" t="s">
        <v>89</v>
      </c>
      <c r="G338" s="174" t="s">
        <v>349</v>
      </c>
      <c r="H338" s="175">
        <v>240</v>
      </c>
      <c r="I338" s="158">
        <f>'Прил 7'!J334</f>
        <v>1931252.55</v>
      </c>
    </row>
    <row r="339" spans="1:9" x14ac:dyDescent="0.25">
      <c r="A339" s="76" t="s">
        <v>98</v>
      </c>
      <c r="B339" s="174" t="s">
        <v>136</v>
      </c>
      <c r="C339" s="174" t="s">
        <v>86</v>
      </c>
      <c r="D339" s="174" t="s">
        <v>108</v>
      </c>
      <c r="E339" s="175">
        <v>2</v>
      </c>
      <c r="F339" s="174" t="s">
        <v>89</v>
      </c>
      <c r="G339" s="174" t="s">
        <v>349</v>
      </c>
      <c r="H339" s="175">
        <v>850</v>
      </c>
      <c r="I339" s="158">
        <f>'Прил 7'!J335</f>
        <v>20000</v>
      </c>
    </row>
    <row r="340" spans="1:9" ht="31.5" hidden="1" x14ac:dyDescent="0.25">
      <c r="A340" s="77" t="s">
        <v>363</v>
      </c>
      <c r="B340" s="174" t="s">
        <v>136</v>
      </c>
      <c r="C340" s="174" t="s">
        <v>86</v>
      </c>
      <c r="D340" s="174" t="s">
        <v>108</v>
      </c>
      <c r="E340" s="174" t="s">
        <v>94</v>
      </c>
      <c r="F340" s="174" t="s">
        <v>89</v>
      </c>
      <c r="G340" s="174" t="s">
        <v>364</v>
      </c>
      <c r="H340" s="174"/>
      <c r="I340" s="159">
        <f>I341</f>
        <v>0</v>
      </c>
    </row>
    <row r="341" spans="1:9" ht="31.5" hidden="1" x14ac:dyDescent="0.25">
      <c r="A341" s="77" t="s">
        <v>96</v>
      </c>
      <c r="B341" s="174" t="s">
        <v>136</v>
      </c>
      <c r="C341" s="174" t="s">
        <v>86</v>
      </c>
      <c r="D341" s="174" t="s">
        <v>108</v>
      </c>
      <c r="E341" s="174" t="s">
        <v>94</v>
      </c>
      <c r="F341" s="174" t="s">
        <v>89</v>
      </c>
      <c r="G341" s="174" t="s">
        <v>364</v>
      </c>
      <c r="H341" s="174" t="s">
        <v>97</v>
      </c>
      <c r="I341" s="159">
        <f>'Прил 7'!J337</f>
        <v>0</v>
      </c>
    </row>
    <row r="342" spans="1:9" ht="31.5" hidden="1" x14ac:dyDescent="0.25">
      <c r="A342" s="77" t="s">
        <v>365</v>
      </c>
      <c r="B342" s="174" t="s">
        <v>136</v>
      </c>
      <c r="C342" s="174" t="s">
        <v>86</v>
      </c>
      <c r="D342" s="174" t="s">
        <v>108</v>
      </c>
      <c r="E342" s="174" t="s">
        <v>94</v>
      </c>
      <c r="F342" s="174" t="s">
        <v>89</v>
      </c>
      <c r="G342" s="174" t="s">
        <v>366</v>
      </c>
      <c r="H342" s="174"/>
      <c r="I342" s="159">
        <f>I343</f>
        <v>0</v>
      </c>
    </row>
    <row r="343" spans="1:9" ht="31.5" hidden="1" x14ac:dyDescent="0.25">
      <c r="A343" s="77" t="s">
        <v>96</v>
      </c>
      <c r="B343" s="174" t="s">
        <v>136</v>
      </c>
      <c r="C343" s="174" t="s">
        <v>86</v>
      </c>
      <c r="D343" s="174" t="s">
        <v>108</v>
      </c>
      <c r="E343" s="174" t="s">
        <v>94</v>
      </c>
      <c r="F343" s="174" t="s">
        <v>89</v>
      </c>
      <c r="G343" s="174" t="s">
        <v>366</v>
      </c>
      <c r="H343" s="174" t="s">
        <v>97</v>
      </c>
      <c r="I343" s="159">
        <f>'Прил 7'!J339</f>
        <v>0</v>
      </c>
    </row>
    <row r="344" spans="1:9" x14ac:dyDescent="0.25">
      <c r="A344" s="77" t="s">
        <v>523</v>
      </c>
      <c r="B344" s="174" t="s">
        <v>136</v>
      </c>
      <c r="C344" s="174" t="s">
        <v>86</v>
      </c>
      <c r="D344" s="174" t="s">
        <v>108</v>
      </c>
      <c r="E344" s="174" t="s">
        <v>94</v>
      </c>
      <c r="F344" s="174" t="s">
        <v>524</v>
      </c>
      <c r="G344" s="174" t="s">
        <v>90</v>
      </c>
      <c r="H344" s="174"/>
      <c r="I344" s="159">
        <f>I345</f>
        <v>5000000</v>
      </c>
    </row>
    <row r="345" spans="1:9" x14ac:dyDescent="0.25">
      <c r="A345" s="77" t="s">
        <v>525</v>
      </c>
      <c r="B345" s="174" t="s">
        <v>136</v>
      </c>
      <c r="C345" s="174" t="s">
        <v>86</v>
      </c>
      <c r="D345" s="174" t="s">
        <v>108</v>
      </c>
      <c r="E345" s="174" t="s">
        <v>94</v>
      </c>
      <c r="F345" s="174" t="s">
        <v>524</v>
      </c>
      <c r="G345" s="174" t="s">
        <v>526</v>
      </c>
      <c r="H345" s="174"/>
      <c r="I345" s="159">
        <f>I346</f>
        <v>5000000</v>
      </c>
    </row>
    <row r="346" spans="1:9" ht="31.5" x14ac:dyDescent="0.25">
      <c r="A346" s="77" t="s">
        <v>96</v>
      </c>
      <c r="B346" s="174" t="s">
        <v>136</v>
      </c>
      <c r="C346" s="174" t="s">
        <v>86</v>
      </c>
      <c r="D346" s="174" t="s">
        <v>108</v>
      </c>
      <c r="E346" s="174" t="s">
        <v>94</v>
      </c>
      <c r="F346" s="174" t="s">
        <v>524</v>
      </c>
      <c r="G346" s="174" t="s">
        <v>526</v>
      </c>
      <c r="H346" s="174" t="s">
        <v>97</v>
      </c>
      <c r="I346" s="159">
        <f>'Прил 7'!J342</f>
        <v>5000000</v>
      </c>
    </row>
    <row r="347" spans="1:9" x14ac:dyDescent="0.25">
      <c r="A347" s="77" t="s">
        <v>367</v>
      </c>
      <c r="B347" s="174" t="s">
        <v>136</v>
      </c>
      <c r="C347" s="174" t="s">
        <v>86</v>
      </c>
      <c r="D347" s="174" t="s">
        <v>108</v>
      </c>
      <c r="E347" s="175">
        <v>5</v>
      </c>
      <c r="F347" s="174" t="s">
        <v>89</v>
      </c>
      <c r="G347" s="174" t="s">
        <v>90</v>
      </c>
      <c r="H347" s="175"/>
      <c r="I347" s="158">
        <f>I348+I350</f>
        <v>13804676.199999999</v>
      </c>
    </row>
    <row r="348" spans="1:9" ht="31.5" x14ac:dyDescent="0.25">
      <c r="A348" s="77" t="s">
        <v>348</v>
      </c>
      <c r="B348" s="174" t="s">
        <v>136</v>
      </c>
      <c r="C348" s="174" t="s">
        <v>86</v>
      </c>
      <c r="D348" s="174" t="s">
        <v>108</v>
      </c>
      <c r="E348" s="175">
        <v>5</v>
      </c>
      <c r="F348" s="174" t="s">
        <v>89</v>
      </c>
      <c r="G348" s="174" t="s">
        <v>349</v>
      </c>
      <c r="H348" s="175"/>
      <c r="I348" s="158">
        <f>I349</f>
        <v>13804676.199999999</v>
      </c>
    </row>
    <row r="349" spans="1:9" x14ac:dyDescent="0.25">
      <c r="A349" s="76" t="s">
        <v>137</v>
      </c>
      <c r="B349" s="174" t="s">
        <v>136</v>
      </c>
      <c r="C349" s="174" t="s">
        <v>86</v>
      </c>
      <c r="D349" s="174" t="s">
        <v>108</v>
      </c>
      <c r="E349" s="175">
        <v>5</v>
      </c>
      <c r="F349" s="174" t="s">
        <v>89</v>
      </c>
      <c r="G349" s="174" t="s">
        <v>349</v>
      </c>
      <c r="H349" s="175">
        <v>620</v>
      </c>
      <c r="I349" s="158">
        <f>'Прил 7'!J345</f>
        <v>13804676.199999999</v>
      </c>
    </row>
    <row r="350" spans="1:9" ht="63" hidden="1" x14ac:dyDescent="0.25">
      <c r="A350" s="76" t="s">
        <v>368</v>
      </c>
      <c r="B350" s="174" t="s">
        <v>136</v>
      </c>
      <c r="C350" s="174" t="s">
        <v>86</v>
      </c>
      <c r="D350" s="174" t="s">
        <v>108</v>
      </c>
      <c r="E350" s="175">
        <v>5</v>
      </c>
      <c r="F350" s="174" t="s">
        <v>89</v>
      </c>
      <c r="G350" s="174" t="s">
        <v>369</v>
      </c>
      <c r="H350" s="175"/>
      <c r="I350" s="158">
        <f>I351</f>
        <v>0</v>
      </c>
    </row>
    <row r="351" spans="1:9" hidden="1" x14ac:dyDescent="0.25">
      <c r="A351" s="76" t="s">
        <v>188</v>
      </c>
      <c r="B351" s="174" t="s">
        <v>136</v>
      </c>
      <c r="C351" s="174" t="s">
        <v>86</v>
      </c>
      <c r="D351" s="174" t="s">
        <v>108</v>
      </c>
      <c r="E351" s="175">
        <v>5</v>
      </c>
      <c r="F351" s="174" t="s">
        <v>89</v>
      </c>
      <c r="G351" s="174" t="s">
        <v>369</v>
      </c>
      <c r="H351" s="175">
        <v>540</v>
      </c>
      <c r="I351" s="158">
        <f>'Прил 7'!J347</f>
        <v>0</v>
      </c>
    </row>
    <row r="352" spans="1:9" ht="47.25" x14ac:dyDescent="0.25">
      <c r="A352" s="76" t="s">
        <v>213</v>
      </c>
      <c r="B352" s="174" t="s">
        <v>136</v>
      </c>
      <c r="C352" s="174" t="s">
        <v>86</v>
      </c>
      <c r="D352" s="174" t="s">
        <v>110</v>
      </c>
      <c r="E352" s="175">
        <v>0</v>
      </c>
      <c r="F352" s="174" t="s">
        <v>89</v>
      </c>
      <c r="G352" s="174" t="s">
        <v>90</v>
      </c>
      <c r="H352" s="175"/>
      <c r="I352" s="159">
        <f>I353</f>
        <v>55000</v>
      </c>
    </row>
    <row r="353" spans="1:9" x14ac:dyDescent="0.25">
      <c r="A353" s="76" t="s">
        <v>370</v>
      </c>
      <c r="B353" s="174" t="s">
        <v>136</v>
      </c>
      <c r="C353" s="174" t="s">
        <v>86</v>
      </c>
      <c r="D353" s="174" t="s">
        <v>110</v>
      </c>
      <c r="E353" s="175">
        <v>3</v>
      </c>
      <c r="F353" s="174" t="s">
        <v>89</v>
      </c>
      <c r="G353" s="174" t="s">
        <v>90</v>
      </c>
      <c r="H353" s="175"/>
      <c r="I353" s="159">
        <f>I355+I357</f>
        <v>55000</v>
      </c>
    </row>
    <row r="354" spans="1:9" x14ac:dyDescent="0.25">
      <c r="A354" s="76" t="s">
        <v>215</v>
      </c>
      <c r="B354" s="174" t="s">
        <v>136</v>
      </c>
      <c r="C354" s="174" t="s">
        <v>86</v>
      </c>
      <c r="D354" s="174" t="s">
        <v>110</v>
      </c>
      <c r="E354" s="175">
        <v>3</v>
      </c>
      <c r="F354" s="174" t="s">
        <v>86</v>
      </c>
      <c r="G354" s="174" t="s">
        <v>90</v>
      </c>
      <c r="H354" s="175"/>
      <c r="I354" s="159">
        <f>I355</f>
        <v>50000</v>
      </c>
    </row>
    <row r="355" spans="1:9" ht="31.5" x14ac:dyDescent="0.25">
      <c r="A355" s="77" t="s">
        <v>216</v>
      </c>
      <c r="B355" s="174" t="s">
        <v>136</v>
      </c>
      <c r="C355" s="174" t="s">
        <v>86</v>
      </c>
      <c r="D355" s="174" t="s">
        <v>110</v>
      </c>
      <c r="E355" s="174" t="s">
        <v>95</v>
      </c>
      <c r="F355" s="174" t="s">
        <v>86</v>
      </c>
      <c r="G355" s="174" t="s">
        <v>217</v>
      </c>
      <c r="H355" s="174"/>
      <c r="I355" s="159">
        <f>I356</f>
        <v>50000</v>
      </c>
    </row>
    <row r="356" spans="1:9" ht="31.5" x14ac:dyDescent="0.25">
      <c r="A356" s="77" t="s">
        <v>96</v>
      </c>
      <c r="B356" s="174" t="s">
        <v>136</v>
      </c>
      <c r="C356" s="174" t="s">
        <v>86</v>
      </c>
      <c r="D356" s="174" t="s">
        <v>110</v>
      </c>
      <c r="E356" s="174" t="s">
        <v>95</v>
      </c>
      <c r="F356" s="174" t="s">
        <v>86</v>
      </c>
      <c r="G356" s="174" t="s">
        <v>217</v>
      </c>
      <c r="H356" s="174" t="s">
        <v>97</v>
      </c>
      <c r="I356" s="159">
        <f>'Прил 7'!J352</f>
        <v>50000</v>
      </c>
    </row>
    <row r="357" spans="1:9" x14ac:dyDescent="0.25">
      <c r="A357" s="76" t="s">
        <v>222</v>
      </c>
      <c r="B357" s="174" t="s">
        <v>136</v>
      </c>
      <c r="C357" s="174" t="s">
        <v>86</v>
      </c>
      <c r="D357" s="174" t="s">
        <v>110</v>
      </c>
      <c r="E357" s="175">
        <v>3</v>
      </c>
      <c r="F357" s="174" t="s">
        <v>87</v>
      </c>
      <c r="G357" s="174" t="s">
        <v>90</v>
      </c>
      <c r="H357" s="175"/>
      <c r="I357" s="159">
        <f>I358</f>
        <v>5000</v>
      </c>
    </row>
    <row r="358" spans="1:9" ht="31.5" x14ac:dyDescent="0.25">
      <c r="A358" s="77" t="s">
        <v>216</v>
      </c>
      <c r="B358" s="174" t="s">
        <v>136</v>
      </c>
      <c r="C358" s="174" t="s">
        <v>86</v>
      </c>
      <c r="D358" s="174" t="s">
        <v>110</v>
      </c>
      <c r="E358" s="174" t="s">
        <v>95</v>
      </c>
      <c r="F358" s="174" t="s">
        <v>87</v>
      </c>
      <c r="G358" s="174" t="s">
        <v>217</v>
      </c>
      <c r="H358" s="174"/>
      <c r="I358" s="159">
        <f>I359</f>
        <v>5000</v>
      </c>
    </row>
    <row r="359" spans="1:9" ht="31.5" x14ac:dyDescent="0.25">
      <c r="A359" s="77" t="s">
        <v>96</v>
      </c>
      <c r="B359" s="174" t="s">
        <v>136</v>
      </c>
      <c r="C359" s="174" t="s">
        <v>86</v>
      </c>
      <c r="D359" s="174" t="s">
        <v>110</v>
      </c>
      <c r="E359" s="174" t="s">
        <v>95</v>
      </c>
      <c r="F359" s="174" t="s">
        <v>87</v>
      </c>
      <c r="G359" s="174" t="s">
        <v>217</v>
      </c>
      <c r="H359" s="174" t="s">
        <v>97</v>
      </c>
      <c r="I359" s="159">
        <f>'Прил 7'!J355</f>
        <v>5000</v>
      </c>
    </row>
    <row r="360" spans="1:9" ht="47.25" hidden="1" x14ac:dyDescent="0.25">
      <c r="A360" s="76" t="s">
        <v>225</v>
      </c>
      <c r="B360" s="174" t="s">
        <v>136</v>
      </c>
      <c r="C360" s="174" t="s">
        <v>86</v>
      </c>
      <c r="D360" s="174" t="s">
        <v>112</v>
      </c>
      <c r="E360" s="175">
        <v>0</v>
      </c>
      <c r="F360" s="174" t="s">
        <v>89</v>
      </c>
      <c r="G360" s="174" t="s">
        <v>90</v>
      </c>
      <c r="H360" s="175"/>
      <c r="I360" s="159">
        <f>I361</f>
        <v>0</v>
      </c>
    </row>
    <row r="361" spans="1:9" hidden="1" x14ac:dyDescent="0.25">
      <c r="A361" s="77" t="s">
        <v>226</v>
      </c>
      <c r="B361" s="174" t="s">
        <v>136</v>
      </c>
      <c r="C361" s="174" t="s">
        <v>86</v>
      </c>
      <c r="D361" s="174" t="s">
        <v>112</v>
      </c>
      <c r="E361" s="174" t="s">
        <v>88</v>
      </c>
      <c r="F361" s="174" t="s">
        <v>86</v>
      </c>
      <c r="G361" s="174" t="s">
        <v>90</v>
      </c>
      <c r="H361" s="174"/>
      <c r="I361" s="159">
        <f>I362</f>
        <v>0</v>
      </c>
    </row>
    <row r="362" spans="1:9" hidden="1" x14ac:dyDescent="0.25">
      <c r="A362" s="77" t="s">
        <v>227</v>
      </c>
      <c r="B362" s="174" t="s">
        <v>136</v>
      </c>
      <c r="C362" s="174" t="s">
        <v>86</v>
      </c>
      <c r="D362" s="174" t="s">
        <v>112</v>
      </c>
      <c r="E362" s="174" t="s">
        <v>88</v>
      </c>
      <c r="F362" s="174" t="s">
        <v>86</v>
      </c>
      <c r="G362" s="174" t="s">
        <v>228</v>
      </c>
      <c r="H362" s="174"/>
      <c r="I362" s="159">
        <f>I363</f>
        <v>0</v>
      </c>
    </row>
    <row r="363" spans="1:9" ht="31.5" hidden="1" x14ac:dyDescent="0.25">
      <c r="A363" s="77" t="s">
        <v>96</v>
      </c>
      <c r="B363" s="174" t="s">
        <v>136</v>
      </c>
      <c r="C363" s="174" t="s">
        <v>86</v>
      </c>
      <c r="D363" s="174" t="s">
        <v>112</v>
      </c>
      <c r="E363" s="174" t="s">
        <v>88</v>
      </c>
      <c r="F363" s="174" t="s">
        <v>86</v>
      </c>
      <c r="G363" s="174" t="s">
        <v>228</v>
      </c>
      <c r="H363" s="174" t="s">
        <v>97</v>
      </c>
      <c r="I363" s="159">
        <f>'Прил 7'!J359</f>
        <v>0</v>
      </c>
    </row>
    <row r="364" spans="1:9" x14ac:dyDescent="0.25">
      <c r="A364" s="77" t="s">
        <v>101</v>
      </c>
      <c r="B364" s="174" t="s">
        <v>136</v>
      </c>
      <c r="C364" s="174" t="s">
        <v>86</v>
      </c>
      <c r="D364" s="174" t="s">
        <v>102</v>
      </c>
      <c r="E364" s="175">
        <v>0</v>
      </c>
      <c r="F364" s="174" t="s">
        <v>88</v>
      </c>
      <c r="G364" s="174" t="s">
        <v>90</v>
      </c>
      <c r="H364" s="175"/>
      <c r="I364" s="158">
        <f>I365</f>
        <v>1290662.21</v>
      </c>
    </row>
    <row r="365" spans="1:9" x14ac:dyDescent="0.25">
      <c r="A365" s="77" t="s">
        <v>243</v>
      </c>
      <c r="B365" s="174" t="s">
        <v>136</v>
      </c>
      <c r="C365" s="174" t="s">
        <v>86</v>
      </c>
      <c r="D365" s="174" t="s">
        <v>102</v>
      </c>
      <c r="E365" s="175">
        <v>9</v>
      </c>
      <c r="F365" s="174" t="s">
        <v>88</v>
      </c>
      <c r="G365" s="174" t="s">
        <v>90</v>
      </c>
      <c r="H365" s="175"/>
      <c r="I365" s="158">
        <f>I366+I368+I370</f>
        <v>1290662.21</v>
      </c>
    </row>
    <row r="366" spans="1:9" ht="31.5" hidden="1" x14ac:dyDescent="0.25">
      <c r="A366" s="77" t="s">
        <v>371</v>
      </c>
      <c r="B366" s="174" t="s">
        <v>136</v>
      </c>
      <c r="C366" s="174" t="s">
        <v>86</v>
      </c>
      <c r="D366" s="174" t="s">
        <v>102</v>
      </c>
      <c r="E366" s="175">
        <v>9</v>
      </c>
      <c r="F366" s="174" t="s">
        <v>88</v>
      </c>
      <c r="G366" s="174" t="s">
        <v>372</v>
      </c>
      <c r="H366" s="175"/>
      <c r="I366" s="158">
        <f>I367</f>
        <v>0</v>
      </c>
    </row>
    <row r="367" spans="1:9" ht="31.5" hidden="1" x14ac:dyDescent="0.25">
      <c r="A367" s="77" t="s">
        <v>96</v>
      </c>
      <c r="B367" s="174" t="s">
        <v>136</v>
      </c>
      <c r="C367" s="174" t="s">
        <v>86</v>
      </c>
      <c r="D367" s="174" t="s">
        <v>102</v>
      </c>
      <c r="E367" s="175">
        <v>9</v>
      </c>
      <c r="F367" s="174" t="s">
        <v>88</v>
      </c>
      <c r="G367" s="174" t="s">
        <v>372</v>
      </c>
      <c r="H367" s="175">
        <v>240</v>
      </c>
      <c r="I367" s="158">
        <f>'Прил 7'!J363</f>
        <v>0</v>
      </c>
    </row>
    <row r="368" spans="1:9" ht="63" x14ac:dyDescent="0.25">
      <c r="A368" s="77" t="s">
        <v>373</v>
      </c>
      <c r="B368" s="174" t="s">
        <v>136</v>
      </c>
      <c r="C368" s="174" t="s">
        <v>86</v>
      </c>
      <c r="D368" s="174" t="s">
        <v>102</v>
      </c>
      <c r="E368" s="175">
        <v>9</v>
      </c>
      <c r="F368" s="174" t="s">
        <v>89</v>
      </c>
      <c r="G368" s="174" t="s">
        <v>153</v>
      </c>
      <c r="H368" s="175"/>
      <c r="I368" s="158">
        <f>I369</f>
        <v>47383</v>
      </c>
    </row>
    <row r="369" spans="1:9" ht="31.5" x14ac:dyDescent="0.25">
      <c r="A369" s="77" t="s">
        <v>132</v>
      </c>
      <c r="B369" s="174" t="s">
        <v>136</v>
      </c>
      <c r="C369" s="174" t="s">
        <v>86</v>
      </c>
      <c r="D369" s="174" t="s">
        <v>102</v>
      </c>
      <c r="E369" s="175">
        <v>9</v>
      </c>
      <c r="F369" s="174" t="s">
        <v>89</v>
      </c>
      <c r="G369" s="174" t="s">
        <v>153</v>
      </c>
      <c r="H369" s="175">
        <v>110</v>
      </c>
      <c r="I369" s="158">
        <f>'Прил 7'!J365</f>
        <v>47383</v>
      </c>
    </row>
    <row r="370" spans="1:9" ht="31.5" x14ac:dyDescent="0.25">
      <c r="A370" s="77" t="s">
        <v>491</v>
      </c>
      <c r="B370" s="174" t="s">
        <v>136</v>
      </c>
      <c r="C370" s="174" t="s">
        <v>86</v>
      </c>
      <c r="D370" s="174" t="s">
        <v>102</v>
      </c>
      <c r="E370" s="175">
        <v>9</v>
      </c>
      <c r="F370" s="174" t="s">
        <v>89</v>
      </c>
      <c r="G370" s="174" t="s">
        <v>490</v>
      </c>
      <c r="H370" s="175"/>
      <c r="I370" s="158">
        <f>SUM(I371:I372)</f>
        <v>1243279.21</v>
      </c>
    </row>
    <row r="371" spans="1:9" x14ac:dyDescent="0.25">
      <c r="A371" s="76" t="s">
        <v>350</v>
      </c>
      <c r="B371" s="174" t="s">
        <v>136</v>
      </c>
      <c r="C371" s="174" t="s">
        <v>86</v>
      </c>
      <c r="D371" s="174" t="s">
        <v>102</v>
      </c>
      <c r="E371" s="175">
        <v>9</v>
      </c>
      <c r="F371" s="174" t="s">
        <v>89</v>
      </c>
      <c r="G371" s="174" t="s">
        <v>490</v>
      </c>
      <c r="H371" s="175">
        <v>110</v>
      </c>
      <c r="I371" s="158">
        <f>'Прил 7'!J367</f>
        <v>254898.25</v>
      </c>
    </row>
    <row r="372" spans="1:9" x14ac:dyDescent="0.25">
      <c r="A372" s="76" t="s">
        <v>137</v>
      </c>
      <c r="B372" s="174" t="s">
        <v>136</v>
      </c>
      <c r="C372" s="174" t="s">
        <v>86</v>
      </c>
      <c r="D372" s="174" t="s">
        <v>102</v>
      </c>
      <c r="E372" s="175">
        <v>9</v>
      </c>
      <c r="F372" s="174" t="s">
        <v>89</v>
      </c>
      <c r="G372" s="174" t="s">
        <v>490</v>
      </c>
      <c r="H372" s="175">
        <v>620</v>
      </c>
      <c r="I372" s="158">
        <f>'Прил 7'!J368</f>
        <v>988380.96</v>
      </c>
    </row>
    <row r="373" spans="1:9" x14ac:dyDescent="0.25">
      <c r="A373" s="76" t="s">
        <v>154</v>
      </c>
      <c r="B373" s="174" t="s">
        <v>136</v>
      </c>
      <c r="C373" s="174" t="s">
        <v>105</v>
      </c>
      <c r="D373" s="174"/>
      <c r="E373" s="175"/>
      <c r="F373" s="174"/>
      <c r="G373" s="174"/>
      <c r="H373" s="175"/>
      <c r="I373" s="159">
        <f>I374</f>
        <v>867000</v>
      </c>
    </row>
    <row r="374" spans="1:9" ht="47.25" x14ac:dyDescent="0.25">
      <c r="A374" s="77" t="s">
        <v>356</v>
      </c>
      <c r="B374" s="174" t="s">
        <v>136</v>
      </c>
      <c r="C374" s="174" t="s">
        <v>105</v>
      </c>
      <c r="D374" s="174" t="s">
        <v>108</v>
      </c>
      <c r="E374" s="175">
        <v>0</v>
      </c>
      <c r="F374" s="174" t="s">
        <v>89</v>
      </c>
      <c r="G374" s="174" t="s">
        <v>90</v>
      </c>
      <c r="H374" s="175"/>
      <c r="I374" s="159">
        <f>I375</f>
        <v>867000</v>
      </c>
    </row>
    <row r="375" spans="1:9" x14ac:dyDescent="0.25">
      <c r="A375" s="77" t="s">
        <v>374</v>
      </c>
      <c r="B375" s="174" t="s">
        <v>136</v>
      </c>
      <c r="C375" s="174" t="s">
        <v>105</v>
      </c>
      <c r="D375" s="174" t="s">
        <v>108</v>
      </c>
      <c r="E375" s="175">
        <v>3</v>
      </c>
      <c r="F375" s="174" t="s">
        <v>89</v>
      </c>
      <c r="G375" s="174" t="s">
        <v>90</v>
      </c>
      <c r="H375" s="175"/>
      <c r="I375" s="159">
        <f>I376+I378+I380</f>
        <v>867000</v>
      </c>
    </row>
    <row r="376" spans="1:9" x14ac:dyDescent="0.25">
      <c r="A376" s="77" t="s">
        <v>375</v>
      </c>
      <c r="B376" s="174" t="s">
        <v>136</v>
      </c>
      <c r="C376" s="174" t="s">
        <v>105</v>
      </c>
      <c r="D376" s="174" t="s">
        <v>108</v>
      </c>
      <c r="E376" s="175">
        <v>3</v>
      </c>
      <c r="F376" s="174" t="s">
        <v>89</v>
      </c>
      <c r="G376" s="174" t="s">
        <v>376</v>
      </c>
      <c r="H376" s="175"/>
      <c r="I376" s="159">
        <f>I377</f>
        <v>100000</v>
      </c>
    </row>
    <row r="377" spans="1:9" x14ac:dyDescent="0.25">
      <c r="A377" s="77" t="s">
        <v>113</v>
      </c>
      <c r="B377" s="174" t="s">
        <v>136</v>
      </c>
      <c r="C377" s="174" t="s">
        <v>105</v>
      </c>
      <c r="D377" s="174" t="s">
        <v>108</v>
      </c>
      <c r="E377" s="175">
        <v>3</v>
      </c>
      <c r="F377" s="174" t="s">
        <v>89</v>
      </c>
      <c r="G377" s="174" t="s">
        <v>376</v>
      </c>
      <c r="H377" s="175">
        <v>350</v>
      </c>
      <c r="I377" s="159">
        <f>'Прил 7'!J373</f>
        <v>100000</v>
      </c>
    </row>
    <row r="378" spans="1:9" x14ac:dyDescent="0.25">
      <c r="A378" s="77" t="s">
        <v>377</v>
      </c>
      <c r="B378" s="174" t="s">
        <v>136</v>
      </c>
      <c r="C378" s="174" t="s">
        <v>105</v>
      </c>
      <c r="D378" s="174" t="s">
        <v>108</v>
      </c>
      <c r="E378" s="175">
        <v>3</v>
      </c>
      <c r="F378" s="174" t="s">
        <v>89</v>
      </c>
      <c r="G378" s="174" t="s">
        <v>378</v>
      </c>
      <c r="H378" s="175"/>
      <c r="I378" s="159">
        <f>I379</f>
        <v>300000</v>
      </c>
    </row>
    <row r="379" spans="1:9" ht="31.5" x14ac:dyDescent="0.25">
      <c r="A379" s="77" t="s">
        <v>96</v>
      </c>
      <c r="B379" s="174" t="s">
        <v>136</v>
      </c>
      <c r="C379" s="174" t="s">
        <v>105</v>
      </c>
      <c r="D379" s="174" t="s">
        <v>108</v>
      </c>
      <c r="E379" s="175">
        <v>3</v>
      </c>
      <c r="F379" s="174" t="s">
        <v>89</v>
      </c>
      <c r="G379" s="174" t="s">
        <v>378</v>
      </c>
      <c r="H379" s="175">
        <v>240</v>
      </c>
      <c r="I379" s="159">
        <f>'Прил 7'!J375</f>
        <v>300000</v>
      </c>
    </row>
    <row r="380" spans="1:9" x14ac:dyDescent="0.25">
      <c r="A380" s="77" t="s">
        <v>379</v>
      </c>
      <c r="B380" s="174" t="s">
        <v>136</v>
      </c>
      <c r="C380" s="174" t="s">
        <v>105</v>
      </c>
      <c r="D380" s="174" t="s">
        <v>108</v>
      </c>
      <c r="E380" s="175">
        <v>3</v>
      </c>
      <c r="F380" s="174" t="s">
        <v>89</v>
      </c>
      <c r="G380" s="174" t="s">
        <v>380</v>
      </c>
      <c r="H380" s="175"/>
      <c r="I380" s="159">
        <f>I381</f>
        <v>467000</v>
      </c>
    </row>
    <row r="381" spans="1:9" ht="31.5" x14ac:dyDescent="0.25">
      <c r="A381" s="77" t="s">
        <v>96</v>
      </c>
      <c r="B381" s="174" t="s">
        <v>136</v>
      </c>
      <c r="C381" s="174" t="s">
        <v>105</v>
      </c>
      <c r="D381" s="174" t="s">
        <v>108</v>
      </c>
      <c r="E381" s="175">
        <v>3</v>
      </c>
      <c r="F381" s="174" t="s">
        <v>89</v>
      </c>
      <c r="G381" s="174" t="s">
        <v>380</v>
      </c>
      <c r="H381" s="175">
        <v>240</v>
      </c>
      <c r="I381" s="159">
        <f>'Прил 7'!J377</f>
        <v>467000</v>
      </c>
    </row>
    <row r="382" spans="1:9" x14ac:dyDescent="0.25">
      <c r="A382" s="82" t="s">
        <v>155</v>
      </c>
      <c r="B382" s="174">
        <v>10</v>
      </c>
      <c r="C382" s="174"/>
      <c r="D382" s="174"/>
      <c r="E382" s="175"/>
      <c r="F382" s="174"/>
      <c r="G382" s="174"/>
      <c r="H382" s="175"/>
      <c r="I382" s="159">
        <f>I383</f>
        <v>760576</v>
      </c>
    </row>
    <row r="383" spans="1:9" x14ac:dyDescent="0.25">
      <c r="A383" s="76" t="s">
        <v>156</v>
      </c>
      <c r="B383" s="174" t="s">
        <v>112</v>
      </c>
      <c r="C383" s="174" t="s">
        <v>93</v>
      </c>
      <c r="D383" s="174"/>
      <c r="E383" s="174"/>
      <c r="F383" s="174"/>
      <c r="G383" s="174"/>
      <c r="H383" s="175"/>
      <c r="I383" s="159">
        <f>I384+I388+I392</f>
        <v>760576</v>
      </c>
    </row>
    <row r="384" spans="1:9" hidden="1" x14ac:dyDescent="0.25">
      <c r="A384" s="76" t="s">
        <v>115</v>
      </c>
      <c r="B384" s="174" t="s">
        <v>112</v>
      </c>
      <c r="C384" s="174" t="s">
        <v>93</v>
      </c>
      <c r="D384" s="174">
        <v>94</v>
      </c>
      <c r="E384" s="175">
        <v>0</v>
      </c>
      <c r="F384" s="174" t="s">
        <v>89</v>
      </c>
      <c r="G384" s="174" t="s">
        <v>90</v>
      </c>
      <c r="H384" s="175"/>
      <c r="I384" s="159">
        <f>I385</f>
        <v>0</v>
      </c>
    </row>
    <row r="385" spans="1:9" hidden="1" x14ac:dyDescent="0.25">
      <c r="A385" s="76" t="s">
        <v>200</v>
      </c>
      <c r="B385" s="174" t="s">
        <v>112</v>
      </c>
      <c r="C385" s="174" t="s">
        <v>93</v>
      </c>
      <c r="D385" s="174">
        <v>94</v>
      </c>
      <c r="E385" s="175">
        <v>1</v>
      </c>
      <c r="F385" s="174" t="s">
        <v>89</v>
      </c>
      <c r="G385" s="174" t="s">
        <v>90</v>
      </c>
      <c r="H385" s="175" t="s">
        <v>166</v>
      </c>
      <c r="I385" s="159">
        <f>I386</f>
        <v>0</v>
      </c>
    </row>
    <row r="386" spans="1:9" hidden="1" x14ac:dyDescent="0.25">
      <c r="A386" s="76" t="s">
        <v>200</v>
      </c>
      <c r="B386" s="174" t="s">
        <v>112</v>
      </c>
      <c r="C386" s="174" t="s">
        <v>93</v>
      </c>
      <c r="D386" s="174">
        <v>94</v>
      </c>
      <c r="E386" s="175">
        <v>1</v>
      </c>
      <c r="F386" s="174" t="s">
        <v>89</v>
      </c>
      <c r="G386" s="174" t="s">
        <v>201</v>
      </c>
      <c r="H386" s="175"/>
      <c r="I386" s="159">
        <f>I387</f>
        <v>0</v>
      </c>
    </row>
    <row r="387" spans="1:9" hidden="1" x14ac:dyDescent="0.25">
      <c r="A387" s="76" t="s">
        <v>117</v>
      </c>
      <c r="B387" s="174" t="s">
        <v>112</v>
      </c>
      <c r="C387" s="174" t="s">
        <v>93</v>
      </c>
      <c r="D387" s="174">
        <v>94</v>
      </c>
      <c r="E387" s="175">
        <v>1</v>
      </c>
      <c r="F387" s="174" t="s">
        <v>89</v>
      </c>
      <c r="G387" s="174" t="s">
        <v>201</v>
      </c>
      <c r="H387" s="174" t="s">
        <v>118</v>
      </c>
      <c r="I387" s="159">
        <f>'Прил 7'!J383</f>
        <v>0</v>
      </c>
    </row>
    <row r="388" spans="1:9" x14ac:dyDescent="0.25">
      <c r="A388" s="77" t="s">
        <v>381</v>
      </c>
      <c r="B388" s="174" t="s">
        <v>112</v>
      </c>
      <c r="C388" s="174" t="s">
        <v>93</v>
      </c>
      <c r="D388" s="174" t="s">
        <v>382</v>
      </c>
      <c r="E388" s="175">
        <v>0</v>
      </c>
      <c r="F388" s="174" t="s">
        <v>89</v>
      </c>
      <c r="G388" s="174" t="s">
        <v>90</v>
      </c>
      <c r="H388" s="175"/>
      <c r="I388" s="159">
        <f>I389</f>
        <v>720576</v>
      </c>
    </row>
    <row r="389" spans="1:9" x14ac:dyDescent="0.25">
      <c r="A389" s="77" t="s">
        <v>383</v>
      </c>
      <c r="B389" s="174" t="s">
        <v>112</v>
      </c>
      <c r="C389" s="174" t="s">
        <v>93</v>
      </c>
      <c r="D389" s="174" t="s">
        <v>382</v>
      </c>
      <c r="E389" s="175">
        <v>3</v>
      </c>
      <c r="F389" s="174" t="s">
        <v>89</v>
      </c>
      <c r="G389" s="174" t="s">
        <v>90</v>
      </c>
      <c r="H389" s="175"/>
      <c r="I389" s="159">
        <f>I390</f>
        <v>720576</v>
      </c>
    </row>
    <row r="390" spans="1:9" ht="31.5" x14ac:dyDescent="0.25">
      <c r="A390" s="77" t="s">
        <v>384</v>
      </c>
      <c r="B390" s="174" t="s">
        <v>112</v>
      </c>
      <c r="C390" s="174" t="s">
        <v>93</v>
      </c>
      <c r="D390" s="174" t="s">
        <v>382</v>
      </c>
      <c r="E390" s="175">
        <v>3</v>
      </c>
      <c r="F390" s="174" t="s">
        <v>89</v>
      </c>
      <c r="G390" s="174" t="s">
        <v>385</v>
      </c>
      <c r="H390" s="175"/>
      <c r="I390" s="159">
        <f>I391</f>
        <v>720576</v>
      </c>
    </row>
    <row r="391" spans="1:9" ht="31.5" x14ac:dyDescent="0.25">
      <c r="A391" s="77" t="s">
        <v>293</v>
      </c>
      <c r="B391" s="174" t="s">
        <v>112</v>
      </c>
      <c r="C391" s="174" t="s">
        <v>93</v>
      </c>
      <c r="D391" s="174" t="s">
        <v>382</v>
      </c>
      <c r="E391" s="175">
        <v>3</v>
      </c>
      <c r="F391" s="174" t="s">
        <v>89</v>
      </c>
      <c r="G391" s="174" t="s">
        <v>385</v>
      </c>
      <c r="H391" s="175">
        <v>810</v>
      </c>
      <c r="I391" s="159">
        <f>'Прил 7'!J387</f>
        <v>720576</v>
      </c>
    </row>
    <row r="392" spans="1:9" x14ac:dyDescent="0.25">
      <c r="A392" s="77" t="s">
        <v>101</v>
      </c>
      <c r="B392" s="174" t="s">
        <v>112</v>
      </c>
      <c r="C392" s="174" t="s">
        <v>93</v>
      </c>
      <c r="D392" s="174" t="s">
        <v>102</v>
      </c>
      <c r="E392" s="175">
        <v>0</v>
      </c>
      <c r="F392" s="174" t="s">
        <v>89</v>
      </c>
      <c r="G392" s="174" t="s">
        <v>90</v>
      </c>
      <c r="H392" s="175"/>
      <c r="I392" s="159">
        <f>I393</f>
        <v>40000</v>
      </c>
    </row>
    <row r="393" spans="1:9" x14ac:dyDescent="0.25">
      <c r="A393" s="77" t="s">
        <v>243</v>
      </c>
      <c r="B393" s="174" t="s">
        <v>112</v>
      </c>
      <c r="C393" s="174" t="s">
        <v>93</v>
      </c>
      <c r="D393" s="174" t="s">
        <v>102</v>
      </c>
      <c r="E393" s="175">
        <v>9</v>
      </c>
      <c r="F393" s="174" t="s">
        <v>89</v>
      </c>
      <c r="G393" s="174" t="s">
        <v>90</v>
      </c>
      <c r="H393" s="175"/>
      <c r="I393" s="159">
        <f>I394</f>
        <v>40000</v>
      </c>
    </row>
    <row r="394" spans="1:9" x14ac:dyDescent="0.25">
      <c r="A394" s="77" t="s">
        <v>386</v>
      </c>
      <c r="B394" s="174" t="s">
        <v>112</v>
      </c>
      <c r="C394" s="174" t="s">
        <v>93</v>
      </c>
      <c r="D394" s="174" t="s">
        <v>102</v>
      </c>
      <c r="E394" s="175">
        <v>9</v>
      </c>
      <c r="F394" s="174" t="s">
        <v>89</v>
      </c>
      <c r="G394" s="174" t="s">
        <v>387</v>
      </c>
      <c r="H394" s="175"/>
      <c r="I394" s="158">
        <f>I395</f>
        <v>40000</v>
      </c>
    </row>
    <row r="395" spans="1:9" x14ac:dyDescent="0.25">
      <c r="A395" s="77" t="s">
        <v>157</v>
      </c>
      <c r="B395" s="174" t="s">
        <v>112</v>
      </c>
      <c r="C395" s="174" t="s">
        <v>93</v>
      </c>
      <c r="D395" s="174" t="s">
        <v>102</v>
      </c>
      <c r="E395" s="175">
        <v>9</v>
      </c>
      <c r="F395" s="174" t="s">
        <v>89</v>
      </c>
      <c r="G395" s="174" t="s">
        <v>387</v>
      </c>
      <c r="H395" s="175">
        <v>310</v>
      </c>
      <c r="I395" s="158">
        <f>'Прил 7'!J391</f>
        <v>40000</v>
      </c>
    </row>
    <row r="396" spans="1:9" x14ac:dyDescent="0.25">
      <c r="A396" s="82" t="s">
        <v>158</v>
      </c>
      <c r="B396" s="174">
        <v>11</v>
      </c>
      <c r="C396" s="174"/>
      <c r="D396" s="174"/>
      <c r="E396" s="175"/>
      <c r="F396" s="174"/>
      <c r="G396" s="174"/>
      <c r="H396" s="175"/>
      <c r="I396" s="159">
        <f>I397</f>
        <v>3389864.33</v>
      </c>
    </row>
    <row r="397" spans="1:9" x14ac:dyDescent="0.25">
      <c r="A397" s="76" t="s">
        <v>159</v>
      </c>
      <c r="B397" s="174">
        <v>11</v>
      </c>
      <c r="C397" s="174" t="s">
        <v>106</v>
      </c>
      <c r="D397" s="174"/>
      <c r="E397" s="175"/>
      <c r="F397" s="174"/>
      <c r="G397" s="174"/>
      <c r="H397" s="175"/>
      <c r="I397" s="159">
        <f>I398</f>
        <v>3389864.33</v>
      </c>
    </row>
    <row r="398" spans="1:9" ht="47.25" x14ac:dyDescent="0.25">
      <c r="A398" s="77" t="s">
        <v>356</v>
      </c>
      <c r="B398" s="174" t="s">
        <v>116</v>
      </c>
      <c r="C398" s="174" t="s">
        <v>106</v>
      </c>
      <c r="D398" s="174" t="s">
        <v>108</v>
      </c>
      <c r="E398" s="175">
        <v>0</v>
      </c>
      <c r="F398" s="174" t="s">
        <v>89</v>
      </c>
      <c r="G398" s="174" t="s">
        <v>90</v>
      </c>
      <c r="H398" s="175"/>
      <c r="I398" s="159">
        <f>I399</f>
        <v>3389864.33</v>
      </c>
    </row>
    <row r="399" spans="1:9" ht="47.25" x14ac:dyDescent="0.25">
      <c r="A399" s="77" t="s">
        <v>388</v>
      </c>
      <c r="B399" s="174" t="s">
        <v>116</v>
      </c>
      <c r="C399" s="174" t="s">
        <v>106</v>
      </c>
      <c r="D399" s="174" t="s">
        <v>108</v>
      </c>
      <c r="E399" s="175">
        <v>4</v>
      </c>
      <c r="F399" s="174" t="s">
        <v>89</v>
      </c>
      <c r="G399" s="174" t="s">
        <v>90</v>
      </c>
      <c r="H399" s="175"/>
      <c r="I399" s="159">
        <f>I400+I402+I404+I406</f>
        <v>3389864.33</v>
      </c>
    </row>
    <row r="400" spans="1:9" x14ac:dyDescent="0.25">
      <c r="A400" s="77" t="s">
        <v>389</v>
      </c>
      <c r="B400" s="174" t="s">
        <v>116</v>
      </c>
      <c r="C400" s="174" t="s">
        <v>106</v>
      </c>
      <c r="D400" s="174" t="s">
        <v>108</v>
      </c>
      <c r="E400" s="175">
        <v>4</v>
      </c>
      <c r="F400" s="174" t="s">
        <v>89</v>
      </c>
      <c r="G400" s="174" t="s">
        <v>390</v>
      </c>
      <c r="H400" s="175"/>
      <c r="I400" s="159">
        <f>I401</f>
        <v>345000</v>
      </c>
    </row>
    <row r="401" spans="1:9" ht="31.5" x14ac:dyDescent="0.25">
      <c r="A401" s="77" t="s">
        <v>96</v>
      </c>
      <c r="B401" s="174" t="s">
        <v>116</v>
      </c>
      <c r="C401" s="174" t="s">
        <v>106</v>
      </c>
      <c r="D401" s="174" t="s">
        <v>108</v>
      </c>
      <c r="E401" s="175">
        <v>4</v>
      </c>
      <c r="F401" s="174" t="s">
        <v>89</v>
      </c>
      <c r="G401" s="174" t="s">
        <v>390</v>
      </c>
      <c r="H401" s="175">
        <v>240</v>
      </c>
      <c r="I401" s="159">
        <f>'Прил 7'!J397</f>
        <v>345000</v>
      </c>
    </row>
    <row r="402" spans="1:9" hidden="1" x14ac:dyDescent="0.25">
      <c r="A402" s="77" t="s">
        <v>527</v>
      </c>
      <c r="B402" s="174" t="s">
        <v>116</v>
      </c>
      <c r="C402" s="174" t="s">
        <v>106</v>
      </c>
      <c r="D402" s="174" t="s">
        <v>108</v>
      </c>
      <c r="E402" s="175">
        <v>4</v>
      </c>
      <c r="F402" s="174" t="s">
        <v>89</v>
      </c>
      <c r="G402" s="174" t="s">
        <v>528</v>
      </c>
      <c r="H402" s="175"/>
      <c r="I402" s="159">
        <f>I403</f>
        <v>0</v>
      </c>
    </row>
    <row r="403" spans="1:9" ht="31.5" hidden="1" x14ac:dyDescent="0.25">
      <c r="A403" s="77" t="s">
        <v>96</v>
      </c>
      <c r="B403" s="174" t="s">
        <v>116</v>
      </c>
      <c r="C403" s="174" t="s">
        <v>106</v>
      </c>
      <c r="D403" s="174" t="s">
        <v>108</v>
      </c>
      <c r="E403" s="175">
        <v>4</v>
      </c>
      <c r="F403" s="174" t="s">
        <v>89</v>
      </c>
      <c r="G403" s="174" t="s">
        <v>528</v>
      </c>
      <c r="H403" s="175">
        <v>240</v>
      </c>
      <c r="I403" s="159">
        <f>'Прил 7'!J399</f>
        <v>0</v>
      </c>
    </row>
    <row r="404" spans="1:9" x14ac:dyDescent="0.25">
      <c r="A404" s="77" t="s">
        <v>323</v>
      </c>
      <c r="B404" s="174" t="s">
        <v>116</v>
      </c>
      <c r="C404" s="174" t="s">
        <v>106</v>
      </c>
      <c r="D404" s="174" t="s">
        <v>108</v>
      </c>
      <c r="E404" s="175">
        <v>4</v>
      </c>
      <c r="F404" s="174" t="s">
        <v>89</v>
      </c>
      <c r="G404" s="174" t="s">
        <v>324</v>
      </c>
      <c r="H404" s="175"/>
      <c r="I404" s="159">
        <f>I405</f>
        <v>1338464.33</v>
      </c>
    </row>
    <row r="405" spans="1:9" ht="31.5" x14ac:dyDescent="0.25">
      <c r="A405" s="77" t="s">
        <v>96</v>
      </c>
      <c r="B405" s="174" t="s">
        <v>116</v>
      </c>
      <c r="C405" s="174" t="s">
        <v>106</v>
      </c>
      <c r="D405" s="174" t="s">
        <v>108</v>
      </c>
      <c r="E405" s="175">
        <v>4</v>
      </c>
      <c r="F405" s="174" t="s">
        <v>89</v>
      </c>
      <c r="G405" s="174" t="s">
        <v>324</v>
      </c>
      <c r="H405" s="175">
        <v>240</v>
      </c>
      <c r="I405" s="159">
        <f>'Прил 7'!J401</f>
        <v>1338464.33</v>
      </c>
    </row>
    <row r="406" spans="1:9" x14ac:dyDescent="0.25">
      <c r="A406" s="77" t="s">
        <v>391</v>
      </c>
      <c r="B406" s="174" t="s">
        <v>116</v>
      </c>
      <c r="C406" s="174" t="s">
        <v>106</v>
      </c>
      <c r="D406" s="174" t="s">
        <v>108</v>
      </c>
      <c r="E406" s="175">
        <v>4</v>
      </c>
      <c r="F406" s="174" t="s">
        <v>89</v>
      </c>
      <c r="G406" s="174" t="s">
        <v>392</v>
      </c>
      <c r="H406" s="175"/>
      <c r="I406" s="159">
        <f>I407</f>
        <v>1706400</v>
      </c>
    </row>
    <row r="407" spans="1:9" ht="31.5" x14ac:dyDescent="0.25">
      <c r="A407" s="77" t="s">
        <v>96</v>
      </c>
      <c r="B407" s="174" t="s">
        <v>116</v>
      </c>
      <c r="C407" s="174" t="s">
        <v>106</v>
      </c>
      <c r="D407" s="174" t="s">
        <v>108</v>
      </c>
      <c r="E407" s="175">
        <v>4</v>
      </c>
      <c r="F407" s="174" t="s">
        <v>89</v>
      </c>
      <c r="G407" s="174" t="s">
        <v>392</v>
      </c>
      <c r="H407" s="175">
        <v>240</v>
      </c>
      <c r="I407" s="159">
        <f>'Прил 7'!J403</f>
        <v>1706400</v>
      </c>
    </row>
    <row r="408" spans="1:9" hidden="1" x14ac:dyDescent="0.25">
      <c r="A408" s="82" t="s">
        <v>160</v>
      </c>
      <c r="B408" s="174" t="s">
        <v>119</v>
      </c>
      <c r="C408" s="174"/>
      <c r="D408" s="174"/>
      <c r="E408" s="175"/>
      <c r="F408" s="174"/>
      <c r="G408" s="174"/>
      <c r="H408" s="175"/>
      <c r="I408" s="159">
        <f>I409</f>
        <v>0</v>
      </c>
    </row>
    <row r="409" spans="1:9" hidden="1" x14ac:dyDescent="0.25">
      <c r="A409" s="76" t="s">
        <v>161</v>
      </c>
      <c r="B409" s="174" t="s">
        <v>119</v>
      </c>
      <c r="C409" s="174" t="s">
        <v>87</v>
      </c>
      <c r="D409" s="174"/>
      <c r="E409" s="175"/>
      <c r="F409" s="174"/>
      <c r="G409" s="174"/>
      <c r="H409" s="175"/>
      <c r="I409" s="159">
        <f>I410</f>
        <v>0</v>
      </c>
    </row>
    <row r="410" spans="1:9" ht="47.25" hidden="1" x14ac:dyDescent="0.25">
      <c r="A410" s="77" t="s">
        <v>174</v>
      </c>
      <c r="B410" s="174" t="s">
        <v>119</v>
      </c>
      <c r="C410" s="174" t="s">
        <v>87</v>
      </c>
      <c r="D410" s="174" t="s">
        <v>116</v>
      </c>
      <c r="E410" s="175">
        <v>0</v>
      </c>
      <c r="F410" s="174" t="s">
        <v>89</v>
      </c>
      <c r="G410" s="174" t="s">
        <v>90</v>
      </c>
      <c r="H410" s="175"/>
      <c r="I410" s="159">
        <f>I411</f>
        <v>0</v>
      </c>
    </row>
    <row r="411" spans="1:9" ht="31.5" hidden="1" x14ac:dyDescent="0.25">
      <c r="A411" s="77" t="s">
        <v>175</v>
      </c>
      <c r="B411" s="174" t="s">
        <v>119</v>
      </c>
      <c r="C411" s="174" t="s">
        <v>87</v>
      </c>
      <c r="D411" s="174" t="s">
        <v>116</v>
      </c>
      <c r="E411" s="174" t="s">
        <v>88</v>
      </c>
      <c r="F411" s="174" t="s">
        <v>86</v>
      </c>
      <c r="G411" s="174" t="s">
        <v>90</v>
      </c>
      <c r="H411" s="174"/>
      <c r="I411" s="159">
        <f>I412</f>
        <v>0</v>
      </c>
    </row>
    <row r="412" spans="1:9" ht="31.5" hidden="1" x14ac:dyDescent="0.25">
      <c r="A412" s="77" t="s">
        <v>175</v>
      </c>
      <c r="B412" s="174" t="s">
        <v>119</v>
      </c>
      <c r="C412" s="174" t="s">
        <v>87</v>
      </c>
      <c r="D412" s="174" t="s">
        <v>116</v>
      </c>
      <c r="E412" s="174" t="s">
        <v>88</v>
      </c>
      <c r="F412" s="174" t="s">
        <v>86</v>
      </c>
      <c r="G412" s="174" t="s">
        <v>176</v>
      </c>
      <c r="H412" s="174"/>
      <c r="I412" s="159">
        <f>I413</f>
        <v>0</v>
      </c>
    </row>
    <row r="413" spans="1:9" ht="31.5" hidden="1" x14ac:dyDescent="0.25">
      <c r="A413" s="77" t="s">
        <v>96</v>
      </c>
      <c r="B413" s="174" t="s">
        <v>119</v>
      </c>
      <c r="C413" s="174" t="s">
        <v>87</v>
      </c>
      <c r="D413" s="174" t="s">
        <v>116</v>
      </c>
      <c r="E413" s="174" t="s">
        <v>88</v>
      </c>
      <c r="F413" s="174" t="s">
        <v>86</v>
      </c>
      <c r="G413" s="174" t="s">
        <v>176</v>
      </c>
      <c r="H413" s="174" t="s">
        <v>97</v>
      </c>
      <c r="I413" s="159">
        <f>'Прил 7'!J409</f>
        <v>0</v>
      </c>
    </row>
    <row r="414" spans="1:9" x14ac:dyDescent="0.25">
      <c r="A414" s="87" t="s">
        <v>163</v>
      </c>
      <c r="B414" s="88"/>
      <c r="C414" s="89"/>
      <c r="D414" s="88"/>
      <c r="E414" s="89"/>
      <c r="F414" s="88"/>
      <c r="G414" s="90"/>
      <c r="H414" s="90"/>
      <c r="I414" s="160">
        <f>I14+I143+I150+I187+I217+I314+I320+I332+I382+I396+I408</f>
        <v>134114877.14999999</v>
      </c>
    </row>
    <row r="415" spans="1:9" x14ac:dyDescent="0.25">
      <c r="A415" s="180"/>
      <c r="B415" s="181"/>
      <c r="C415" s="181"/>
      <c r="D415" s="181"/>
      <c r="E415" s="181"/>
      <c r="F415" s="181"/>
      <c r="G415" s="181"/>
      <c r="H415" s="181"/>
      <c r="I415" s="183"/>
    </row>
    <row r="416" spans="1:9" x14ac:dyDescent="0.25">
      <c r="A416" s="180"/>
      <c r="B416" s="181"/>
      <c r="C416" s="181"/>
      <c r="D416" s="181"/>
      <c r="E416" s="181"/>
      <c r="F416" s="181"/>
      <c r="G416" s="181"/>
      <c r="H416" s="181"/>
      <c r="I416" s="183"/>
    </row>
    <row r="417" spans="1:9" x14ac:dyDescent="0.25">
      <c r="A417" s="180"/>
      <c r="B417" s="181"/>
      <c r="C417" s="181"/>
      <c r="D417" s="181"/>
      <c r="E417" s="181"/>
      <c r="F417" s="181"/>
      <c r="G417" s="181"/>
      <c r="H417" s="181"/>
      <c r="I417" s="183"/>
    </row>
  </sheetData>
  <mergeCells count="18">
    <mergeCell ref="B1:I1"/>
    <mergeCell ref="B6:I6"/>
    <mergeCell ref="B5:I5"/>
    <mergeCell ref="B4:I4"/>
    <mergeCell ref="B3:I3"/>
    <mergeCell ref="B2:I2"/>
    <mergeCell ref="A12:A13"/>
    <mergeCell ref="B12:H12"/>
    <mergeCell ref="I12:I13"/>
    <mergeCell ref="D13:G13"/>
    <mergeCell ref="A9:I9"/>
    <mergeCell ref="A11:I11"/>
    <mergeCell ref="G44:G45"/>
    <mergeCell ref="B44:B45"/>
    <mergeCell ref="C44:C45"/>
    <mergeCell ref="D44:D45"/>
    <mergeCell ref="E44:E45"/>
    <mergeCell ref="F44:F45"/>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368"/>
  <sheetViews>
    <sheetView view="pageBreakPreview" topLeftCell="A138" zoomScaleSheetLayoutView="100" workbookViewId="0">
      <selection activeCell="D357" sqref="D357"/>
    </sheetView>
  </sheetViews>
  <sheetFormatPr defaultColWidth="8.85546875" defaultRowHeight="15.75" x14ac:dyDescent="0.25"/>
  <cols>
    <col min="1" max="1" width="60.5703125" style="47" customWidth="1"/>
    <col min="2" max="2" width="6.7109375" style="48" customWidth="1"/>
    <col min="3" max="3" width="6.5703125" style="48" customWidth="1"/>
    <col min="4" max="4" width="5.28515625" style="48" customWidth="1"/>
    <col min="5" max="5" width="4.28515625" style="48" customWidth="1"/>
    <col min="6" max="6" width="5.28515625" style="48" customWidth="1"/>
    <col min="7" max="7" width="6.85546875" style="48" customWidth="1"/>
    <col min="8" max="8" width="7.85546875" style="48" customWidth="1"/>
    <col min="9" max="10" width="16.7109375" style="49" customWidth="1"/>
    <col min="11" max="16384" width="8.85546875" style="41"/>
  </cols>
  <sheetData>
    <row r="1" spans="1:10" x14ac:dyDescent="0.25">
      <c r="A1" s="39"/>
      <c r="B1" s="40"/>
      <c r="C1" s="40"/>
      <c r="D1" s="40"/>
      <c r="E1" s="234" t="s">
        <v>164</v>
      </c>
      <c r="F1" s="234"/>
      <c r="G1" s="234"/>
      <c r="H1" s="234"/>
      <c r="I1" s="234"/>
      <c r="J1" s="234"/>
    </row>
    <row r="2" spans="1:10" x14ac:dyDescent="0.25">
      <c r="A2" s="39"/>
      <c r="B2" s="40"/>
      <c r="C2" s="40"/>
      <c r="D2" s="40"/>
      <c r="E2" s="234" t="s">
        <v>40</v>
      </c>
      <c r="F2" s="234"/>
      <c r="G2" s="234"/>
      <c r="H2" s="234"/>
      <c r="I2" s="234"/>
      <c r="J2" s="234"/>
    </row>
    <row r="3" spans="1:10" x14ac:dyDescent="0.25">
      <c r="A3" s="39"/>
      <c r="B3" s="40"/>
      <c r="C3" s="40"/>
      <c r="D3" s="40"/>
      <c r="E3" s="234" t="s">
        <v>42</v>
      </c>
      <c r="F3" s="234"/>
      <c r="G3" s="234"/>
      <c r="H3" s="234"/>
      <c r="I3" s="234"/>
      <c r="J3" s="234"/>
    </row>
    <row r="4" spans="1:10" x14ac:dyDescent="0.25">
      <c r="A4" s="39"/>
      <c r="B4" s="40"/>
      <c r="C4" s="40"/>
      <c r="D4" s="40"/>
      <c r="E4" s="234" t="s">
        <v>43</v>
      </c>
      <c r="F4" s="234"/>
      <c r="G4" s="234"/>
      <c r="H4" s="234"/>
      <c r="I4" s="234"/>
      <c r="J4" s="234"/>
    </row>
    <row r="5" spans="1:10" x14ac:dyDescent="0.25">
      <c r="A5" s="39"/>
      <c r="B5" s="40"/>
      <c r="C5" s="40"/>
      <c r="D5" s="40"/>
      <c r="E5" s="234" t="s">
        <v>496</v>
      </c>
      <c r="F5" s="234"/>
      <c r="G5" s="234"/>
      <c r="H5" s="234"/>
      <c r="I5" s="234"/>
      <c r="J5" s="234"/>
    </row>
    <row r="6" spans="1:10" x14ac:dyDescent="0.25">
      <c r="A6" s="39"/>
      <c r="B6" s="40"/>
      <c r="C6" s="40"/>
      <c r="D6" s="40"/>
      <c r="E6" s="236" t="s">
        <v>592</v>
      </c>
      <c r="F6" s="236"/>
      <c r="G6" s="236"/>
      <c r="H6" s="236"/>
      <c r="I6" s="236"/>
      <c r="J6" s="236"/>
    </row>
    <row r="7" spans="1:10" x14ac:dyDescent="0.25">
      <c r="A7" s="39"/>
      <c r="B7" s="40"/>
      <c r="C7" s="40"/>
      <c r="D7" s="40"/>
      <c r="E7" s="40"/>
      <c r="F7" s="40"/>
      <c r="G7" s="40"/>
      <c r="H7" s="40"/>
      <c r="I7" s="42"/>
      <c r="J7" s="42"/>
    </row>
    <row r="8" spans="1:10" x14ac:dyDescent="0.25">
      <c r="A8" s="39"/>
      <c r="B8" s="40"/>
      <c r="C8" s="40"/>
      <c r="D8" s="40"/>
      <c r="E8" s="40"/>
      <c r="F8" s="40"/>
      <c r="G8" s="40"/>
      <c r="H8" s="40"/>
      <c r="I8" s="42"/>
      <c r="J8" s="42"/>
    </row>
    <row r="9" spans="1:10" ht="96.75" customHeight="1" x14ac:dyDescent="0.25">
      <c r="A9" s="232" t="s">
        <v>569</v>
      </c>
      <c r="B9" s="232"/>
      <c r="C9" s="232"/>
      <c r="D9" s="232"/>
      <c r="E9" s="232"/>
      <c r="F9" s="232"/>
      <c r="G9" s="232"/>
      <c r="H9" s="232"/>
      <c r="I9" s="232"/>
      <c r="J9" s="232"/>
    </row>
    <row r="10" spans="1:10" x14ac:dyDescent="0.25">
      <c r="A10" s="43"/>
      <c r="B10" s="44"/>
      <c r="C10" s="44"/>
      <c r="D10" s="44"/>
      <c r="E10" s="44"/>
      <c r="F10" s="44"/>
      <c r="G10" s="44"/>
      <c r="H10" s="44"/>
      <c r="I10" s="45"/>
      <c r="J10" s="45"/>
    </row>
    <row r="11" spans="1:10" x14ac:dyDescent="0.25">
      <c r="A11" s="242" t="s">
        <v>39</v>
      </c>
      <c r="B11" s="242"/>
      <c r="C11" s="242"/>
      <c r="D11" s="242"/>
      <c r="E11" s="242"/>
      <c r="F11" s="242"/>
      <c r="G11" s="242"/>
      <c r="H11" s="242"/>
      <c r="I11" s="242"/>
      <c r="J11" s="242"/>
    </row>
    <row r="12" spans="1:10" x14ac:dyDescent="0.25">
      <c r="A12" s="237" t="s">
        <v>80</v>
      </c>
      <c r="B12" s="239" t="s">
        <v>1</v>
      </c>
      <c r="C12" s="240"/>
      <c r="D12" s="240"/>
      <c r="E12" s="240"/>
      <c r="F12" s="240"/>
      <c r="G12" s="240"/>
      <c r="H12" s="241"/>
      <c r="I12" s="237" t="s">
        <v>58</v>
      </c>
      <c r="J12" s="237" t="s">
        <v>497</v>
      </c>
    </row>
    <row r="13" spans="1:10" ht="126" x14ac:dyDescent="0.25">
      <c r="A13" s="238"/>
      <c r="B13" s="46" t="s">
        <v>81</v>
      </c>
      <c r="C13" s="46" t="s">
        <v>82</v>
      </c>
      <c r="D13" s="239" t="s">
        <v>83</v>
      </c>
      <c r="E13" s="240"/>
      <c r="F13" s="240"/>
      <c r="G13" s="240"/>
      <c r="H13" s="46" t="s">
        <v>84</v>
      </c>
      <c r="I13" s="238"/>
      <c r="J13" s="238"/>
    </row>
    <row r="14" spans="1:10" x14ac:dyDescent="0.25">
      <c r="A14" s="51" t="s">
        <v>85</v>
      </c>
      <c r="B14" s="52">
        <v>1</v>
      </c>
      <c r="C14" s="91"/>
      <c r="D14" s="92"/>
      <c r="E14" s="93"/>
      <c r="F14" s="94"/>
      <c r="G14" s="95"/>
      <c r="H14" s="93"/>
      <c r="I14" s="123">
        <f>I15+I23+I49+I54+I58+I63</f>
        <v>21622929.579999998</v>
      </c>
      <c r="J14" s="123">
        <f>J15+J23+J49+J54+J58+J63</f>
        <v>21977208.810000002</v>
      </c>
    </row>
    <row r="15" spans="1:10" ht="47.25" x14ac:dyDescent="0.25">
      <c r="A15" s="54" t="s">
        <v>92</v>
      </c>
      <c r="B15" s="55" t="s">
        <v>86</v>
      </c>
      <c r="C15" s="55" t="s">
        <v>93</v>
      </c>
      <c r="D15" s="55" t="s">
        <v>165</v>
      </c>
      <c r="E15" s="56"/>
      <c r="F15" s="55"/>
      <c r="G15" s="55"/>
      <c r="H15" s="56" t="s">
        <v>166</v>
      </c>
      <c r="I15" s="161">
        <f>I16</f>
        <v>1277863.19</v>
      </c>
      <c r="J15" s="161">
        <f>J16</f>
        <v>1307381.73</v>
      </c>
    </row>
    <row r="16" spans="1:10" x14ac:dyDescent="0.25">
      <c r="A16" s="57" t="s">
        <v>167</v>
      </c>
      <c r="B16" s="55" t="s">
        <v>86</v>
      </c>
      <c r="C16" s="55" t="s">
        <v>93</v>
      </c>
      <c r="D16" s="55">
        <v>91</v>
      </c>
      <c r="E16" s="56">
        <v>0</v>
      </c>
      <c r="F16" s="55" t="s">
        <v>88</v>
      </c>
      <c r="G16" s="55" t="s">
        <v>90</v>
      </c>
      <c r="H16" s="56" t="s">
        <v>166</v>
      </c>
      <c r="I16" s="161">
        <f>I17</f>
        <v>1277863.19</v>
      </c>
      <c r="J16" s="161">
        <f>J17</f>
        <v>1307381.73</v>
      </c>
    </row>
    <row r="17" spans="1:10" ht="31.5" x14ac:dyDescent="0.25">
      <c r="A17" s="57" t="s">
        <v>168</v>
      </c>
      <c r="B17" s="55" t="s">
        <v>86</v>
      </c>
      <c r="C17" s="55" t="s">
        <v>93</v>
      </c>
      <c r="D17" s="55">
        <v>91</v>
      </c>
      <c r="E17" s="56">
        <v>1</v>
      </c>
      <c r="F17" s="55" t="s">
        <v>89</v>
      </c>
      <c r="G17" s="55" t="s">
        <v>90</v>
      </c>
      <c r="H17" s="56"/>
      <c r="I17" s="161">
        <f>I18+I20</f>
        <v>1277863.19</v>
      </c>
      <c r="J17" s="161">
        <f>J18+J20</f>
        <v>1307381.73</v>
      </c>
    </row>
    <row r="18" spans="1:10" ht="63" x14ac:dyDescent="0.25">
      <c r="A18" s="57" t="s">
        <v>169</v>
      </c>
      <c r="B18" s="55" t="s">
        <v>86</v>
      </c>
      <c r="C18" s="55" t="s">
        <v>93</v>
      </c>
      <c r="D18" s="55">
        <v>91</v>
      </c>
      <c r="E18" s="56">
        <v>1</v>
      </c>
      <c r="F18" s="55" t="s">
        <v>89</v>
      </c>
      <c r="G18" s="55" t="s">
        <v>170</v>
      </c>
      <c r="H18" s="56"/>
      <c r="I18" s="161">
        <f>I19</f>
        <v>1277863.19</v>
      </c>
      <c r="J18" s="161">
        <f>J19</f>
        <v>1307381.73</v>
      </c>
    </row>
    <row r="19" spans="1:10" x14ac:dyDescent="0.25">
      <c r="A19" s="57" t="s">
        <v>171</v>
      </c>
      <c r="B19" s="55" t="s">
        <v>86</v>
      </c>
      <c r="C19" s="55" t="s">
        <v>93</v>
      </c>
      <c r="D19" s="55">
        <v>91</v>
      </c>
      <c r="E19" s="56">
        <v>1</v>
      </c>
      <c r="F19" s="55" t="s">
        <v>89</v>
      </c>
      <c r="G19" s="55" t="s">
        <v>170</v>
      </c>
      <c r="H19" s="56">
        <v>120</v>
      </c>
      <c r="I19" s="162">
        <f>'Прил 8'!J357</f>
        <v>1277863.19</v>
      </c>
      <c r="J19" s="162">
        <f>'Прил 8'!K357</f>
        <v>1307381.73</v>
      </c>
    </row>
    <row r="20" spans="1:10" ht="63" hidden="1" x14ac:dyDescent="0.25">
      <c r="A20" s="57" t="s">
        <v>172</v>
      </c>
      <c r="B20" s="55" t="s">
        <v>86</v>
      </c>
      <c r="C20" s="55" t="s">
        <v>93</v>
      </c>
      <c r="D20" s="55">
        <v>91</v>
      </c>
      <c r="E20" s="56">
        <v>1</v>
      </c>
      <c r="F20" s="55" t="s">
        <v>89</v>
      </c>
      <c r="G20" s="55" t="s">
        <v>173</v>
      </c>
      <c r="H20" s="56"/>
      <c r="I20" s="162">
        <f>I21+I22</f>
        <v>0</v>
      </c>
      <c r="J20" s="162">
        <f>J21+J22</f>
        <v>0</v>
      </c>
    </row>
    <row r="21" spans="1:10" ht="31.5" hidden="1" x14ac:dyDescent="0.25">
      <c r="A21" s="58" t="s">
        <v>96</v>
      </c>
      <c r="B21" s="55" t="s">
        <v>86</v>
      </c>
      <c r="C21" s="55" t="s">
        <v>93</v>
      </c>
      <c r="D21" s="55">
        <v>91</v>
      </c>
      <c r="E21" s="56">
        <v>1</v>
      </c>
      <c r="F21" s="55" t="s">
        <v>89</v>
      </c>
      <c r="G21" s="55" t="s">
        <v>173</v>
      </c>
      <c r="H21" s="56">
        <v>240</v>
      </c>
      <c r="I21" s="162">
        <f>'Прил 8'!J359</f>
        <v>0</v>
      </c>
      <c r="J21" s="162">
        <f>'Прил 8'!K359</f>
        <v>0</v>
      </c>
    </row>
    <row r="22" spans="1:10" hidden="1" x14ac:dyDescent="0.25">
      <c r="A22" s="58" t="s">
        <v>98</v>
      </c>
      <c r="B22" s="55" t="s">
        <v>86</v>
      </c>
      <c r="C22" s="55" t="s">
        <v>93</v>
      </c>
      <c r="D22" s="55">
        <v>91</v>
      </c>
      <c r="E22" s="56">
        <v>1</v>
      </c>
      <c r="F22" s="55" t="s">
        <v>89</v>
      </c>
      <c r="G22" s="55" t="s">
        <v>173</v>
      </c>
      <c r="H22" s="56">
        <v>850</v>
      </c>
      <c r="I22" s="162">
        <f>'Прил 8'!J360</f>
        <v>0</v>
      </c>
      <c r="J22" s="162">
        <f>'Прил 8'!K360</f>
        <v>0</v>
      </c>
    </row>
    <row r="23" spans="1:10" ht="63" x14ac:dyDescent="0.25">
      <c r="A23" s="57" t="s">
        <v>104</v>
      </c>
      <c r="B23" s="55" t="s">
        <v>86</v>
      </c>
      <c r="C23" s="56" t="s">
        <v>105</v>
      </c>
      <c r="D23" s="55" t="s">
        <v>165</v>
      </c>
      <c r="E23" s="56"/>
      <c r="F23" s="55"/>
      <c r="G23" s="55"/>
      <c r="H23" s="56" t="s">
        <v>166</v>
      </c>
      <c r="I23" s="162">
        <f>I24+I28+I39</f>
        <v>14315276.529999999</v>
      </c>
      <c r="J23" s="162">
        <f>J24+J28+J39</f>
        <v>15047726.549999999</v>
      </c>
    </row>
    <row r="24" spans="1:10" ht="63" hidden="1" x14ac:dyDescent="0.25">
      <c r="A24" s="57" t="s">
        <v>174</v>
      </c>
      <c r="B24" s="55" t="s">
        <v>86</v>
      </c>
      <c r="C24" s="55" t="s">
        <v>105</v>
      </c>
      <c r="D24" s="55" t="s">
        <v>116</v>
      </c>
      <c r="E24" s="56">
        <v>0</v>
      </c>
      <c r="F24" s="55" t="s">
        <v>89</v>
      </c>
      <c r="G24" s="55" t="s">
        <v>90</v>
      </c>
      <c r="H24" s="56"/>
      <c r="I24" s="162">
        <f t="shared" ref="I24:J26" si="0">I25</f>
        <v>0</v>
      </c>
      <c r="J24" s="162">
        <f t="shared" si="0"/>
        <v>0</v>
      </c>
    </row>
    <row r="25" spans="1:10" ht="31.5" hidden="1" x14ac:dyDescent="0.25">
      <c r="A25" s="58" t="s">
        <v>175</v>
      </c>
      <c r="B25" s="55" t="s">
        <v>86</v>
      </c>
      <c r="C25" s="55" t="s">
        <v>105</v>
      </c>
      <c r="D25" s="55" t="s">
        <v>116</v>
      </c>
      <c r="E25" s="55" t="s">
        <v>88</v>
      </c>
      <c r="F25" s="55" t="s">
        <v>86</v>
      </c>
      <c r="G25" s="55" t="s">
        <v>90</v>
      </c>
      <c r="H25" s="55"/>
      <c r="I25" s="162">
        <f t="shared" si="0"/>
        <v>0</v>
      </c>
      <c r="J25" s="162">
        <f t="shared" si="0"/>
        <v>0</v>
      </c>
    </row>
    <row r="26" spans="1:10" ht="31.5" hidden="1" x14ac:dyDescent="0.25">
      <c r="A26" s="58" t="s">
        <v>175</v>
      </c>
      <c r="B26" s="55" t="s">
        <v>86</v>
      </c>
      <c r="C26" s="55" t="s">
        <v>105</v>
      </c>
      <c r="D26" s="55" t="s">
        <v>116</v>
      </c>
      <c r="E26" s="55" t="s">
        <v>88</v>
      </c>
      <c r="F26" s="55" t="s">
        <v>86</v>
      </c>
      <c r="G26" s="55" t="s">
        <v>176</v>
      </c>
      <c r="H26" s="55"/>
      <c r="I26" s="162">
        <f t="shared" si="0"/>
        <v>0</v>
      </c>
      <c r="J26" s="162">
        <f t="shared" si="0"/>
        <v>0</v>
      </c>
    </row>
    <row r="27" spans="1:10" ht="31.5" hidden="1" x14ac:dyDescent="0.25">
      <c r="A27" s="58" t="s">
        <v>96</v>
      </c>
      <c r="B27" s="55" t="s">
        <v>86</v>
      </c>
      <c r="C27" s="55" t="s">
        <v>105</v>
      </c>
      <c r="D27" s="55" t="s">
        <v>116</v>
      </c>
      <c r="E27" s="55" t="s">
        <v>88</v>
      </c>
      <c r="F27" s="55" t="s">
        <v>86</v>
      </c>
      <c r="G27" s="55" t="s">
        <v>176</v>
      </c>
      <c r="H27" s="55" t="s">
        <v>97</v>
      </c>
      <c r="I27" s="162">
        <f>'Прил 8'!J18</f>
        <v>0</v>
      </c>
      <c r="J27" s="162">
        <f>'Прил 8'!K18</f>
        <v>0</v>
      </c>
    </row>
    <row r="28" spans="1:10" x14ac:dyDescent="0.25">
      <c r="A28" s="57" t="s">
        <v>177</v>
      </c>
      <c r="B28" s="55" t="s">
        <v>86</v>
      </c>
      <c r="C28" s="56" t="s">
        <v>105</v>
      </c>
      <c r="D28" s="55">
        <v>92</v>
      </c>
      <c r="E28" s="56">
        <v>0</v>
      </c>
      <c r="F28" s="55" t="s">
        <v>89</v>
      </c>
      <c r="G28" s="55" t="s">
        <v>90</v>
      </c>
      <c r="H28" s="56"/>
      <c r="I28" s="162">
        <f>I29+I32</f>
        <v>13463776.529999999</v>
      </c>
      <c r="J28" s="162">
        <f>J29+J32</f>
        <v>14193226.549999999</v>
      </c>
    </row>
    <row r="29" spans="1:10" x14ac:dyDescent="0.25">
      <c r="A29" s="59" t="s">
        <v>178</v>
      </c>
      <c r="B29" s="55" t="s">
        <v>86</v>
      </c>
      <c r="C29" s="56" t="s">
        <v>105</v>
      </c>
      <c r="D29" s="55">
        <v>92</v>
      </c>
      <c r="E29" s="56">
        <v>1</v>
      </c>
      <c r="F29" s="55" t="s">
        <v>89</v>
      </c>
      <c r="G29" s="55" t="s">
        <v>90</v>
      </c>
      <c r="H29" s="56"/>
      <c r="I29" s="162">
        <f>I30</f>
        <v>1370748.22</v>
      </c>
      <c r="J29" s="162">
        <f>J30</f>
        <v>1425655.02</v>
      </c>
    </row>
    <row r="30" spans="1:10" ht="78.75" x14ac:dyDescent="0.25">
      <c r="A30" s="59" t="s">
        <v>179</v>
      </c>
      <c r="B30" s="55" t="s">
        <v>86</v>
      </c>
      <c r="C30" s="56" t="s">
        <v>105</v>
      </c>
      <c r="D30" s="55">
        <v>92</v>
      </c>
      <c r="E30" s="56">
        <v>1</v>
      </c>
      <c r="F30" s="55" t="s">
        <v>89</v>
      </c>
      <c r="G30" s="55" t="s">
        <v>170</v>
      </c>
      <c r="H30" s="56"/>
      <c r="I30" s="162">
        <f>I31</f>
        <v>1370748.22</v>
      </c>
      <c r="J30" s="162">
        <f>J31</f>
        <v>1425655.02</v>
      </c>
    </row>
    <row r="31" spans="1:10" x14ac:dyDescent="0.25">
      <c r="A31" s="57" t="s">
        <v>171</v>
      </c>
      <c r="B31" s="55" t="s">
        <v>86</v>
      </c>
      <c r="C31" s="56" t="s">
        <v>105</v>
      </c>
      <c r="D31" s="55">
        <v>92</v>
      </c>
      <c r="E31" s="56">
        <v>1</v>
      </c>
      <c r="F31" s="55" t="s">
        <v>89</v>
      </c>
      <c r="G31" s="55" t="s">
        <v>170</v>
      </c>
      <c r="H31" s="56">
        <v>120</v>
      </c>
      <c r="I31" s="162">
        <f>'Прил 8'!J22</f>
        <v>1370748.22</v>
      </c>
      <c r="J31" s="162">
        <f>'Прил 8'!K22</f>
        <v>1425655.02</v>
      </c>
    </row>
    <row r="32" spans="1:10" x14ac:dyDescent="0.25">
      <c r="A32" s="58" t="s">
        <v>180</v>
      </c>
      <c r="B32" s="55" t="s">
        <v>86</v>
      </c>
      <c r="C32" s="56" t="s">
        <v>105</v>
      </c>
      <c r="D32" s="55">
        <v>92</v>
      </c>
      <c r="E32" s="56">
        <v>2</v>
      </c>
      <c r="F32" s="55" t="s">
        <v>89</v>
      </c>
      <c r="G32" s="55" t="s">
        <v>90</v>
      </c>
      <c r="H32" s="56"/>
      <c r="I32" s="162">
        <f>I33+I35</f>
        <v>12093028.309999999</v>
      </c>
      <c r="J32" s="162">
        <f>J33+J35</f>
        <v>12767571.529999999</v>
      </c>
    </row>
    <row r="33" spans="1:10" ht="78.75" x14ac:dyDescent="0.25">
      <c r="A33" s="58" t="s">
        <v>179</v>
      </c>
      <c r="B33" s="55" t="s">
        <v>86</v>
      </c>
      <c r="C33" s="56" t="s">
        <v>105</v>
      </c>
      <c r="D33" s="55">
        <v>92</v>
      </c>
      <c r="E33" s="56">
        <v>2</v>
      </c>
      <c r="F33" s="55" t="s">
        <v>89</v>
      </c>
      <c r="G33" s="55" t="s">
        <v>170</v>
      </c>
      <c r="H33" s="56"/>
      <c r="I33" s="162">
        <f>I34</f>
        <v>10872060.689999999</v>
      </c>
      <c r="J33" s="162">
        <f>J34</f>
        <v>11249919.93</v>
      </c>
    </row>
    <row r="34" spans="1:10" x14ac:dyDescent="0.25">
      <c r="A34" s="57" t="s">
        <v>171</v>
      </c>
      <c r="B34" s="55" t="s">
        <v>86</v>
      </c>
      <c r="C34" s="56" t="s">
        <v>105</v>
      </c>
      <c r="D34" s="55">
        <v>92</v>
      </c>
      <c r="E34" s="56">
        <v>2</v>
      </c>
      <c r="F34" s="55" t="s">
        <v>89</v>
      </c>
      <c r="G34" s="55" t="s">
        <v>170</v>
      </c>
      <c r="H34" s="56">
        <v>120</v>
      </c>
      <c r="I34" s="162">
        <f>'Прил 8'!J25</f>
        <v>10872060.689999999</v>
      </c>
      <c r="J34" s="162">
        <f>'Прил 8'!K25</f>
        <v>11249919.93</v>
      </c>
    </row>
    <row r="35" spans="1:10" ht="63" x14ac:dyDescent="0.25">
      <c r="A35" s="58" t="s">
        <v>181</v>
      </c>
      <c r="B35" s="55" t="s">
        <v>86</v>
      </c>
      <c r="C35" s="56" t="s">
        <v>105</v>
      </c>
      <c r="D35" s="55">
        <v>92</v>
      </c>
      <c r="E35" s="56">
        <v>2</v>
      </c>
      <c r="F35" s="55" t="s">
        <v>89</v>
      </c>
      <c r="G35" s="55" t="s">
        <v>173</v>
      </c>
      <c r="H35" s="56"/>
      <c r="I35" s="162">
        <f>SUM(I36:I38)</f>
        <v>1220967.6200000001</v>
      </c>
      <c r="J35" s="162">
        <f>SUM(J36:J38)</f>
        <v>1517651.6</v>
      </c>
    </row>
    <row r="36" spans="1:10" x14ac:dyDescent="0.25">
      <c r="A36" s="57" t="s">
        <v>171</v>
      </c>
      <c r="B36" s="55" t="s">
        <v>86</v>
      </c>
      <c r="C36" s="56" t="s">
        <v>105</v>
      </c>
      <c r="D36" s="55">
        <v>92</v>
      </c>
      <c r="E36" s="56">
        <v>2</v>
      </c>
      <c r="F36" s="55" t="s">
        <v>89</v>
      </c>
      <c r="G36" s="55" t="s">
        <v>173</v>
      </c>
      <c r="H36" s="56">
        <v>120</v>
      </c>
      <c r="I36" s="162">
        <f>'Прил 8'!J27</f>
        <v>14400</v>
      </c>
      <c r="J36" s="162">
        <f>'Прил 8'!K27</f>
        <v>14400</v>
      </c>
    </row>
    <row r="37" spans="1:10" ht="31.5" x14ac:dyDescent="0.25">
      <c r="A37" s="58" t="s">
        <v>96</v>
      </c>
      <c r="B37" s="55" t="s">
        <v>86</v>
      </c>
      <c r="C37" s="56" t="s">
        <v>105</v>
      </c>
      <c r="D37" s="55">
        <v>92</v>
      </c>
      <c r="E37" s="56">
        <v>2</v>
      </c>
      <c r="F37" s="55" t="s">
        <v>89</v>
      </c>
      <c r="G37" s="55" t="s">
        <v>173</v>
      </c>
      <c r="H37" s="56">
        <v>240</v>
      </c>
      <c r="I37" s="162">
        <f>'Прил 8'!J28</f>
        <v>1192567.6200000001</v>
      </c>
      <c r="J37" s="162">
        <f>'Прил 8'!K28</f>
        <v>1489251.6</v>
      </c>
    </row>
    <row r="38" spans="1:10" x14ac:dyDescent="0.25">
      <c r="A38" s="58" t="s">
        <v>98</v>
      </c>
      <c r="B38" s="55" t="s">
        <v>86</v>
      </c>
      <c r="C38" s="56" t="s">
        <v>105</v>
      </c>
      <c r="D38" s="55">
        <v>92</v>
      </c>
      <c r="E38" s="56">
        <v>2</v>
      </c>
      <c r="F38" s="55" t="s">
        <v>89</v>
      </c>
      <c r="G38" s="55" t="s">
        <v>173</v>
      </c>
      <c r="H38" s="56">
        <v>850</v>
      </c>
      <c r="I38" s="162">
        <f>'Прил 8'!J29</f>
        <v>14000</v>
      </c>
      <c r="J38" s="162">
        <f>'Прил 8'!K29</f>
        <v>14000</v>
      </c>
    </row>
    <row r="39" spans="1:10" x14ac:dyDescent="0.25">
      <c r="A39" s="58" t="s">
        <v>182</v>
      </c>
      <c r="B39" s="55" t="s">
        <v>86</v>
      </c>
      <c r="C39" s="56" t="s">
        <v>105</v>
      </c>
      <c r="D39" s="55">
        <v>97</v>
      </c>
      <c r="E39" s="56">
        <v>0</v>
      </c>
      <c r="F39" s="55" t="s">
        <v>89</v>
      </c>
      <c r="G39" s="55" t="s">
        <v>90</v>
      </c>
      <c r="H39" s="56"/>
      <c r="I39" s="162">
        <f>I40</f>
        <v>851500</v>
      </c>
      <c r="J39" s="162">
        <f>J40</f>
        <v>854500</v>
      </c>
    </row>
    <row r="40" spans="1:10" ht="63" x14ac:dyDescent="0.25">
      <c r="A40" s="58" t="s">
        <v>183</v>
      </c>
      <c r="B40" s="55" t="s">
        <v>86</v>
      </c>
      <c r="C40" s="56" t="s">
        <v>105</v>
      </c>
      <c r="D40" s="55">
        <v>97</v>
      </c>
      <c r="E40" s="56">
        <v>2</v>
      </c>
      <c r="F40" s="55" t="s">
        <v>89</v>
      </c>
      <c r="G40" s="55" t="s">
        <v>90</v>
      </c>
      <c r="H40" s="56"/>
      <c r="I40" s="162">
        <f>I41+I43+I45+I47</f>
        <v>851500</v>
      </c>
      <c r="J40" s="162">
        <f>J41+J43+J45+J47</f>
        <v>854500</v>
      </c>
    </row>
    <row r="41" spans="1:10" ht="409.5" x14ac:dyDescent="0.25">
      <c r="A41" s="58" t="s">
        <v>395</v>
      </c>
      <c r="B41" s="55" t="s">
        <v>86</v>
      </c>
      <c r="C41" s="55" t="s">
        <v>105</v>
      </c>
      <c r="D41" s="55" t="s">
        <v>185</v>
      </c>
      <c r="E41" s="56">
        <v>2</v>
      </c>
      <c r="F41" s="55" t="s">
        <v>89</v>
      </c>
      <c r="G41" s="55" t="s">
        <v>186</v>
      </c>
      <c r="H41" s="56"/>
      <c r="I41" s="162">
        <f>I42</f>
        <v>429600</v>
      </c>
      <c r="J41" s="162">
        <f>J42</f>
        <v>429600</v>
      </c>
    </row>
    <row r="42" spans="1:10" x14ac:dyDescent="0.25">
      <c r="A42" s="60" t="s">
        <v>188</v>
      </c>
      <c r="B42" s="55" t="s">
        <v>86</v>
      </c>
      <c r="C42" s="55" t="s">
        <v>105</v>
      </c>
      <c r="D42" s="55" t="s">
        <v>185</v>
      </c>
      <c r="E42" s="56">
        <v>2</v>
      </c>
      <c r="F42" s="55" t="s">
        <v>89</v>
      </c>
      <c r="G42" s="55" t="s">
        <v>186</v>
      </c>
      <c r="H42" s="56">
        <v>500</v>
      </c>
      <c r="I42" s="162">
        <f>'Прил 8'!J33</f>
        <v>429600</v>
      </c>
      <c r="J42" s="162">
        <f>'Прил 8'!K33</f>
        <v>429600</v>
      </c>
    </row>
    <row r="43" spans="1:10" ht="47.25" x14ac:dyDescent="0.25">
      <c r="A43" s="58" t="s">
        <v>189</v>
      </c>
      <c r="B43" s="55" t="s">
        <v>86</v>
      </c>
      <c r="C43" s="56" t="s">
        <v>105</v>
      </c>
      <c r="D43" s="55">
        <v>97</v>
      </c>
      <c r="E43" s="56">
        <v>2</v>
      </c>
      <c r="F43" s="55" t="s">
        <v>89</v>
      </c>
      <c r="G43" s="55" t="s">
        <v>190</v>
      </c>
      <c r="H43" s="56"/>
      <c r="I43" s="162">
        <f>I44</f>
        <v>132300</v>
      </c>
      <c r="J43" s="162">
        <f>J44</f>
        <v>132300</v>
      </c>
    </row>
    <row r="44" spans="1:10" x14ac:dyDescent="0.25">
      <c r="A44" s="60" t="s">
        <v>188</v>
      </c>
      <c r="B44" s="55" t="s">
        <v>86</v>
      </c>
      <c r="C44" s="56" t="s">
        <v>105</v>
      </c>
      <c r="D44" s="55">
        <v>97</v>
      </c>
      <c r="E44" s="56">
        <v>2</v>
      </c>
      <c r="F44" s="55" t="s">
        <v>89</v>
      </c>
      <c r="G44" s="55" t="s">
        <v>190</v>
      </c>
      <c r="H44" s="56">
        <v>500</v>
      </c>
      <c r="I44" s="162">
        <f>'Прил 8'!J35</f>
        <v>132300</v>
      </c>
      <c r="J44" s="162">
        <f>'Прил 8'!K35</f>
        <v>132300</v>
      </c>
    </row>
    <row r="45" spans="1:10" ht="47.25" x14ac:dyDescent="0.25">
      <c r="A45" s="58" t="s">
        <v>191</v>
      </c>
      <c r="B45" s="55" t="s">
        <v>86</v>
      </c>
      <c r="C45" s="56" t="s">
        <v>105</v>
      </c>
      <c r="D45" s="55">
        <v>97</v>
      </c>
      <c r="E45" s="56">
        <v>2</v>
      </c>
      <c r="F45" s="55" t="s">
        <v>89</v>
      </c>
      <c r="G45" s="55" t="s">
        <v>192</v>
      </c>
      <c r="H45" s="56"/>
      <c r="I45" s="162">
        <f>I46</f>
        <v>114500</v>
      </c>
      <c r="J45" s="162">
        <f>J46</f>
        <v>114500</v>
      </c>
    </row>
    <row r="46" spans="1:10" x14ac:dyDescent="0.25">
      <c r="A46" s="60" t="s">
        <v>188</v>
      </c>
      <c r="B46" s="55" t="s">
        <v>86</v>
      </c>
      <c r="C46" s="56" t="s">
        <v>105</v>
      </c>
      <c r="D46" s="55">
        <v>97</v>
      </c>
      <c r="E46" s="56">
        <v>2</v>
      </c>
      <c r="F46" s="55" t="s">
        <v>89</v>
      </c>
      <c r="G46" s="55" t="s">
        <v>192</v>
      </c>
      <c r="H46" s="56">
        <v>500</v>
      </c>
      <c r="I46" s="162">
        <f>'Прил 8'!J37</f>
        <v>114500</v>
      </c>
      <c r="J46" s="162">
        <f>'Прил 8'!K37</f>
        <v>114500</v>
      </c>
    </row>
    <row r="47" spans="1:10" ht="63" x14ac:dyDescent="0.25">
      <c r="A47" s="58" t="s">
        <v>193</v>
      </c>
      <c r="B47" s="55" t="s">
        <v>86</v>
      </c>
      <c r="C47" s="56" t="s">
        <v>105</v>
      </c>
      <c r="D47" s="55">
        <v>97</v>
      </c>
      <c r="E47" s="56">
        <v>2</v>
      </c>
      <c r="F47" s="55" t="s">
        <v>89</v>
      </c>
      <c r="G47" s="55" t="s">
        <v>194</v>
      </c>
      <c r="H47" s="56"/>
      <c r="I47" s="162">
        <f>I48</f>
        <v>175100</v>
      </c>
      <c r="J47" s="162">
        <f>J48</f>
        <v>178100</v>
      </c>
    </row>
    <row r="48" spans="1:10" x14ac:dyDescent="0.25">
      <c r="A48" s="60" t="s">
        <v>188</v>
      </c>
      <c r="B48" s="55" t="s">
        <v>86</v>
      </c>
      <c r="C48" s="56" t="s">
        <v>105</v>
      </c>
      <c r="D48" s="55">
        <v>97</v>
      </c>
      <c r="E48" s="56">
        <v>2</v>
      </c>
      <c r="F48" s="55" t="s">
        <v>89</v>
      </c>
      <c r="G48" s="55" t="s">
        <v>194</v>
      </c>
      <c r="H48" s="56">
        <v>500</v>
      </c>
      <c r="I48" s="162">
        <f>'Прил 8'!J39</f>
        <v>175100</v>
      </c>
      <c r="J48" s="162">
        <f>'Прил 8'!K39</f>
        <v>178100</v>
      </c>
    </row>
    <row r="49" spans="1:10" ht="47.25" x14ac:dyDescent="0.25">
      <c r="A49" s="58" t="s">
        <v>107</v>
      </c>
      <c r="B49" s="55" t="s">
        <v>86</v>
      </c>
      <c r="C49" s="55" t="s">
        <v>108</v>
      </c>
      <c r="D49" s="55"/>
      <c r="E49" s="55"/>
      <c r="F49" s="55"/>
      <c r="G49" s="55"/>
      <c r="H49" s="55"/>
      <c r="I49" s="162">
        <f t="shared" ref="I49:J52" si="1">I50</f>
        <v>470900</v>
      </c>
      <c r="J49" s="162">
        <f t="shared" si="1"/>
        <v>482600</v>
      </c>
    </row>
    <row r="50" spans="1:10" x14ac:dyDescent="0.25">
      <c r="A50" s="58" t="s">
        <v>188</v>
      </c>
      <c r="B50" s="55" t="s">
        <v>86</v>
      </c>
      <c r="C50" s="55" t="s">
        <v>108</v>
      </c>
      <c r="D50" s="55" t="s">
        <v>185</v>
      </c>
      <c r="E50" s="55" t="s">
        <v>88</v>
      </c>
      <c r="F50" s="55" t="s">
        <v>89</v>
      </c>
      <c r="G50" s="55" t="s">
        <v>90</v>
      </c>
      <c r="H50" s="55"/>
      <c r="I50" s="162">
        <f>I51</f>
        <v>470900</v>
      </c>
      <c r="J50" s="162">
        <f>J51</f>
        <v>482600</v>
      </c>
    </row>
    <row r="51" spans="1:10" ht="63" x14ac:dyDescent="0.25">
      <c r="A51" s="58" t="s">
        <v>183</v>
      </c>
      <c r="B51" s="55" t="s">
        <v>86</v>
      </c>
      <c r="C51" s="55" t="s">
        <v>108</v>
      </c>
      <c r="D51" s="55" t="s">
        <v>185</v>
      </c>
      <c r="E51" s="55" t="s">
        <v>94</v>
      </c>
      <c r="F51" s="55" t="s">
        <v>89</v>
      </c>
      <c r="G51" s="55" t="s">
        <v>90</v>
      </c>
      <c r="H51" s="55"/>
      <c r="I51" s="162">
        <f t="shared" si="1"/>
        <v>470900</v>
      </c>
      <c r="J51" s="162">
        <f t="shared" si="1"/>
        <v>482600</v>
      </c>
    </row>
    <row r="52" spans="1:10" ht="47.25" x14ac:dyDescent="0.25">
      <c r="A52" s="58" t="s">
        <v>195</v>
      </c>
      <c r="B52" s="55" t="s">
        <v>86</v>
      </c>
      <c r="C52" s="55" t="s">
        <v>108</v>
      </c>
      <c r="D52" s="55">
        <v>97</v>
      </c>
      <c r="E52" s="56">
        <v>2</v>
      </c>
      <c r="F52" s="55" t="s">
        <v>89</v>
      </c>
      <c r="G52" s="55" t="s">
        <v>196</v>
      </c>
      <c r="H52" s="56"/>
      <c r="I52" s="162">
        <f t="shared" si="1"/>
        <v>470900</v>
      </c>
      <c r="J52" s="162">
        <f t="shared" si="1"/>
        <v>482600</v>
      </c>
    </row>
    <row r="53" spans="1:10" x14ac:dyDescent="0.25">
      <c r="A53" s="60" t="s">
        <v>188</v>
      </c>
      <c r="B53" s="55" t="s">
        <v>86</v>
      </c>
      <c r="C53" s="55" t="s">
        <v>108</v>
      </c>
      <c r="D53" s="55">
        <v>97</v>
      </c>
      <c r="E53" s="56">
        <v>2</v>
      </c>
      <c r="F53" s="55" t="s">
        <v>89</v>
      </c>
      <c r="G53" s="55" t="s">
        <v>196</v>
      </c>
      <c r="H53" s="56">
        <v>500</v>
      </c>
      <c r="I53" s="162">
        <f>'Прил 8'!J44</f>
        <v>470900</v>
      </c>
      <c r="J53" s="162">
        <f>'Прил 8'!K44</f>
        <v>482600</v>
      </c>
    </row>
    <row r="54" spans="1:10" x14ac:dyDescent="0.25">
      <c r="A54" s="77" t="s">
        <v>109</v>
      </c>
      <c r="B54" s="176" t="s">
        <v>86</v>
      </c>
      <c r="C54" s="176" t="s">
        <v>110</v>
      </c>
      <c r="D54" s="176"/>
      <c r="E54" s="177"/>
      <c r="F54" s="176"/>
      <c r="G54" s="176"/>
      <c r="H54" s="177"/>
      <c r="I54" s="162">
        <f t="shared" ref="I54:J56" si="2">I55</f>
        <v>450900</v>
      </c>
      <c r="J54" s="162">
        <f t="shared" si="2"/>
        <v>0</v>
      </c>
    </row>
    <row r="55" spans="1:10" ht="47.25" x14ac:dyDescent="0.25">
      <c r="A55" s="81" t="s">
        <v>197</v>
      </c>
      <c r="B55" s="176" t="s">
        <v>86</v>
      </c>
      <c r="C55" s="176" t="s">
        <v>110</v>
      </c>
      <c r="D55" s="177">
        <v>93</v>
      </c>
      <c r="E55" s="176" t="s">
        <v>91</v>
      </c>
      <c r="F55" s="176" t="s">
        <v>89</v>
      </c>
      <c r="G55" s="176" t="s">
        <v>90</v>
      </c>
      <c r="H55" s="177"/>
      <c r="I55" s="162">
        <f t="shared" si="2"/>
        <v>450900</v>
      </c>
      <c r="J55" s="162">
        <f t="shared" si="2"/>
        <v>0</v>
      </c>
    </row>
    <row r="56" spans="1:10" ht="78.75" x14ac:dyDescent="0.25">
      <c r="A56" s="81" t="s">
        <v>198</v>
      </c>
      <c r="B56" s="176" t="s">
        <v>86</v>
      </c>
      <c r="C56" s="176" t="s">
        <v>110</v>
      </c>
      <c r="D56" s="177">
        <v>93</v>
      </c>
      <c r="E56" s="176" t="s">
        <v>91</v>
      </c>
      <c r="F56" s="176" t="s">
        <v>89</v>
      </c>
      <c r="G56" s="176" t="s">
        <v>199</v>
      </c>
      <c r="H56" s="177"/>
      <c r="I56" s="162">
        <f t="shared" si="2"/>
        <v>450900</v>
      </c>
      <c r="J56" s="162">
        <f t="shared" si="2"/>
        <v>0</v>
      </c>
    </row>
    <row r="57" spans="1:10" x14ac:dyDescent="0.25">
      <c r="A57" s="77" t="s">
        <v>111</v>
      </c>
      <c r="B57" s="176" t="s">
        <v>86</v>
      </c>
      <c r="C57" s="176" t="s">
        <v>110</v>
      </c>
      <c r="D57" s="177">
        <v>93</v>
      </c>
      <c r="E57" s="176" t="s">
        <v>91</v>
      </c>
      <c r="F57" s="176" t="s">
        <v>89</v>
      </c>
      <c r="G57" s="176" t="s">
        <v>199</v>
      </c>
      <c r="H57" s="177">
        <v>880</v>
      </c>
      <c r="I57" s="162">
        <f>'Прил 8'!J48</f>
        <v>450900</v>
      </c>
      <c r="J57" s="162">
        <f>'Прил 8'!K48</f>
        <v>0</v>
      </c>
    </row>
    <row r="58" spans="1:10" x14ac:dyDescent="0.25">
      <c r="A58" s="57" t="s">
        <v>115</v>
      </c>
      <c r="B58" s="55" t="s">
        <v>86</v>
      </c>
      <c r="C58" s="56">
        <v>11</v>
      </c>
      <c r="D58" s="55"/>
      <c r="E58" s="56"/>
      <c r="F58" s="55"/>
      <c r="G58" s="55"/>
      <c r="H58" s="56" t="s">
        <v>166</v>
      </c>
      <c r="I58" s="161">
        <f t="shared" ref="I58:J61" si="3">I59</f>
        <v>500000</v>
      </c>
      <c r="J58" s="161">
        <f t="shared" si="3"/>
        <v>500000</v>
      </c>
    </row>
    <row r="59" spans="1:10" x14ac:dyDescent="0.25">
      <c r="A59" s="57" t="s">
        <v>115</v>
      </c>
      <c r="B59" s="55" t="s">
        <v>86</v>
      </c>
      <c r="C59" s="56">
        <v>11</v>
      </c>
      <c r="D59" s="55">
        <v>94</v>
      </c>
      <c r="E59" s="56">
        <v>0</v>
      </c>
      <c r="F59" s="55" t="s">
        <v>89</v>
      </c>
      <c r="G59" s="55" t="s">
        <v>90</v>
      </c>
      <c r="H59" s="56"/>
      <c r="I59" s="161">
        <f t="shared" si="3"/>
        <v>500000</v>
      </c>
      <c r="J59" s="161">
        <f t="shared" si="3"/>
        <v>500000</v>
      </c>
    </row>
    <row r="60" spans="1:10" x14ac:dyDescent="0.25">
      <c r="A60" s="57" t="s">
        <v>200</v>
      </c>
      <c r="B60" s="55" t="s">
        <v>86</v>
      </c>
      <c r="C60" s="56">
        <v>11</v>
      </c>
      <c r="D60" s="55">
        <v>94</v>
      </c>
      <c r="E60" s="56">
        <v>1</v>
      </c>
      <c r="F60" s="55" t="s">
        <v>89</v>
      </c>
      <c r="G60" s="55" t="s">
        <v>90</v>
      </c>
      <c r="H60" s="56" t="s">
        <v>166</v>
      </c>
      <c r="I60" s="161">
        <f t="shared" si="3"/>
        <v>500000</v>
      </c>
      <c r="J60" s="161">
        <f t="shared" si="3"/>
        <v>500000</v>
      </c>
    </row>
    <row r="61" spans="1:10" x14ac:dyDescent="0.25">
      <c r="A61" s="57" t="s">
        <v>200</v>
      </c>
      <c r="B61" s="55" t="s">
        <v>86</v>
      </c>
      <c r="C61" s="56">
        <v>11</v>
      </c>
      <c r="D61" s="55">
        <v>94</v>
      </c>
      <c r="E61" s="56">
        <v>1</v>
      </c>
      <c r="F61" s="55" t="s">
        <v>89</v>
      </c>
      <c r="G61" s="55" t="s">
        <v>201</v>
      </c>
      <c r="H61" s="56"/>
      <c r="I61" s="161">
        <f t="shared" si="3"/>
        <v>500000</v>
      </c>
      <c r="J61" s="161">
        <f t="shared" si="3"/>
        <v>500000</v>
      </c>
    </row>
    <row r="62" spans="1:10" x14ac:dyDescent="0.25">
      <c r="A62" s="57" t="s">
        <v>117</v>
      </c>
      <c r="B62" s="55" t="s">
        <v>86</v>
      </c>
      <c r="C62" s="56">
        <v>11</v>
      </c>
      <c r="D62" s="55">
        <v>94</v>
      </c>
      <c r="E62" s="56">
        <v>1</v>
      </c>
      <c r="F62" s="55" t="s">
        <v>89</v>
      </c>
      <c r="G62" s="55" t="s">
        <v>201</v>
      </c>
      <c r="H62" s="55" t="s">
        <v>118</v>
      </c>
      <c r="I62" s="161">
        <f>'Прил 8'!J53</f>
        <v>500000</v>
      </c>
      <c r="J62" s="161">
        <f>'Прил 8'!K53</f>
        <v>500000</v>
      </c>
    </row>
    <row r="63" spans="1:10" x14ac:dyDescent="0.25">
      <c r="A63" s="57" t="s">
        <v>120</v>
      </c>
      <c r="B63" s="55" t="s">
        <v>86</v>
      </c>
      <c r="C63" s="56">
        <v>13</v>
      </c>
      <c r="D63" s="55"/>
      <c r="E63" s="56"/>
      <c r="F63" s="55"/>
      <c r="G63" s="55"/>
      <c r="H63" s="56"/>
      <c r="I63" s="162">
        <f>I64+I75+I101+I95+I105+I112+I128+I132</f>
        <v>4607989.8600000003</v>
      </c>
      <c r="J63" s="162">
        <f>J64+J75+J101+J95+J105+J112+J128+J132</f>
        <v>4639500.53</v>
      </c>
    </row>
    <row r="64" spans="1:10" ht="47.25" x14ac:dyDescent="0.25">
      <c r="A64" s="57" t="s">
        <v>202</v>
      </c>
      <c r="B64" s="55" t="s">
        <v>86</v>
      </c>
      <c r="C64" s="56">
        <v>13</v>
      </c>
      <c r="D64" s="55" t="s">
        <v>86</v>
      </c>
      <c r="E64" s="56">
        <v>0</v>
      </c>
      <c r="F64" s="55" t="s">
        <v>89</v>
      </c>
      <c r="G64" s="55" t="s">
        <v>90</v>
      </c>
      <c r="H64" s="56"/>
      <c r="I64" s="162">
        <f>I65+I72</f>
        <v>2478661.1</v>
      </c>
      <c r="J64" s="162">
        <f>J65+J72</f>
        <v>2510171.77</v>
      </c>
    </row>
    <row r="65" spans="1:10" x14ac:dyDescent="0.25">
      <c r="A65" s="57" t="s">
        <v>203</v>
      </c>
      <c r="B65" s="55" t="s">
        <v>86</v>
      </c>
      <c r="C65" s="56">
        <v>13</v>
      </c>
      <c r="D65" s="55" t="s">
        <v>86</v>
      </c>
      <c r="E65" s="56">
        <v>1</v>
      </c>
      <c r="F65" s="55" t="s">
        <v>89</v>
      </c>
      <c r="G65" s="55" t="s">
        <v>90</v>
      </c>
      <c r="H65" s="56"/>
      <c r="I65" s="162">
        <f>I66+I68+I70</f>
        <v>2308661.1</v>
      </c>
      <c r="J65" s="162">
        <f>J66+J68+J70</f>
        <v>2340171.77</v>
      </c>
    </row>
    <row r="66" spans="1:10" x14ac:dyDescent="0.25">
      <c r="A66" s="58" t="s">
        <v>204</v>
      </c>
      <c r="B66" s="55" t="s">
        <v>86</v>
      </c>
      <c r="C66" s="56">
        <v>13</v>
      </c>
      <c r="D66" s="55" t="s">
        <v>86</v>
      </c>
      <c r="E66" s="56">
        <v>1</v>
      </c>
      <c r="F66" s="55" t="s">
        <v>89</v>
      </c>
      <c r="G66" s="55" t="s">
        <v>205</v>
      </c>
      <c r="H66" s="56"/>
      <c r="I66" s="162">
        <f>I67</f>
        <v>1487471.57</v>
      </c>
      <c r="J66" s="162">
        <f>J67</f>
        <v>1503949.25</v>
      </c>
    </row>
    <row r="67" spans="1:10" ht="31.5" x14ac:dyDescent="0.25">
      <c r="A67" s="58" t="s">
        <v>96</v>
      </c>
      <c r="B67" s="55" t="s">
        <v>86</v>
      </c>
      <c r="C67" s="56">
        <v>13</v>
      </c>
      <c r="D67" s="55" t="s">
        <v>86</v>
      </c>
      <c r="E67" s="56">
        <v>1</v>
      </c>
      <c r="F67" s="55" t="s">
        <v>89</v>
      </c>
      <c r="G67" s="55" t="s">
        <v>205</v>
      </c>
      <c r="H67" s="56">
        <v>240</v>
      </c>
      <c r="I67" s="162">
        <f>'Прил 8'!J58</f>
        <v>1487471.57</v>
      </c>
      <c r="J67" s="162">
        <f>'Прил 8'!K58</f>
        <v>1503949.25</v>
      </c>
    </row>
    <row r="68" spans="1:10" ht="31.5" x14ac:dyDescent="0.25">
      <c r="A68" s="58" t="s">
        <v>206</v>
      </c>
      <c r="B68" s="55" t="s">
        <v>86</v>
      </c>
      <c r="C68" s="56">
        <v>13</v>
      </c>
      <c r="D68" s="55" t="s">
        <v>86</v>
      </c>
      <c r="E68" s="56">
        <v>1</v>
      </c>
      <c r="F68" s="55" t="s">
        <v>89</v>
      </c>
      <c r="G68" s="55" t="s">
        <v>207</v>
      </c>
      <c r="H68" s="56"/>
      <c r="I68" s="162">
        <f>I69</f>
        <v>278160.75</v>
      </c>
      <c r="J68" s="162">
        <f>J69</f>
        <v>282333.15999999997</v>
      </c>
    </row>
    <row r="69" spans="1:10" ht="31.5" x14ac:dyDescent="0.25">
      <c r="A69" s="58" t="s">
        <v>96</v>
      </c>
      <c r="B69" s="55" t="s">
        <v>86</v>
      </c>
      <c r="C69" s="56">
        <v>13</v>
      </c>
      <c r="D69" s="55" t="s">
        <v>86</v>
      </c>
      <c r="E69" s="56">
        <v>1</v>
      </c>
      <c r="F69" s="55" t="s">
        <v>89</v>
      </c>
      <c r="G69" s="55" t="s">
        <v>207</v>
      </c>
      <c r="H69" s="56">
        <v>240</v>
      </c>
      <c r="I69" s="162">
        <f>'Прил 8'!J60</f>
        <v>278160.75</v>
      </c>
      <c r="J69" s="162">
        <f>'Прил 8'!K60</f>
        <v>282333.15999999997</v>
      </c>
    </row>
    <row r="70" spans="1:10" x14ac:dyDescent="0.25">
      <c r="A70" s="58" t="s">
        <v>208</v>
      </c>
      <c r="B70" s="55" t="s">
        <v>86</v>
      </c>
      <c r="C70" s="56">
        <v>13</v>
      </c>
      <c r="D70" s="55" t="s">
        <v>86</v>
      </c>
      <c r="E70" s="56">
        <v>1</v>
      </c>
      <c r="F70" s="55" t="s">
        <v>89</v>
      </c>
      <c r="G70" s="55" t="s">
        <v>209</v>
      </c>
      <c r="H70" s="56"/>
      <c r="I70" s="162">
        <f>I71</f>
        <v>543028.78</v>
      </c>
      <c r="J70" s="162">
        <f>J71</f>
        <v>553889.36</v>
      </c>
    </row>
    <row r="71" spans="1:10" ht="31.5" x14ac:dyDescent="0.25">
      <c r="A71" s="58" t="s">
        <v>96</v>
      </c>
      <c r="B71" s="55" t="s">
        <v>86</v>
      </c>
      <c r="C71" s="56">
        <v>13</v>
      </c>
      <c r="D71" s="55" t="s">
        <v>86</v>
      </c>
      <c r="E71" s="56">
        <v>1</v>
      </c>
      <c r="F71" s="55" t="s">
        <v>89</v>
      </c>
      <c r="G71" s="55" t="s">
        <v>209</v>
      </c>
      <c r="H71" s="56">
        <v>240</v>
      </c>
      <c r="I71" s="162">
        <f>'Прил 8'!J62</f>
        <v>543028.78</v>
      </c>
      <c r="J71" s="162">
        <f>'Прил 8'!K62</f>
        <v>553889.36</v>
      </c>
    </row>
    <row r="72" spans="1:10" ht="31.5" x14ac:dyDescent="0.25">
      <c r="A72" s="58" t="s">
        <v>210</v>
      </c>
      <c r="B72" s="55" t="s">
        <v>86</v>
      </c>
      <c r="C72" s="56">
        <v>13</v>
      </c>
      <c r="D72" s="55" t="s">
        <v>86</v>
      </c>
      <c r="E72" s="56">
        <v>2</v>
      </c>
      <c r="F72" s="55" t="s">
        <v>89</v>
      </c>
      <c r="G72" s="55" t="s">
        <v>90</v>
      </c>
      <c r="H72" s="56"/>
      <c r="I72" s="162">
        <f>I73</f>
        <v>170000</v>
      </c>
      <c r="J72" s="162">
        <f>J73</f>
        <v>170000</v>
      </c>
    </row>
    <row r="73" spans="1:10" ht="31.5" x14ac:dyDescent="0.25">
      <c r="A73" s="58" t="s">
        <v>211</v>
      </c>
      <c r="B73" s="55" t="s">
        <v>86</v>
      </c>
      <c r="C73" s="56">
        <v>13</v>
      </c>
      <c r="D73" s="55" t="s">
        <v>86</v>
      </c>
      <c r="E73" s="56">
        <v>2</v>
      </c>
      <c r="F73" s="55" t="s">
        <v>89</v>
      </c>
      <c r="G73" s="55" t="s">
        <v>212</v>
      </c>
      <c r="H73" s="56"/>
      <c r="I73" s="162">
        <f>I74</f>
        <v>170000</v>
      </c>
      <c r="J73" s="162">
        <f>J74</f>
        <v>170000</v>
      </c>
    </row>
    <row r="74" spans="1:10" ht="31.5" x14ac:dyDescent="0.25">
      <c r="A74" s="58" t="s">
        <v>96</v>
      </c>
      <c r="B74" s="55" t="s">
        <v>86</v>
      </c>
      <c r="C74" s="56">
        <v>13</v>
      </c>
      <c r="D74" s="55" t="s">
        <v>86</v>
      </c>
      <c r="E74" s="56">
        <v>2</v>
      </c>
      <c r="F74" s="55" t="s">
        <v>89</v>
      </c>
      <c r="G74" s="55" t="s">
        <v>212</v>
      </c>
      <c r="H74" s="56">
        <v>240</v>
      </c>
      <c r="I74" s="162">
        <f>'Прил 8'!J65</f>
        <v>170000</v>
      </c>
      <c r="J74" s="162">
        <f>'Прил 8'!K65</f>
        <v>170000</v>
      </c>
    </row>
    <row r="75" spans="1:10" ht="47.25" x14ac:dyDescent="0.25">
      <c r="A75" s="57" t="s">
        <v>213</v>
      </c>
      <c r="B75" s="55" t="s">
        <v>86</v>
      </c>
      <c r="C75" s="56">
        <v>13</v>
      </c>
      <c r="D75" s="55" t="s">
        <v>110</v>
      </c>
      <c r="E75" s="56">
        <v>0</v>
      </c>
      <c r="F75" s="55" t="s">
        <v>89</v>
      </c>
      <c r="G75" s="55" t="s">
        <v>90</v>
      </c>
      <c r="H75" s="56"/>
      <c r="I75" s="162">
        <f>I76</f>
        <v>962136.76</v>
      </c>
      <c r="J75" s="162">
        <f>J76</f>
        <v>962136.76</v>
      </c>
    </row>
    <row r="76" spans="1:10" ht="47.25" x14ac:dyDescent="0.25">
      <c r="A76" s="57" t="s">
        <v>214</v>
      </c>
      <c r="B76" s="55" t="s">
        <v>86</v>
      </c>
      <c r="C76" s="56">
        <v>13</v>
      </c>
      <c r="D76" s="55" t="s">
        <v>110</v>
      </c>
      <c r="E76" s="56">
        <v>1</v>
      </c>
      <c r="F76" s="55" t="s">
        <v>89</v>
      </c>
      <c r="G76" s="55" t="s">
        <v>90</v>
      </c>
      <c r="H76" s="56"/>
      <c r="I76" s="162">
        <f>I77+I80+I83+I86+I89+I92</f>
        <v>962136.76</v>
      </c>
      <c r="J76" s="162">
        <f>J77+J80+J83+J86+J89+J92</f>
        <v>962136.76</v>
      </c>
    </row>
    <row r="77" spans="1:10" x14ac:dyDescent="0.25">
      <c r="A77" s="57" t="s">
        <v>215</v>
      </c>
      <c r="B77" s="55" t="s">
        <v>86</v>
      </c>
      <c r="C77" s="56">
        <v>13</v>
      </c>
      <c r="D77" s="55" t="s">
        <v>110</v>
      </c>
      <c r="E77" s="56">
        <v>1</v>
      </c>
      <c r="F77" s="55" t="s">
        <v>86</v>
      </c>
      <c r="G77" s="55" t="s">
        <v>90</v>
      </c>
      <c r="H77" s="56"/>
      <c r="I77" s="162">
        <f>I78</f>
        <v>50000</v>
      </c>
      <c r="J77" s="162">
        <f>J78</f>
        <v>50000</v>
      </c>
    </row>
    <row r="78" spans="1:10" ht="47.25" x14ac:dyDescent="0.25">
      <c r="A78" s="58" t="s">
        <v>216</v>
      </c>
      <c r="B78" s="55" t="s">
        <v>86</v>
      </c>
      <c r="C78" s="55" t="s">
        <v>121</v>
      </c>
      <c r="D78" s="55" t="s">
        <v>110</v>
      </c>
      <c r="E78" s="55" t="s">
        <v>91</v>
      </c>
      <c r="F78" s="55" t="s">
        <v>86</v>
      </c>
      <c r="G78" s="55" t="s">
        <v>217</v>
      </c>
      <c r="H78" s="55"/>
      <c r="I78" s="162">
        <f>I79</f>
        <v>50000</v>
      </c>
      <c r="J78" s="162">
        <f>J79</f>
        <v>50000</v>
      </c>
    </row>
    <row r="79" spans="1:10" ht="31.5" x14ac:dyDescent="0.25">
      <c r="A79" s="58" t="s">
        <v>96</v>
      </c>
      <c r="B79" s="55" t="s">
        <v>86</v>
      </c>
      <c r="C79" s="55" t="s">
        <v>121</v>
      </c>
      <c r="D79" s="55" t="s">
        <v>110</v>
      </c>
      <c r="E79" s="55" t="s">
        <v>91</v>
      </c>
      <c r="F79" s="55" t="s">
        <v>86</v>
      </c>
      <c r="G79" s="55" t="s">
        <v>217</v>
      </c>
      <c r="H79" s="55" t="s">
        <v>97</v>
      </c>
      <c r="I79" s="162">
        <f>'Прил 8'!J70</f>
        <v>50000</v>
      </c>
      <c r="J79" s="162">
        <f>'Прил 8'!K70</f>
        <v>50000</v>
      </c>
    </row>
    <row r="80" spans="1:10" ht="31.5" x14ac:dyDescent="0.25">
      <c r="A80" s="57" t="s">
        <v>218</v>
      </c>
      <c r="B80" s="55" t="s">
        <v>86</v>
      </c>
      <c r="C80" s="56">
        <v>13</v>
      </c>
      <c r="D80" s="55" t="s">
        <v>110</v>
      </c>
      <c r="E80" s="56">
        <v>1</v>
      </c>
      <c r="F80" s="55" t="s">
        <v>87</v>
      </c>
      <c r="G80" s="55" t="s">
        <v>90</v>
      </c>
      <c r="H80" s="56"/>
      <c r="I80" s="162">
        <f>I81</f>
        <v>40000</v>
      </c>
      <c r="J80" s="162">
        <f>J81</f>
        <v>40000</v>
      </c>
    </row>
    <row r="81" spans="1:10" ht="47.25" x14ac:dyDescent="0.25">
      <c r="A81" s="58" t="s">
        <v>216</v>
      </c>
      <c r="B81" s="55" t="s">
        <v>86</v>
      </c>
      <c r="C81" s="55" t="s">
        <v>121</v>
      </c>
      <c r="D81" s="55" t="s">
        <v>110</v>
      </c>
      <c r="E81" s="55" t="s">
        <v>91</v>
      </c>
      <c r="F81" s="55" t="s">
        <v>87</v>
      </c>
      <c r="G81" s="55" t="s">
        <v>217</v>
      </c>
      <c r="H81" s="55"/>
      <c r="I81" s="162">
        <f>I82</f>
        <v>40000</v>
      </c>
      <c r="J81" s="162">
        <f>J82</f>
        <v>40000</v>
      </c>
    </row>
    <row r="82" spans="1:10" ht="31.5" x14ac:dyDescent="0.25">
      <c r="A82" s="58" t="s">
        <v>96</v>
      </c>
      <c r="B82" s="55" t="s">
        <v>86</v>
      </c>
      <c r="C82" s="55" t="s">
        <v>121</v>
      </c>
      <c r="D82" s="55" t="s">
        <v>110</v>
      </c>
      <c r="E82" s="55" t="s">
        <v>91</v>
      </c>
      <c r="F82" s="55" t="s">
        <v>87</v>
      </c>
      <c r="G82" s="55" t="s">
        <v>217</v>
      </c>
      <c r="H82" s="55" t="s">
        <v>97</v>
      </c>
      <c r="I82" s="162">
        <f>'Прил 8'!J73</f>
        <v>40000</v>
      </c>
      <c r="J82" s="162">
        <f>'Прил 8'!K73</f>
        <v>40000</v>
      </c>
    </row>
    <row r="83" spans="1:10" x14ac:dyDescent="0.25">
      <c r="A83" s="57" t="s">
        <v>219</v>
      </c>
      <c r="B83" s="55" t="s">
        <v>86</v>
      </c>
      <c r="C83" s="56">
        <v>13</v>
      </c>
      <c r="D83" s="55" t="s">
        <v>110</v>
      </c>
      <c r="E83" s="56">
        <v>1</v>
      </c>
      <c r="F83" s="55" t="s">
        <v>93</v>
      </c>
      <c r="G83" s="55" t="s">
        <v>90</v>
      </c>
      <c r="H83" s="56"/>
      <c r="I83" s="162">
        <f>I84</f>
        <v>717136.76</v>
      </c>
      <c r="J83" s="162">
        <f>J84</f>
        <v>717136.76</v>
      </c>
    </row>
    <row r="84" spans="1:10" ht="47.25" x14ac:dyDescent="0.25">
      <c r="A84" s="58" t="s">
        <v>216</v>
      </c>
      <c r="B84" s="55" t="s">
        <v>86</v>
      </c>
      <c r="C84" s="55" t="s">
        <v>121</v>
      </c>
      <c r="D84" s="55" t="s">
        <v>110</v>
      </c>
      <c r="E84" s="55" t="s">
        <v>91</v>
      </c>
      <c r="F84" s="55" t="s">
        <v>93</v>
      </c>
      <c r="G84" s="55" t="s">
        <v>217</v>
      </c>
      <c r="H84" s="55"/>
      <c r="I84" s="162">
        <f>I85</f>
        <v>717136.76</v>
      </c>
      <c r="J84" s="162">
        <f>J85</f>
        <v>717136.76</v>
      </c>
    </row>
    <row r="85" spans="1:10" ht="31.5" x14ac:dyDescent="0.25">
      <c r="A85" s="58" t="s">
        <v>96</v>
      </c>
      <c r="B85" s="55" t="s">
        <v>86</v>
      </c>
      <c r="C85" s="55" t="s">
        <v>121</v>
      </c>
      <c r="D85" s="55" t="s">
        <v>110</v>
      </c>
      <c r="E85" s="55" t="s">
        <v>91</v>
      </c>
      <c r="F85" s="55" t="s">
        <v>93</v>
      </c>
      <c r="G85" s="55" t="s">
        <v>217</v>
      </c>
      <c r="H85" s="55" t="s">
        <v>97</v>
      </c>
      <c r="I85" s="162">
        <f>'Прил 8'!J76</f>
        <v>717136.76</v>
      </c>
      <c r="J85" s="162">
        <f>'Прил 8'!K76</f>
        <v>717136.76</v>
      </c>
    </row>
    <row r="86" spans="1:10" x14ac:dyDescent="0.25">
      <c r="A86" s="57" t="s">
        <v>220</v>
      </c>
      <c r="B86" s="55" t="s">
        <v>86</v>
      </c>
      <c r="C86" s="56">
        <v>13</v>
      </c>
      <c r="D86" s="55" t="s">
        <v>110</v>
      </c>
      <c r="E86" s="56">
        <v>1</v>
      </c>
      <c r="F86" s="55" t="s">
        <v>105</v>
      </c>
      <c r="G86" s="55" t="s">
        <v>90</v>
      </c>
      <c r="H86" s="56"/>
      <c r="I86" s="162">
        <f>I87</f>
        <v>50000</v>
      </c>
      <c r="J86" s="162">
        <f>J87</f>
        <v>50000</v>
      </c>
    </row>
    <row r="87" spans="1:10" ht="47.25" x14ac:dyDescent="0.25">
      <c r="A87" s="58" t="s">
        <v>216</v>
      </c>
      <c r="B87" s="55" t="s">
        <v>86</v>
      </c>
      <c r="C87" s="55" t="s">
        <v>121</v>
      </c>
      <c r="D87" s="55" t="s">
        <v>110</v>
      </c>
      <c r="E87" s="55" t="s">
        <v>91</v>
      </c>
      <c r="F87" s="55" t="s">
        <v>105</v>
      </c>
      <c r="G87" s="55" t="s">
        <v>217</v>
      </c>
      <c r="H87" s="55"/>
      <c r="I87" s="162">
        <f>I88</f>
        <v>50000</v>
      </c>
      <c r="J87" s="162">
        <f>J88</f>
        <v>50000</v>
      </c>
    </row>
    <row r="88" spans="1:10" ht="31.5" x14ac:dyDescent="0.25">
      <c r="A88" s="58" t="s">
        <v>96</v>
      </c>
      <c r="B88" s="55" t="s">
        <v>86</v>
      </c>
      <c r="C88" s="55" t="s">
        <v>121</v>
      </c>
      <c r="D88" s="55" t="s">
        <v>110</v>
      </c>
      <c r="E88" s="55" t="s">
        <v>91</v>
      </c>
      <c r="F88" s="55" t="s">
        <v>105</v>
      </c>
      <c r="G88" s="55" t="s">
        <v>217</v>
      </c>
      <c r="H88" s="55" t="s">
        <v>97</v>
      </c>
      <c r="I88" s="162">
        <f>'Прил 8'!J79</f>
        <v>50000</v>
      </c>
      <c r="J88" s="162">
        <f>'Прил 8'!K79</f>
        <v>50000</v>
      </c>
    </row>
    <row r="89" spans="1:10" ht="47.25" x14ac:dyDescent="0.25">
      <c r="A89" s="57" t="s">
        <v>221</v>
      </c>
      <c r="B89" s="55" t="s">
        <v>86</v>
      </c>
      <c r="C89" s="56">
        <v>13</v>
      </c>
      <c r="D89" s="55" t="s">
        <v>110</v>
      </c>
      <c r="E89" s="56">
        <v>1</v>
      </c>
      <c r="F89" s="55" t="s">
        <v>106</v>
      </c>
      <c r="G89" s="55" t="s">
        <v>90</v>
      </c>
      <c r="H89" s="56"/>
      <c r="I89" s="162">
        <f>I90</f>
        <v>45000</v>
      </c>
      <c r="J89" s="162">
        <f>J90</f>
        <v>45000</v>
      </c>
    </row>
    <row r="90" spans="1:10" ht="47.25" x14ac:dyDescent="0.25">
      <c r="A90" s="58" t="s">
        <v>216</v>
      </c>
      <c r="B90" s="55" t="s">
        <v>86</v>
      </c>
      <c r="C90" s="55" t="s">
        <v>121</v>
      </c>
      <c r="D90" s="55" t="s">
        <v>110</v>
      </c>
      <c r="E90" s="55" t="s">
        <v>91</v>
      </c>
      <c r="F90" s="55" t="s">
        <v>106</v>
      </c>
      <c r="G90" s="55" t="s">
        <v>217</v>
      </c>
      <c r="H90" s="55"/>
      <c r="I90" s="162">
        <f>I91</f>
        <v>45000</v>
      </c>
      <c r="J90" s="162">
        <f>J91</f>
        <v>45000</v>
      </c>
    </row>
    <row r="91" spans="1:10" ht="31.5" x14ac:dyDescent="0.25">
      <c r="A91" s="58" t="s">
        <v>96</v>
      </c>
      <c r="B91" s="55" t="s">
        <v>86</v>
      </c>
      <c r="C91" s="55" t="s">
        <v>121</v>
      </c>
      <c r="D91" s="55" t="s">
        <v>110</v>
      </c>
      <c r="E91" s="55" t="s">
        <v>91</v>
      </c>
      <c r="F91" s="55" t="s">
        <v>106</v>
      </c>
      <c r="G91" s="55" t="s">
        <v>217</v>
      </c>
      <c r="H91" s="55" t="s">
        <v>97</v>
      </c>
      <c r="I91" s="162">
        <f>'Прил 8'!J82</f>
        <v>45000</v>
      </c>
      <c r="J91" s="162">
        <f>'Прил 8'!K82</f>
        <v>45000</v>
      </c>
    </row>
    <row r="92" spans="1:10" x14ac:dyDescent="0.25">
      <c r="A92" s="57" t="s">
        <v>222</v>
      </c>
      <c r="B92" s="55" t="s">
        <v>86</v>
      </c>
      <c r="C92" s="56">
        <v>13</v>
      </c>
      <c r="D92" s="55" t="s">
        <v>110</v>
      </c>
      <c r="E92" s="56">
        <v>1</v>
      </c>
      <c r="F92" s="55" t="s">
        <v>108</v>
      </c>
      <c r="G92" s="55" t="s">
        <v>90</v>
      </c>
      <c r="H92" s="56"/>
      <c r="I92" s="162">
        <f>I93</f>
        <v>60000</v>
      </c>
      <c r="J92" s="162">
        <f>J93</f>
        <v>60000</v>
      </c>
    </row>
    <row r="93" spans="1:10" ht="47.25" x14ac:dyDescent="0.25">
      <c r="A93" s="58" t="s">
        <v>216</v>
      </c>
      <c r="B93" s="55" t="s">
        <v>86</v>
      </c>
      <c r="C93" s="55" t="s">
        <v>121</v>
      </c>
      <c r="D93" s="55" t="s">
        <v>110</v>
      </c>
      <c r="E93" s="55" t="s">
        <v>91</v>
      </c>
      <c r="F93" s="55" t="s">
        <v>108</v>
      </c>
      <c r="G93" s="55" t="s">
        <v>217</v>
      </c>
      <c r="H93" s="55"/>
      <c r="I93" s="162">
        <f>I94</f>
        <v>60000</v>
      </c>
      <c r="J93" s="162">
        <f>J94</f>
        <v>60000</v>
      </c>
    </row>
    <row r="94" spans="1:10" ht="31.5" x14ac:dyDescent="0.25">
      <c r="A94" s="58" t="s">
        <v>96</v>
      </c>
      <c r="B94" s="55" t="s">
        <v>86</v>
      </c>
      <c r="C94" s="55" t="s">
        <v>121</v>
      </c>
      <c r="D94" s="55" t="s">
        <v>110</v>
      </c>
      <c r="E94" s="55" t="s">
        <v>91</v>
      </c>
      <c r="F94" s="55" t="s">
        <v>108</v>
      </c>
      <c r="G94" s="55" t="s">
        <v>217</v>
      </c>
      <c r="H94" s="55" t="s">
        <v>97</v>
      </c>
      <c r="I94" s="162">
        <f>'Прил 8'!J85</f>
        <v>60000</v>
      </c>
      <c r="J94" s="162">
        <f>'Прил 8'!K85</f>
        <v>60000</v>
      </c>
    </row>
    <row r="95" spans="1:10" ht="47.25" x14ac:dyDescent="0.25">
      <c r="A95" s="76" t="s">
        <v>223</v>
      </c>
      <c r="B95" s="176" t="s">
        <v>86</v>
      </c>
      <c r="C95" s="177">
        <v>13</v>
      </c>
      <c r="D95" s="176" t="s">
        <v>136</v>
      </c>
      <c r="E95" s="177">
        <v>0</v>
      </c>
      <c r="F95" s="176" t="s">
        <v>89</v>
      </c>
      <c r="G95" s="176" t="s">
        <v>90</v>
      </c>
      <c r="H95" s="177"/>
      <c r="I95" s="162">
        <f>I96</f>
        <v>6000</v>
      </c>
      <c r="J95" s="162">
        <f>J96</f>
        <v>6000</v>
      </c>
    </row>
    <row r="96" spans="1:10" ht="47.25" x14ac:dyDescent="0.25">
      <c r="A96" s="76" t="s">
        <v>224</v>
      </c>
      <c r="B96" s="176" t="s">
        <v>86</v>
      </c>
      <c r="C96" s="177">
        <v>13</v>
      </c>
      <c r="D96" s="176" t="s">
        <v>136</v>
      </c>
      <c r="E96" s="177">
        <v>0</v>
      </c>
      <c r="F96" s="176" t="s">
        <v>89</v>
      </c>
      <c r="G96" s="176" t="s">
        <v>90</v>
      </c>
      <c r="H96" s="177"/>
      <c r="I96" s="162">
        <f>I97+I99</f>
        <v>6000</v>
      </c>
      <c r="J96" s="162">
        <f>J97+J99</f>
        <v>6000</v>
      </c>
    </row>
    <row r="97" spans="1:10" ht="31.5" x14ac:dyDescent="0.25">
      <c r="A97" s="77" t="s">
        <v>507</v>
      </c>
      <c r="B97" s="176" t="s">
        <v>86</v>
      </c>
      <c r="C97" s="176" t="s">
        <v>121</v>
      </c>
      <c r="D97" s="176" t="s">
        <v>136</v>
      </c>
      <c r="E97" s="176" t="s">
        <v>88</v>
      </c>
      <c r="F97" s="176" t="s">
        <v>89</v>
      </c>
      <c r="G97" s="176" t="s">
        <v>508</v>
      </c>
      <c r="H97" s="176"/>
      <c r="I97" s="162">
        <f>SUM(I98:I99)</f>
        <v>6000</v>
      </c>
      <c r="J97" s="162">
        <f>SUM(J98:J99)</f>
        <v>6000</v>
      </c>
    </row>
    <row r="98" spans="1:10" x14ac:dyDescent="0.25">
      <c r="A98" s="77" t="s">
        <v>113</v>
      </c>
      <c r="B98" s="176" t="s">
        <v>86</v>
      </c>
      <c r="C98" s="176" t="s">
        <v>121</v>
      </c>
      <c r="D98" s="176" t="s">
        <v>136</v>
      </c>
      <c r="E98" s="176" t="s">
        <v>88</v>
      </c>
      <c r="F98" s="176" t="s">
        <v>89</v>
      </c>
      <c r="G98" s="176" t="s">
        <v>508</v>
      </c>
      <c r="H98" s="176" t="s">
        <v>114</v>
      </c>
      <c r="I98" s="162">
        <f>'Прил 8'!J89</f>
        <v>6000</v>
      </c>
      <c r="J98" s="162">
        <f>'Прил 8'!K89</f>
        <v>6000</v>
      </c>
    </row>
    <row r="99" spans="1:10" ht="63" hidden="1" x14ac:dyDescent="0.25">
      <c r="A99" s="77" t="s">
        <v>509</v>
      </c>
      <c r="B99" s="176" t="s">
        <v>86</v>
      </c>
      <c r="C99" s="176" t="s">
        <v>121</v>
      </c>
      <c r="D99" s="176" t="s">
        <v>136</v>
      </c>
      <c r="E99" s="176" t="s">
        <v>88</v>
      </c>
      <c r="F99" s="176" t="s">
        <v>89</v>
      </c>
      <c r="G99" s="176" t="s">
        <v>510</v>
      </c>
      <c r="H99" s="176"/>
      <c r="I99" s="162">
        <f>I100</f>
        <v>0</v>
      </c>
      <c r="J99" s="162">
        <f>J100</f>
        <v>0</v>
      </c>
    </row>
    <row r="100" spans="1:10" hidden="1" x14ac:dyDescent="0.25">
      <c r="A100" s="77" t="s">
        <v>113</v>
      </c>
      <c r="B100" s="176" t="s">
        <v>86</v>
      </c>
      <c r="C100" s="176" t="s">
        <v>121</v>
      </c>
      <c r="D100" s="176" t="s">
        <v>136</v>
      </c>
      <c r="E100" s="176" t="s">
        <v>88</v>
      </c>
      <c r="F100" s="176" t="s">
        <v>89</v>
      </c>
      <c r="G100" s="176" t="s">
        <v>510</v>
      </c>
      <c r="H100" s="176" t="s">
        <v>114</v>
      </c>
      <c r="I100" s="162">
        <f>'Прил 8'!J91</f>
        <v>0</v>
      </c>
      <c r="J100" s="162">
        <f>'Прил 8'!K91</f>
        <v>0</v>
      </c>
    </row>
    <row r="101" spans="1:10" ht="63" x14ac:dyDescent="0.25">
      <c r="A101" s="57" t="s">
        <v>225</v>
      </c>
      <c r="B101" s="55" t="s">
        <v>86</v>
      </c>
      <c r="C101" s="55" t="s">
        <v>121</v>
      </c>
      <c r="D101" s="55" t="s">
        <v>112</v>
      </c>
      <c r="E101" s="56">
        <v>0</v>
      </c>
      <c r="F101" s="55" t="s">
        <v>89</v>
      </c>
      <c r="G101" s="55" t="s">
        <v>90</v>
      </c>
      <c r="H101" s="56"/>
      <c r="I101" s="162">
        <f t="shared" ref="I101:J103" si="4">I102</f>
        <v>10000</v>
      </c>
      <c r="J101" s="162">
        <f t="shared" si="4"/>
        <v>10000</v>
      </c>
    </row>
    <row r="102" spans="1:10" x14ac:dyDescent="0.25">
      <c r="A102" s="58" t="s">
        <v>226</v>
      </c>
      <c r="B102" s="55" t="s">
        <v>86</v>
      </c>
      <c r="C102" s="55" t="s">
        <v>121</v>
      </c>
      <c r="D102" s="55" t="s">
        <v>112</v>
      </c>
      <c r="E102" s="55" t="s">
        <v>88</v>
      </c>
      <c r="F102" s="55" t="s">
        <v>86</v>
      </c>
      <c r="G102" s="55" t="s">
        <v>90</v>
      </c>
      <c r="H102" s="55"/>
      <c r="I102" s="162">
        <f t="shared" si="4"/>
        <v>10000</v>
      </c>
      <c r="J102" s="162">
        <f t="shared" si="4"/>
        <v>10000</v>
      </c>
    </row>
    <row r="103" spans="1:10" ht="31.5" x14ac:dyDescent="0.25">
      <c r="A103" s="58" t="s">
        <v>227</v>
      </c>
      <c r="B103" s="55" t="s">
        <v>86</v>
      </c>
      <c r="C103" s="55" t="s">
        <v>121</v>
      </c>
      <c r="D103" s="55" t="s">
        <v>112</v>
      </c>
      <c r="E103" s="55" t="s">
        <v>88</v>
      </c>
      <c r="F103" s="55" t="s">
        <v>86</v>
      </c>
      <c r="G103" s="55" t="s">
        <v>228</v>
      </c>
      <c r="H103" s="55"/>
      <c r="I103" s="162">
        <f t="shared" si="4"/>
        <v>10000</v>
      </c>
      <c r="J103" s="162">
        <f t="shared" si="4"/>
        <v>10000</v>
      </c>
    </row>
    <row r="104" spans="1:10" ht="31.5" x14ac:dyDescent="0.25">
      <c r="A104" s="58" t="s">
        <v>96</v>
      </c>
      <c r="B104" s="55" t="s">
        <v>86</v>
      </c>
      <c r="C104" s="55" t="s">
        <v>121</v>
      </c>
      <c r="D104" s="55" t="s">
        <v>112</v>
      </c>
      <c r="E104" s="55" t="s">
        <v>88</v>
      </c>
      <c r="F104" s="55" t="s">
        <v>86</v>
      </c>
      <c r="G104" s="55" t="s">
        <v>228</v>
      </c>
      <c r="H104" s="55" t="s">
        <v>97</v>
      </c>
      <c r="I104" s="162">
        <f>'Прил 8'!J95</f>
        <v>10000</v>
      </c>
      <c r="J104" s="162">
        <f>'Прил 8'!K95</f>
        <v>10000</v>
      </c>
    </row>
    <row r="105" spans="1:10" ht="63" x14ac:dyDescent="0.25">
      <c r="A105" s="57" t="s">
        <v>174</v>
      </c>
      <c r="B105" s="55" t="s">
        <v>86</v>
      </c>
      <c r="C105" s="56">
        <v>13</v>
      </c>
      <c r="D105" s="55" t="s">
        <v>116</v>
      </c>
      <c r="E105" s="56">
        <v>0</v>
      </c>
      <c r="F105" s="55" t="s">
        <v>89</v>
      </c>
      <c r="G105" s="55" t="s">
        <v>90</v>
      </c>
      <c r="H105" s="56"/>
      <c r="I105" s="162">
        <f>I106+I109</f>
        <v>1084000</v>
      </c>
      <c r="J105" s="162">
        <f>J106+J109</f>
        <v>1084000</v>
      </c>
    </row>
    <row r="106" spans="1:10" ht="31.5" x14ac:dyDescent="0.25">
      <c r="A106" s="58" t="s">
        <v>175</v>
      </c>
      <c r="B106" s="55" t="s">
        <v>86</v>
      </c>
      <c r="C106" s="55" t="s">
        <v>121</v>
      </c>
      <c r="D106" s="55" t="s">
        <v>116</v>
      </c>
      <c r="E106" s="55" t="s">
        <v>88</v>
      </c>
      <c r="F106" s="55" t="s">
        <v>86</v>
      </c>
      <c r="G106" s="55" t="s">
        <v>90</v>
      </c>
      <c r="H106" s="55"/>
      <c r="I106" s="162">
        <f t="shared" ref="I106:J107" si="5">I107</f>
        <v>84000</v>
      </c>
      <c r="J106" s="162">
        <f t="shared" si="5"/>
        <v>84000</v>
      </c>
    </row>
    <row r="107" spans="1:10" ht="31.5" x14ac:dyDescent="0.25">
      <c r="A107" s="58" t="s">
        <v>175</v>
      </c>
      <c r="B107" s="55" t="s">
        <v>86</v>
      </c>
      <c r="C107" s="55" t="s">
        <v>121</v>
      </c>
      <c r="D107" s="55" t="s">
        <v>116</v>
      </c>
      <c r="E107" s="55" t="s">
        <v>88</v>
      </c>
      <c r="F107" s="55" t="s">
        <v>86</v>
      </c>
      <c r="G107" s="55" t="s">
        <v>176</v>
      </c>
      <c r="H107" s="55"/>
      <c r="I107" s="162">
        <f t="shared" si="5"/>
        <v>84000</v>
      </c>
      <c r="J107" s="162">
        <f t="shared" si="5"/>
        <v>84000</v>
      </c>
    </row>
    <row r="108" spans="1:10" ht="31.5" x14ac:dyDescent="0.25">
      <c r="A108" s="58" t="s">
        <v>96</v>
      </c>
      <c r="B108" s="55" t="s">
        <v>86</v>
      </c>
      <c r="C108" s="55" t="s">
        <v>121</v>
      </c>
      <c r="D108" s="55" t="s">
        <v>116</v>
      </c>
      <c r="E108" s="55" t="s">
        <v>88</v>
      </c>
      <c r="F108" s="55" t="s">
        <v>86</v>
      </c>
      <c r="G108" s="55" t="s">
        <v>176</v>
      </c>
      <c r="H108" s="55" t="s">
        <v>97</v>
      </c>
      <c r="I108" s="162">
        <f>'Прил 8'!J99</f>
        <v>84000</v>
      </c>
      <c r="J108" s="162">
        <f>'Прил 8'!K99</f>
        <v>84000</v>
      </c>
    </row>
    <row r="109" spans="1:10" x14ac:dyDescent="0.25">
      <c r="A109" s="77" t="s">
        <v>529</v>
      </c>
      <c r="B109" s="176" t="s">
        <v>86</v>
      </c>
      <c r="C109" s="176" t="s">
        <v>121</v>
      </c>
      <c r="D109" s="176" t="s">
        <v>116</v>
      </c>
      <c r="E109" s="176" t="s">
        <v>88</v>
      </c>
      <c r="F109" s="176" t="s">
        <v>87</v>
      </c>
      <c r="G109" s="176" t="s">
        <v>90</v>
      </c>
      <c r="H109" s="176"/>
      <c r="I109" s="162">
        <f>I110</f>
        <v>1000000</v>
      </c>
      <c r="J109" s="162">
        <f>J110</f>
        <v>1000000</v>
      </c>
    </row>
    <row r="110" spans="1:10" ht="31.5" x14ac:dyDescent="0.25">
      <c r="A110" s="77" t="s">
        <v>175</v>
      </c>
      <c r="B110" s="176" t="s">
        <v>86</v>
      </c>
      <c r="C110" s="176" t="s">
        <v>121</v>
      </c>
      <c r="D110" s="176" t="s">
        <v>116</v>
      </c>
      <c r="E110" s="176" t="s">
        <v>88</v>
      </c>
      <c r="F110" s="176" t="s">
        <v>87</v>
      </c>
      <c r="G110" s="176" t="s">
        <v>176</v>
      </c>
      <c r="H110" s="176"/>
      <c r="I110" s="162">
        <f>I111</f>
        <v>1000000</v>
      </c>
      <c r="J110" s="162">
        <f>J111</f>
        <v>1000000</v>
      </c>
    </row>
    <row r="111" spans="1:10" ht="31.5" x14ac:dyDescent="0.25">
      <c r="A111" s="77" t="s">
        <v>96</v>
      </c>
      <c r="B111" s="176" t="s">
        <v>86</v>
      </c>
      <c r="C111" s="176" t="s">
        <v>121</v>
      </c>
      <c r="D111" s="176" t="s">
        <v>116</v>
      </c>
      <c r="E111" s="176" t="s">
        <v>88</v>
      </c>
      <c r="F111" s="176" t="s">
        <v>87</v>
      </c>
      <c r="G111" s="176" t="s">
        <v>176</v>
      </c>
      <c r="H111" s="176" t="s">
        <v>97</v>
      </c>
      <c r="I111" s="162">
        <f>'Прил 8'!J102</f>
        <v>1000000</v>
      </c>
      <c r="J111" s="162">
        <f>'Прил 8'!K102</f>
        <v>1000000</v>
      </c>
    </row>
    <row r="112" spans="1:10" ht="63" x14ac:dyDescent="0.25">
      <c r="A112" s="57" t="s">
        <v>229</v>
      </c>
      <c r="B112" s="55" t="s">
        <v>86</v>
      </c>
      <c r="C112" s="56">
        <v>13</v>
      </c>
      <c r="D112" s="55" t="s">
        <v>121</v>
      </c>
      <c r="E112" s="56">
        <v>0</v>
      </c>
      <c r="F112" s="55" t="s">
        <v>89</v>
      </c>
      <c r="G112" s="55" t="s">
        <v>90</v>
      </c>
      <c r="H112" s="56"/>
      <c r="I112" s="162">
        <f>I113+I116+I119+I122+I125</f>
        <v>10000</v>
      </c>
      <c r="J112" s="162">
        <f>J113+J116+J119+J122+J125</f>
        <v>10000</v>
      </c>
    </row>
    <row r="113" spans="1:10" ht="47.25" hidden="1" x14ac:dyDescent="0.25">
      <c r="A113" s="57" t="s">
        <v>396</v>
      </c>
      <c r="B113" s="55" t="s">
        <v>86</v>
      </c>
      <c r="C113" s="55" t="s">
        <v>121</v>
      </c>
      <c r="D113" s="55" t="s">
        <v>121</v>
      </c>
      <c r="E113" s="55" t="s">
        <v>88</v>
      </c>
      <c r="F113" s="55" t="s">
        <v>86</v>
      </c>
      <c r="G113" s="55" t="s">
        <v>90</v>
      </c>
      <c r="H113" s="56"/>
      <c r="I113" s="162">
        <f>I114</f>
        <v>0</v>
      </c>
      <c r="J113" s="162">
        <f>J114</f>
        <v>0</v>
      </c>
    </row>
    <row r="114" spans="1:10" ht="31.5" hidden="1" x14ac:dyDescent="0.25">
      <c r="A114" s="58" t="s">
        <v>397</v>
      </c>
      <c r="B114" s="55" t="s">
        <v>86</v>
      </c>
      <c r="C114" s="55" t="s">
        <v>121</v>
      </c>
      <c r="D114" s="55" t="s">
        <v>121</v>
      </c>
      <c r="E114" s="55" t="s">
        <v>88</v>
      </c>
      <c r="F114" s="55" t="s">
        <v>86</v>
      </c>
      <c r="G114" s="55" t="s">
        <v>398</v>
      </c>
      <c r="H114" s="55"/>
      <c r="I114" s="162">
        <f>I115</f>
        <v>0</v>
      </c>
      <c r="J114" s="162">
        <f>J115</f>
        <v>0</v>
      </c>
    </row>
    <row r="115" spans="1:10" ht="31.5" hidden="1" x14ac:dyDescent="0.25">
      <c r="A115" s="58" t="s">
        <v>96</v>
      </c>
      <c r="B115" s="55" t="s">
        <v>86</v>
      </c>
      <c r="C115" s="55" t="s">
        <v>121</v>
      </c>
      <c r="D115" s="55" t="s">
        <v>121</v>
      </c>
      <c r="E115" s="55" t="s">
        <v>88</v>
      </c>
      <c r="F115" s="55" t="s">
        <v>86</v>
      </c>
      <c r="G115" s="55" t="s">
        <v>398</v>
      </c>
      <c r="H115" s="55" t="s">
        <v>97</v>
      </c>
      <c r="I115" s="162">
        <f>'Прил 8'!J106</f>
        <v>0</v>
      </c>
      <c r="J115" s="162">
        <f>'Прил 8'!K106</f>
        <v>0</v>
      </c>
    </row>
    <row r="116" spans="1:10" ht="47.25" x14ac:dyDescent="0.25">
      <c r="A116" s="58" t="s">
        <v>230</v>
      </c>
      <c r="B116" s="55" t="s">
        <v>86</v>
      </c>
      <c r="C116" s="55" t="s">
        <v>121</v>
      </c>
      <c r="D116" s="55" t="s">
        <v>121</v>
      </c>
      <c r="E116" s="55" t="s">
        <v>88</v>
      </c>
      <c r="F116" s="55" t="s">
        <v>87</v>
      </c>
      <c r="G116" s="55" t="s">
        <v>90</v>
      </c>
      <c r="H116" s="55"/>
      <c r="I116" s="162">
        <f>I117</f>
        <v>10000</v>
      </c>
      <c r="J116" s="162">
        <f>J117</f>
        <v>10000</v>
      </c>
    </row>
    <row r="117" spans="1:10" ht="31.5" x14ac:dyDescent="0.25">
      <c r="A117" s="58" t="s">
        <v>231</v>
      </c>
      <c r="B117" s="55" t="s">
        <v>86</v>
      </c>
      <c r="C117" s="55" t="s">
        <v>121</v>
      </c>
      <c r="D117" s="55" t="s">
        <v>121</v>
      </c>
      <c r="E117" s="55" t="s">
        <v>88</v>
      </c>
      <c r="F117" s="55" t="s">
        <v>87</v>
      </c>
      <c r="G117" s="55" t="s">
        <v>232</v>
      </c>
      <c r="H117" s="55"/>
      <c r="I117" s="162">
        <f>I118</f>
        <v>10000</v>
      </c>
      <c r="J117" s="162">
        <f>J118</f>
        <v>10000</v>
      </c>
    </row>
    <row r="118" spans="1:10" ht="31.5" x14ac:dyDescent="0.25">
      <c r="A118" s="58" t="s">
        <v>96</v>
      </c>
      <c r="B118" s="55" t="s">
        <v>86</v>
      </c>
      <c r="C118" s="55" t="s">
        <v>121</v>
      </c>
      <c r="D118" s="55" t="s">
        <v>121</v>
      </c>
      <c r="E118" s="55" t="s">
        <v>88</v>
      </c>
      <c r="F118" s="55" t="s">
        <v>87</v>
      </c>
      <c r="G118" s="55" t="s">
        <v>232</v>
      </c>
      <c r="H118" s="55" t="s">
        <v>97</v>
      </c>
      <c r="I118" s="162">
        <f>'Прил 8'!J109</f>
        <v>10000</v>
      </c>
      <c r="J118" s="162">
        <f>'Прил 8'!K109</f>
        <v>10000</v>
      </c>
    </row>
    <row r="119" spans="1:10" ht="63" hidden="1" x14ac:dyDescent="0.25">
      <c r="A119" s="58" t="s">
        <v>233</v>
      </c>
      <c r="B119" s="55" t="s">
        <v>86</v>
      </c>
      <c r="C119" s="55" t="s">
        <v>121</v>
      </c>
      <c r="D119" s="55" t="s">
        <v>121</v>
      </c>
      <c r="E119" s="55" t="s">
        <v>88</v>
      </c>
      <c r="F119" s="55" t="s">
        <v>93</v>
      </c>
      <c r="G119" s="55" t="s">
        <v>90</v>
      </c>
      <c r="H119" s="55"/>
      <c r="I119" s="162">
        <f>I120</f>
        <v>0</v>
      </c>
      <c r="J119" s="162">
        <f>J120</f>
        <v>0</v>
      </c>
    </row>
    <row r="120" spans="1:10" ht="31.5" hidden="1" x14ac:dyDescent="0.25">
      <c r="A120" s="58" t="s">
        <v>234</v>
      </c>
      <c r="B120" s="55" t="s">
        <v>86</v>
      </c>
      <c r="C120" s="55" t="s">
        <v>121</v>
      </c>
      <c r="D120" s="55" t="s">
        <v>121</v>
      </c>
      <c r="E120" s="55" t="s">
        <v>88</v>
      </c>
      <c r="F120" s="55" t="s">
        <v>93</v>
      </c>
      <c r="G120" s="55" t="s">
        <v>235</v>
      </c>
      <c r="H120" s="55"/>
      <c r="I120" s="162">
        <f>I121</f>
        <v>0</v>
      </c>
      <c r="J120" s="162">
        <f>J121</f>
        <v>0</v>
      </c>
    </row>
    <row r="121" spans="1:10" ht="31.5" hidden="1" x14ac:dyDescent="0.25">
      <c r="A121" s="58" t="s">
        <v>96</v>
      </c>
      <c r="B121" s="55" t="s">
        <v>86</v>
      </c>
      <c r="C121" s="55" t="s">
        <v>121</v>
      </c>
      <c r="D121" s="55" t="s">
        <v>121</v>
      </c>
      <c r="E121" s="55" t="s">
        <v>88</v>
      </c>
      <c r="F121" s="55" t="s">
        <v>93</v>
      </c>
      <c r="G121" s="55" t="s">
        <v>235</v>
      </c>
      <c r="H121" s="55" t="s">
        <v>97</v>
      </c>
      <c r="I121" s="162">
        <f>'Прил 8'!J112</f>
        <v>0</v>
      </c>
      <c r="J121" s="162">
        <f>'Прил 8'!K112</f>
        <v>0</v>
      </c>
    </row>
    <row r="122" spans="1:10" ht="63" hidden="1" x14ac:dyDescent="0.25">
      <c r="A122" s="58" t="s">
        <v>399</v>
      </c>
      <c r="B122" s="55" t="s">
        <v>86</v>
      </c>
      <c r="C122" s="55" t="s">
        <v>121</v>
      </c>
      <c r="D122" s="55" t="s">
        <v>121</v>
      </c>
      <c r="E122" s="55" t="s">
        <v>88</v>
      </c>
      <c r="F122" s="55" t="s">
        <v>105</v>
      </c>
      <c r="G122" s="55" t="s">
        <v>90</v>
      </c>
      <c r="H122" s="55"/>
      <c r="I122" s="162">
        <f>I123</f>
        <v>0</v>
      </c>
      <c r="J122" s="162">
        <f>J123</f>
        <v>0</v>
      </c>
    </row>
    <row r="123" spans="1:10" ht="31.5" hidden="1" x14ac:dyDescent="0.25">
      <c r="A123" s="58" t="s">
        <v>400</v>
      </c>
      <c r="B123" s="55" t="s">
        <v>86</v>
      </c>
      <c r="C123" s="55" t="s">
        <v>121</v>
      </c>
      <c r="D123" s="55" t="s">
        <v>121</v>
      </c>
      <c r="E123" s="55" t="s">
        <v>88</v>
      </c>
      <c r="F123" s="55" t="s">
        <v>105</v>
      </c>
      <c r="G123" s="55" t="s">
        <v>401</v>
      </c>
      <c r="H123" s="55"/>
      <c r="I123" s="162">
        <f>I124</f>
        <v>0</v>
      </c>
      <c r="J123" s="162">
        <f>J124</f>
        <v>0</v>
      </c>
    </row>
    <row r="124" spans="1:10" ht="31.5" hidden="1" x14ac:dyDescent="0.25">
      <c r="A124" s="58" t="s">
        <v>96</v>
      </c>
      <c r="B124" s="55" t="s">
        <v>86</v>
      </c>
      <c r="C124" s="55" t="s">
        <v>121</v>
      </c>
      <c r="D124" s="55" t="s">
        <v>121</v>
      </c>
      <c r="E124" s="55" t="s">
        <v>88</v>
      </c>
      <c r="F124" s="55" t="s">
        <v>105</v>
      </c>
      <c r="G124" s="55" t="s">
        <v>401</v>
      </c>
      <c r="H124" s="55" t="s">
        <v>97</v>
      </c>
      <c r="I124" s="162">
        <f>'Прил 8'!J115</f>
        <v>0</v>
      </c>
      <c r="J124" s="162">
        <f>'Прил 8'!K115</f>
        <v>0</v>
      </c>
    </row>
    <row r="125" spans="1:10" ht="63" hidden="1" x14ac:dyDescent="0.25">
      <c r="A125" s="58" t="s">
        <v>402</v>
      </c>
      <c r="B125" s="55" t="s">
        <v>86</v>
      </c>
      <c r="C125" s="55" t="s">
        <v>121</v>
      </c>
      <c r="D125" s="55" t="s">
        <v>121</v>
      </c>
      <c r="E125" s="55" t="s">
        <v>88</v>
      </c>
      <c r="F125" s="55" t="s">
        <v>106</v>
      </c>
      <c r="G125" s="55" t="s">
        <v>90</v>
      </c>
      <c r="H125" s="55"/>
      <c r="I125" s="162">
        <f>I126</f>
        <v>0</v>
      </c>
      <c r="J125" s="162">
        <f>J126</f>
        <v>0</v>
      </c>
    </row>
    <row r="126" spans="1:10" ht="31.5" hidden="1" x14ac:dyDescent="0.25">
      <c r="A126" s="58" t="s">
        <v>236</v>
      </c>
      <c r="B126" s="55" t="s">
        <v>86</v>
      </c>
      <c r="C126" s="55" t="s">
        <v>121</v>
      </c>
      <c r="D126" s="55" t="s">
        <v>121</v>
      </c>
      <c r="E126" s="55" t="s">
        <v>88</v>
      </c>
      <c r="F126" s="55" t="s">
        <v>106</v>
      </c>
      <c r="G126" s="55" t="s">
        <v>237</v>
      </c>
      <c r="H126" s="55"/>
      <c r="I126" s="162">
        <f>I127</f>
        <v>0</v>
      </c>
      <c r="J126" s="162">
        <f>J127</f>
        <v>0</v>
      </c>
    </row>
    <row r="127" spans="1:10" ht="31.5" hidden="1" x14ac:dyDescent="0.25">
      <c r="A127" s="58" t="s">
        <v>96</v>
      </c>
      <c r="B127" s="55" t="s">
        <v>86</v>
      </c>
      <c r="C127" s="55" t="s">
        <v>121</v>
      </c>
      <c r="D127" s="55" t="s">
        <v>121</v>
      </c>
      <c r="E127" s="55" t="s">
        <v>88</v>
      </c>
      <c r="F127" s="55" t="s">
        <v>106</v>
      </c>
      <c r="G127" s="55" t="s">
        <v>237</v>
      </c>
      <c r="H127" s="55" t="s">
        <v>97</v>
      </c>
      <c r="I127" s="162">
        <f>'Прил 8'!J118</f>
        <v>0</v>
      </c>
      <c r="J127" s="162">
        <f>'Прил 8'!K118</f>
        <v>0</v>
      </c>
    </row>
    <row r="128" spans="1:10" x14ac:dyDescent="0.25">
      <c r="A128" s="57" t="s">
        <v>167</v>
      </c>
      <c r="B128" s="55" t="s">
        <v>86</v>
      </c>
      <c r="C128" s="56">
        <v>13</v>
      </c>
      <c r="D128" s="55" t="s">
        <v>238</v>
      </c>
      <c r="E128" s="56">
        <v>0</v>
      </c>
      <c r="F128" s="55" t="s">
        <v>89</v>
      </c>
      <c r="G128" s="55" t="s">
        <v>90</v>
      </c>
      <c r="H128" s="56"/>
      <c r="I128" s="162">
        <f>I129</f>
        <v>40000</v>
      </c>
      <c r="J128" s="162">
        <f t="shared" ref="I128:J130" si="6">J129</f>
        <v>40000</v>
      </c>
    </row>
    <row r="129" spans="1:10" ht="31.5" x14ac:dyDescent="0.25">
      <c r="A129" s="57" t="s">
        <v>168</v>
      </c>
      <c r="B129" s="55" t="s">
        <v>86</v>
      </c>
      <c r="C129" s="56">
        <v>13</v>
      </c>
      <c r="D129" s="56">
        <v>91</v>
      </c>
      <c r="E129" s="56">
        <v>1</v>
      </c>
      <c r="F129" s="55" t="s">
        <v>89</v>
      </c>
      <c r="G129" s="55" t="s">
        <v>90</v>
      </c>
      <c r="H129" s="56"/>
      <c r="I129" s="162">
        <f t="shared" si="6"/>
        <v>40000</v>
      </c>
      <c r="J129" s="162">
        <f t="shared" si="6"/>
        <v>40000</v>
      </c>
    </row>
    <row r="130" spans="1:10" ht="47.25" x14ac:dyDescent="0.25">
      <c r="A130" s="57" t="s">
        <v>239</v>
      </c>
      <c r="B130" s="55" t="s">
        <v>86</v>
      </c>
      <c r="C130" s="56">
        <v>13</v>
      </c>
      <c r="D130" s="56">
        <v>91</v>
      </c>
      <c r="E130" s="56">
        <v>1</v>
      </c>
      <c r="F130" s="55" t="s">
        <v>89</v>
      </c>
      <c r="G130" s="55" t="s">
        <v>240</v>
      </c>
      <c r="H130" s="56"/>
      <c r="I130" s="162">
        <f t="shared" si="6"/>
        <v>40000</v>
      </c>
      <c r="J130" s="162">
        <f t="shared" si="6"/>
        <v>40000</v>
      </c>
    </row>
    <row r="131" spans="1:10" ht="31.5" x14ac:dyDescent="0.25">
      <c r="A131" s="57" t="s">
        <v>96</v>
      </c>
      <c r="B131" s="55" t="s">
        <v>86</v>
      </c>
      <c r="C131" s="56">
        <v>13</v>
      </c>
      <c r="D131" s="56">
        <v>91</v>
      </c>
      <c r="E131" s="56">
        <v>1</v>
      </c>
      <c r="F131" s="55" t="s">
        <v>89</v>
      </c>
      <c r="G131" s="55" t="s">
        <v>240</v>
      </c>
      <c r="H131" s="56">
        <v>240</v>
      </c>
      <c r="I131" s="162">
        <f>'Прил 8'!J365</f>
        <v>40000</v>
      </c>
      <c r="J131" s="162">
        <f>'Прил 8'!K365</f>
        <v>40000</v>
      </c>
    </row>
    <row r="132" spans="1:10" x14ac:dyDescent="0.25">
      <c r="A132" s="77" t="s">
        <v>101</v>
      </c>
      <c r="B132" s="176" t="s">
        <v>86</v>
      </c>
      <c r="C132" s="176" t="s">
        <v>121</v>
      </c>
      <c r="D132" s="176" t="s">
        <v>102</v>
      </c>
      <c r="E132" s="177">
        <v>0</v>
      </c>
      <c r="F132" s="176" t="s">
        <v>89</v>
      </c>
      <c r="G132" s="176" t="s">
        <v>90</v>
      </c>
      <c r="H132" s="177"/>
      <c r="I132" s="162">
        <f t="shared" ref="I132:J134" si="7">I133</f>
        <v>17192</v>
      </c>
      <c r="J132" s="162">
        <f t="shared" si="7"/>
        <v>17192</v>
      </c>
    </row>
    <row r="133" spans="1:10" x14ac:dyDescent="0.25">
      <c r="A133" s="77" t="s">
        <v>243</v>
      </c>
      <c r="B133" s="176" t="s">
        <v>86</v>
      </c>
      <c r="C133" s="176" t="s">
        <v>121</v>
      </c>
      <c r="D133" s="176" t="s">
        <v>102</v>
      </c>
      <c r="E133" s="177">
        <v>9</v>
      </c>
      <c r="F133" s="176" t="s">
        <v>89</v>
      </c>
      <c r="G133" s="176" t="s">
        <v>90</v>
      </c>
      <c r="H133" s="177"/>
      <c r="I133" s="162">
        <f t="shared" si="7"/>
        <v>17192</v>
      </c>
      <c r="J133" s="162">
        <f t="shared" si="7"/>
        <v>17192</v>
      </c>
    </row>
    <row r="134" spans="1:10" x14ac:dyDescent="0.25">
      <c r="A134" s="77" t="s">
        <v>246</v>
      </c>
      <c r="B134" s="176" t="s">
        <v>86</v>
      </c>
      <c r="C134" s="176" t="s">
        <v>121</v>
      </c>
      <c r="D134" s="176" t="s">
        <v>102</v>
      </c>
      <c r="E134" s="177">
        <v>9</v>
      </c>
      <c r="F134" s="176" t="s">
        <v>89</v>
      </c>
      <c r="G134" s="177">
        <v>29090</v>
      </c>
      <c r="H134" s="176"/>
      <c r="I134" s="162">
        <f t="shared" si="7"/>
        <v>17192</v>
      </c>
      <c r="J134" s="162">
        <f t="shared" si="7"/>
        <v>17192</v>
      </c>
    </row>
    <row r="135" spans="1:10" x14ac:dyDescent="0.25">
      <c r="A135" s="77" t="s">
        <v>98</v>
      </c>
      <c r="B135" s="176" t="s">
        <v>86</v>
      </c>
      <c r="C135" s="176" t="s">
        <v>121</v>
      </c>
      <c r="D135" s="176" t="s">
        <v>102</v>
      </c>
      <c r="E135" s="177">
        <v>9</v>
      </c>
      <c r="F135" s="176" t="s">
        <v>89</v>
      </c>
      <c r="G135" s="177">
        <v>29090</v>
      </c>
      <c r="H135" s="176" t="s">
        <v>99</v>
      </c>
      <c r="I135" s="162">
        <f>'Прил 8'!J122</f>
        <v>17192</v>
      </c>
      <c r="J135" s="162">
        <f>'Прил 8'!K122</f>
        <v>17192</v>
      </c>
    </row>
    <row r="136" spans="1:10" x14ac:dyDescent="0.25">
      <c r="A136" s="62" t="s">
        <v>128</v>
      </c>
      <c r="B136" s="55" t="s">
        <v>87</v>
      </c>
      <c r="C136" s="56" t="s">
        <v>24</v>
      </c>
      <c r="D136" s="55" t="s">
        <v>165</v>
      </c>
      <c r="E136" s="56"/>
      <c r="F136" s="55"/>
      <c r="G136" s="55"/>
      <c r="H136" s="56" t="s">
        <v>166</v>
      </c>
      <c r="I136" s="161">
        <f t="shared" ref="I136:J140" si="8">I137</f>
        <v>504399.05</v>
      </c>
      <c r="J136" s="161">
        <f t="shared" si="8"/>
        <v>520953.75</v>
      </c>
    </row>
    <row r="137" spans="1:10" x14ac:dyDescent="0.25">
      <c r="A137" s="63" t="s">
        <v>129</v>
      </c>
      <c r="B137" s="55" t="s">
        <v>87</v>
      </c>
      <c r="C137" s="55" t="s">
        <v>93</v>
      </c>
      <c r="D137" s="55" t="s">
        <v>165</v>
      </c>
      <c r="E137" s="56"/>
      <c r="F137" s="55"/>
      <c r="G137" s="55"/>
      <c r="H137" s="56" t="s">
        <v>166</v>
      </c>
      <c r="I137" s="162">
        <f t="shared" si="8"/>
        <v>504399.05</v>
      </c>
      <c r="J137" s="162">
        <f t="shared" si="8"/>
        <v>520953.75</v>
      </c>
    </row>
    <row r="138" spans="1:10" x14ac:dyDescent="0.25">
      <c r="A138" s="58" t="s">
        <v>101</v>
      </c>
      <c r="B138" s="55" t="s">
        <v>87</v>
      </c>
      <c r="C138" s="55" t="s">
        <v>93</v>
      </c>
      <c r="D138" s="55" t="s">
        <v>102</v>
      </c>
      <c r="E138" s="56">
        <v>0</v>
      </c>
      <c r="F138" s="55" t="s">
        <v>89</v>
      </c>
      <c r="G138" s="55" t="s">
        <v>90</v>
      </c>
      <c r="H138" s="56"/>
      <c r="I138" s="162">
        <f t="shared" si="8"/>
        <v>504399.05</v>
      </c>
      <c r="J138" s="162">
        <f t="shared" si="8"/>
        <v>520953.75</v>
      </c>
    </row>
    <row r="139" spans="1:10" x14ac:dyDescent="0.25">
      <c r="A139" s="58" t="s">
        <v>243</v>
      </c>
      <c r="B139" s="55" t="s">
        <v>87</v>
      </c>
      <c r="C139" s="55" t="s">
        <v>93</v>
      </c>
      <c r="D139" s="55" t="s">
        <v>102</v>
      </c>
      <c r="E139" s="56">
        <v>9</v>
      </c>
      <c r="F139" s="55" t="s">
        <v>89</v>
      </c>
      <c r="G139" s="55" t="s">
        <v>90</v>
      </c>
      <c r="H139" s="56"/>
      <c r="I139" s="162">
        <f t="shared" si="8"/>
        <v>504399.05</v>
      </c>
      <c r="J139" s="162">
        <f t="shared" si="8"/>
        <v>520953.75</v>
      </c>
    </row>
    <row r="140" spans="1:10" ht="63" x14ac:dyDescent="0.25">
      <c r="A140" s="57" t="s">
        <v>247</v>
      </c>
      <c r="B140" s="55" t="s">
        <v>87</v>
      </c>
      <c r="C140" s="55" t="s">
        <v>93</v>
      </c>
      <c r="D140" s="55" t="s">
        <v>102</v>
      </c>
      <c r="E140" s="56">
        <v>9</v>
      </c>
      <c r="F140" s="55" t="s">
        <v>89</v>
      </c>
      <c r="G140" s="55" t="s">
        <v>130</v>
      </c>
      <c r="H140" s="56"/>
      <c r="I140" s="162">
        <f t="shared" si="8"/>
        <v>504399.05</v>
      </c>
      <c r="J140" s="162">
        <f t="shared" si="8"/>
        <v>520953.75</v>
      </c>
    </row>
    <row r="141" spans="1:10" x14ac:dyDescent="0.25">
      <c r="A141" s="57" t="s">
        <v>171</v>
      </c>
      <c r="B141" s="55" t="s">
        <v>87</v>
      </c>
      <c r="C141" s="55" t="s">
        <v>93</v>
      </c>
      <c r="D141" s="55" t="s">
        <v>102</v>
      </c>
      <c r="E141" s="56">
        <v>9</v>
      </c>
      <c r="F141" s="55" t="s">
        <v>89</v>
      </c>
      <c r="G141" s="55" t="s">
        <v>130</v>
      </c>
      <c r="H141" s="56">
        <v>120</v>
      </c>
      <c r="I141" s="162">
        <f>'Прил 8'!J128</f>
        <v>504399.05</v>
      </c>
      <c r="J141" s="162">
        <f>'Прил 8'!K128</f>
        <v>520953.75</v>
      </c>
    </row>
    <row r="142" spans="1:10" ht="31.5" x14ac:dyDescent="0.25">
      <c r="A142" s="62" t="s">
        <v>131</v>
      </c>
      <c r="B142" s="55" t="s">
        <v>93</v>
      </c>
      <c r="C142" s="55"/>
      <c r="D142" s="55"/>
      <c r="E142" s="56"/>
      <c r="F142" s="55"/>
      <c r="G142" s="55"/>
      <c r="H142" s="56"/>
      <c r="I142" s="162">
        <f>I143+I156+I175</f>
        <v>1275278.6000000001</v>
      </c>
      <c r="J142" s="162">
        <f>J143+J156+J175</f>
        <v>1240878.6000000001</v>
      </c>
    </row>
    <row r="143" spans="1:10" x14ac:dyDescent="0.25">
      <c r="A143" s="57" t="s">
        <v>511</v>
      </c>
      <c r="B143" s="55" t="s">
        <v>93</v>
      </c>
      <c r="C143" s="55" t="s">
        <v>124</v>
      </c>
      <c r="D143" s="55"/>
      <c r="E143" s="56"/>
      <c r="F143" s="55"/>
      <c r="G143" s="55"/>
      <c r="H143" s="56"/>
      <c r="I143" s="162">
        <f>I144</f>
        <v>180000</v>
      </c>
      <c r="J143" s="162">
        <f>J144</f>
        <v>180000</v>
      </c>
    </row>
    <row r="144" spans="1:10" ht="110.25" x14ac:dyDescent="0.25">
      <c r="A144" s="57" t="s">
        <v>248</v>
      </c>
      <c r="B144" s="55" t="s">
        <v>93</v>
      </c>
      <c r="C144" s="55" t="s">
        <v>124</v>
      </c>
      <c r="D144" s="55" t="s">
        <v>87</v>
      </c>
      <c r="E144" s="56">
        <v>0</v>
      </c>
      <c r="F144" s="55" t="s">
        <v>89</v>
      </c>
      <c r="G144" s="55" t="s">
        <v>90</v>
      </c>
      <c r="H144" s="56"/>
      <c r="I144" s="162">
        <f>I145</f>
        <v>180000</v>
      </c>
      <c r="J144" s="162">
        <f>J145</f>
        <v>180000</v>
      </c>
    </row>
    <row r="145" spans="1:10" ht="31.5" x14ac:dyDescent="0.25">
      <c r="A145" s="58" t="s">
        <v>249</v>
      </c>
      <c r="B145" s="55" t="s">
        <v>93</v>
      </c>
      <c r="C145" s="55" t="s">
        <v>124</v>
      </c>
      <c r="D145" s="55" t="s">
        <v>87</v>
      </c>
      <c r="E145" s="56">
        <v>1</v>
      </c>
      <c r="F145" s="55" t="s">
        <v>89</v>
      </c>
      <c r="G145" s="55" t="s">
        <v>90</v>
      </c>
      <c r="H145" s="56"/>
      <c r="I145" s="162">
        <f>I146+I148+I152+I154+I150</f>
        <v>180000</v>
      </c>
      <c r="J145" s="162">
        <f>J146+J148+J152+J154+J150</f>
        <v>180000</v>
      </c>
    </row>
    <row r="146" spans="1:10" ht="31.5" x14ac:dyDescent="0.25">
      <c r="A146" s="58" t="s">
        <v>250</v>
      </c>
      <c r="B146" s="55" t="s">
        <v>93</v>
      </c>
      <c r="C146" s="55" t="s">
        <v>124</v>
      </c>
      <c r="D146" s="55" t="s">
        <v>87</v>
      </c>
      <c r="E146" s="56">
        <v>1</v>
      </c>
      <c r="F146" s="55" t="s">
        <v>89</v>
      </c>
      <c r="G146" s="55" t="s">
        <v>251</v>
      </c>
      <c r="H146" s="56"/>
      <c r="I146" s="162">
        <f>I147</f>
        <v>70000</v>
      </c>
      <c r="J146" s="162">
        <f>J147</f>
        <v>70000</v>
      </c>
    </row>
    <row r="147" spans="1:10" ht="31.5" x14ac:dyDescent="0.25">
      <c r="A147" s="58" t="s">
        <v>96</v>
      </c>
      <c r="B147" s="55" t="s">
        <v>93</v>
      </c>
      <c r="C147" s="55" t="s">
        <v>124</v>
      </c>
      <c r="D147" s="55" t="s">
        <v>87</v>
      </c>
      <c r="E147" s="56">
        <v>1</v>
      </c>
      <c r="F147" s="55" t="s">
        <v>89</v>
      </c>
      <c r="G147" s="55" t="s">
        <v>251</v>
      </c>
      <c r="H147" s="56">
        <v>240</v>
      </c>
      <c r="I147" s="162">
        <f>'Прил 8'!J134</f>
        <v>70000</v>
      </c>
      <c r="J147" s="162">
        <f>'Прил 8'!K134</f>
        <v>70000</v>
      </c>
    </row>
    <row r="148" spans="1:10" ht="31.5" hidden="1" x14ac:dyDescent="0.25">
      <c r="A148" s="58" t="s">
        <v>252</v>
      </c>
      <c r="B148" s="55" t="s">
        <v>93</v>
      </c>
      <c r="C148" s="55" t="s">
        <v>124</v>
      </c>
      <c r="D148" s="55" t="s">
        <v>87</v>
      </c>
      <c r="E148" s="56">
        <v>1</v>
      </c>
      <c r="F148" s="55" t="s">
        <v>89</v>
      </c>
      <c r="G148" s="55" t="s">
        <v>253</v>
      </c>
      <c r="H148" s="56"/>
      <c r="I148" s="162">
        <f>I149</f>
        <v>0</v>
      </c>
      <c r="J148" s="162">
        <f>J149</f>
        <v>0</v>
      </c>
    </row>
    <row r="149" spans="1:10" ht="31.5" hidden="1" x14ac:dyDescent="0.25">
      <c r="A149" s="58" t="s">
        <v>96</v>
      </c>
      <c r="B149" s="55" t="s">
        <v>93</v>
      </c>
      <c r="C149" s="55" t="s">
        <v>124</v>
      </c>
      <c r="D149" s="55" t="s">
        <v>87</v>
      </c>
      <c r="E149" s="56">
        <v>1</v>
      </c>
      <c r="F149" s="55" t="s">
        <v>89</v>
      </c>
      <c r="G149" s="55" t="s">
        <v>253</v>
      </c>
      <c r="H149" s="56">
        <v>240</v>
      </c>
      <c r="I149" s="162">
        <f>'Прил 8'!J136</f>
        <v>0</v>
      </c>
      <c r="J149" s="162">
        <f>'Прил 8'!K136</f>
        <v>0</v>
      </c>
    </row>
    <row r="150" spans="1:10" ht="31.5" hidden="1" x14ac:dyDescent="0.25">
      <c r="A150" s="58" t="s">
        <v>254</v>
      </c>
      <c r="B150" s="55" t="s">
        <v>93</v>
      </c>
      <c r="C150" s="55" t="s">
        <v>124</v>
      </c>
      <c r="D150" s="55" t="s">
        <v>87</v>
      </c>
      <c r="E150" s="56">
        <v>1</v>
      </c>
      <c r="F150" s="55" t="s">
        <v>89</v>
      </c>
      <c r="G150" s="55" t="s">
        <v>255</v>
      </c>
      <c r="H150" s="56"/>
      <c r="I150" s="162">
        <f>I151</f>
        <v>0</v>
      </c>
      <c r="J150" s="162">
        <f>J151</f>
        <v>0</v>
      </c>
    </row>
    <row r="151" spans="1:10" ht="31.5" hidden="1" x14ac:dyDescent="0.25">
      <c r="A151" s="58" t="s">
        <v>96</v>
      </c>
      <c r="B151" s="55" t="s">
        <v>93</v>
      </c>
      <c r="C151" s="55" t="s">
        <v>124</v>
      </c>
      <c r="D151" s="55" t="s">
        <v>87</v>
      </c>
      <c r="E151" s="56">
        <v>1</v>
      </c>
      <c r="F151" s="55" t="s">
        <v>89</v>
      </c>
      <c r="G151" s="55" t="s">
        <v>255</v>
      </c>
      <c r="H151" s="56">
        <v>240</v>
      </c>
      <c r="I151" s="162">
        <f>'Прил 8'!J138</f>
        <v>0</v>
      </c>
      <c r="J151" s="162">
        <f>'Прил 8'!K138</f>
        <v>0</v>
      </c>
    </row>
    <row r="152" spans="1:10" ht="31.5" x14ac:dyDescent="0.25">
      <c r="A152" s="58" t="s">
        <v>591</v>
      </c>
      <c r="B152" s="55" t="s">
        <v>93</v>
      </c>
      <c r="C152" s="55" t="s">
        <v>124</v>
      </c>
      <c r="D152" s="55" t="s">
        <v>87</v>
      </c>
      <c r="E152" s="56">
        <v>1</v>
      </c>
      <c r="F152" s="55" t="s">
        <v>89</v>
      </c>
      <c r="G152" s="55" t="s">
        <v>256</v>
      </c>
      <c r="H152" s="56"/>
      <c r="I152" s="162">
        <f>I153</f>
        <v>10000</v>
      </c>
      <c r="J152" s="162">
        <f>J153</f>
        <v>10000</v>
      </c>
    </row>
    <row r="153" spans="1:10" ht="31.5" x14ac:dyDescent="0.25">
      <c r="A153" s="58" t="s">
        <v>96</v>
      </c>
      <c r="B153" s="55" t="s">
        <v>93</v>
      </c>
      <c r="C153" s="55" t="s">
        <v>124</v>
      </c>
      <c r="D153" s="55" t="s">
        <v>87</v>
      </c>
      <c r="E153" s="56">
        <v>1</v>
      </c>
      <c r="F153" s="55" t="s">
        <v>89</v>
      </c>
      <c r="G153" s="55" t="s">
        <v>256</v>
      </c>
      <c r="H153" s="56">
        <v>240</v>
      </c>
      <c r="I153" s="162">
        <f>'Прил 8'!J140</f>
        <v>10000</v>
      </c>
      <c r="J153" s="162">
        <f>'Прил 8'!K140</f>
        <v>10000</v>
      </c>
    </row>
    <row r="154" spans="1:10" x14ac:dyDescent="0.25">
      <c r="A154" s="58" t="s">
        <v>257</v>
      </c>
      <c r="B154" s="55" t="s">
        <v>93</v>
      </c>
      <c r="C154" s="55" t="s">
        <v>124</v>
      </c>
      <c r="D154" s="55" t="s">
        <v>87</v>
      </c>
      <c r="E154" s="56">
        <v>1</v>
      </c>
      <c r="F154" s="55" t="s">
        <v>89</v>
      </c>
      <c r="G154" s="55" t="s">
        <v>258</v>
      </c>
      <c r="H154" s="56"/>
      <c r="I154" s="162">
        <f>I155</f>
        <v>100000</v>
      </c>
      <c r="J154" s="162">
        <f>J155</f>
        <v>100000</v>
      </c>
    </row>
    <row r="155" spans="1:10" ht="31.5" x14ac:dyDescent="0.25">
      <c r="A155" s="58" t="s">
        <v>96</v>
      </c>
      <c r="B155" s="55" t="s">
        <v>93</v>
      </c>
      <c r="C155" s="55" t="s">
        <v>124</v>
      </c>
      <c r="D155" s="55" t="s">
        <v>87</v>
      </c>
      <c r="E155" s="56">
        <v>1</v>
      </c>
      <c r="F155" s="55" t="s">
        <v>89</v>
      </c>
      <c r="G155" s="55" t="s">
        <v>258</v>
      </c>
      <c r="H155" s="56">
        <v>240</v>
      </c>
      <c r="I155" s="162">
        <f>'Прил 8'!J142</f>
        <v>100000</v>
      </c>
      <c r="J155" s="162">
        <f>'Прил 8'!K142</f>
        <v>100000</v>
      </c>
    </row>
    <row r="156" spans="1:10" ht="47.25" x14ac:dyDescent="0.25">
      <c r="A156" s="58" t="s">
        <v>512</v>
      </c>
      <c r="B156" s="55" t="s">
        <v>93</v>
      </c>
      <c r="C156" s="55" t="s">
        <v>112</v>
      </c>
      <c r="D156" s="55"/>
      <c r="E156" s="56"/>
      <c r="F156" s="55"/>
      <c r="G156" s="55"/>
      <c r="H156" s="56"/>
      <c r="I156" s="162">
        <f>I157+I169</f>
        <v>1095278.6000000001</v>
      </c>
      <c r="J156" s="162">
        <f>J157+J169</f>
        <v>1060878.6000000001</v>
      </c>
    </row>
    <row r="157" spans="1:10" ht="110.25" x14ac:dyDescent="0.25">
      <c r="A157" s="58" t="s">
        <v>248</v>
      </c>
      <c r="B157" s="55" t="s">
        <v>93</v>
      </c>
      <c r="C157" s="55" t="s">
        <v>112</v>
      </c>
      <c r="D157" s="55" t="s">
        <v>87</v>
      </c>
      <c r="E157" s="56">
        <v>0</v>
      </c>
      <c r="F157" s="55" t="s">
        <v>89</v>
      </c>
      <c r="G157" s="55" t="s">
        <v>90</v>
      </c>
      <c r="H157" s="56"/>
      <c r="I157" s="162">
        <f>I158+I161+I164+I166</f>
        <v>505978.6</v>
      </c>
      <c r="J157" s="162">
        <f>J158+J161+J164+J166</f>
        <v>465978.6</v>
      </c>
    </row>
    <row r="158" spans="1:10" ht="47.25" x14ac:dyDescent="0.25">
      <c r="A158" s="64" t="s">
        <v>259</v>
      </c>
      <c r="B158" s="55" t="s">
        <v>93</v>
      </c>
      <c r="C158" s="55" t="s">
        <v>112</v>
      </c>
      <c r="D158" s="55" t="s">
        <v>87</v>
      </c>
      <c r="E158" s="56">
        <v>2</v>
      </c>
      <c r="F158" s="55" t="s">
        <v>89</v>
      </c>
      <c r="G158" s="55" t="s">
        <v>90</v>
      </c>
      <c r="H158" s="56"/>
      <c r="I158" s="162">
        <f>I159</f>
        <v>10000</v>
      </c>
      <c r="J158" s="162">
        <f>J159</f>
        <v>10000</v>
      </c>
    </row>
    <row r="159" spans="1:10" ht="31.5" x14ac:dyDescent="0.25">
      <c r="A159" s="64" t="s">
        <v>260</v>
      </c>
      <c r="B159" s="55" t="s">
        <v>93</v>
      </c>
      <c r="C159" s="55" t="s">
        <v>112</v>
      </c>
      <c r="D159" s="55" t="s">
        <v>87</v>
      </c>
      <c r="E159" s="56">
        <v>2</v>
      </c>
      <c r="F159" s="55" t="s">
        <v>89</v>
      </c>
      <c r="G159" s="55" t="s">
        <v>261</v>
      </c>
      <c r="H159" s="56"/>
      <c r="I159" s="162">
        <f>I160</f>
        <v>10000</v>
      </c>
      <c r="J159" s="162">
        <f>J160</f>
        <v>10000</v>
      </c>
    </row>
    <row r="160" spans="1:10" ht="31.5" x14ac:dyDescent="0.25">
      <c r="A160" s="58" t="s">
        <v>96</v>
      </c>
      <c r="B160" s="55" t="s">
        <v>93</v>
      </c>
      <c r="C160" s="55" t="s">
        <v>112</v>
      </c>
      <c r="D160" s="55" t="s">
        <v>87</v>
      </c>
      <c r="E160" s="56">
        <v>2</v>
      </c>
      <c r="F160" s="55" t="s">
        <v>89</v>
      </c>
      <c r="G160" s="55" t="s">
        <v>261</v>
      </c>
      <c r="H160" s="56">
        <v>240</v>
      </c>
      <c r="I160" s="162">
        <f>'Прил 8'!J147</f>
        <v>10000</v>
      </c>
      <c r="J160" s="162">
        <f>'Прил 8'!K147</f>
        <v>10000</v>
      </c>
    </row>
    <row r="161" spans="1:10" ht="63" x14ac:dyDescent="0.25">
      <c r="A161" s="58" t="s">
        <v>262</v>
      </c>
      <c r="B161" s="55" t="s">
        <v>93</v>
      </c>
      <c r="C161" s="55" t="s">
        <v>112</v>
      </c>
      <c r="D161" s="55" t="s">
        <v>87</v>
      </c>
      <c r="E161" s="56">
        <v>3</v>
      </c>
      <c r="F161" s="55" t="s">
        <v>89</v>
      </c>
      <c r="G161" s="55" t="s">
        <v>90</v>
      </c>
      <c r="H161" s="56"/>
      <c r="I161" s="162">
        <f>I162+I164</f>
        <v>385978.6</v>
      </c>
      <c r="J161" s="162">
        <f>J162+J164</f>
        <v>345978.6</v>
      </c>
    </row>
    <row r="162" spans="1:10" ht="47.25" x14ac:dyDescent="0.25">
      <c r="A162" s="58" t="s">
        <v>263</v>
      </c>
      <c r="B162" s="55" t="s">
        <v>93</v>
      </c>
      <c r="C162" s="55" t="s">
        <v>112</v>
      </c>
      <c r="D162" s="55" t="s">
        <v>87</v>
      </c>
      <c r="E162" s="56">
        <v>3</v>
      </c>
      <c r="F162" s="55" t="s">
        <v>89</v>
      </c>
      <c r="G162" s="55" t="s">
        <v>264</v>
      </c>
      <c r="H162" s="56"/>
      <c r="I162" s="162">
        <f>I163</f>
        <v>385978.6</v>
      </c>
      <c r="J162" s="162">
        <f>J163</f>
        <v>345978.6</v>
      </c>
    </row>
    <row r="163" spans="1:10" ht="31.5" x14ac:dyDescent="0.25">
      <c r="A163" s="58" t="s">
        <v>96</v>
      </c>
      <c r="B163" s="55" t="s">
        <v>93</v>
      </c>
      <c r="C163" s="55" t="s">
        <v>112</v>
      </c>
      <c r="D163" s="55" t="s">
        <v>87</v>
      </c>
      <c r="E163" s="56">
        <v>3</v>
      </c>
      <c r="F163" s="55" t="s">
        <v>89</v>
      </c>
      <c r="G163" s="55" t="s">
        <v>264</v>
      </c>
      <c r="H163" s="56">
        <v>240</v>
      </c>
      <c r="I163" s="162">
        <f>'Прил 8'!J150</f>
        <v>385978.6</v>
      </c>
      <c r="J163" s="162">
        <f>'Прил 8'!K150</f>
        <v>345978.6</v>
      </c>
    </row>
    <row r="164" spans="1:10" ht="31.5" hidden="1" x14ac:dyDescent="0.25">
      <c r="A164" s="58" t="s">
        <v>265</v>
      </c>
      <c r="B164" s="55" t="s">
        <v>93</v>
      </c>
      <c r="C164" s="55" t="s">
        <v>112</v>
      </c>
      <c r="D164" s="55" t="s">
        <v>87</v>
      </c>
      <c r="E164" s="56">
        <v>3</v>
      </c>
      <c r="F164" s="55" t="s">
        <v>89</v>
      </c>
      <c r="G164" s="55" t="s">
        <v>266</v>
      </c>
      <c r="H164" s="56"/>
      <c r="I164" s="162">
        <f>I165</f>
        <v>0</v>
      </c>
      <c r="J164" s="162">
        <f>J165</f>
        <v>0</v>
      </c>
    </row>
    <row r="165" spans="1:10" ht="31.5" hidden="1" x14ac:dyDescent="0.25">
      <c r="A165" s="58" t="s">
        <v>96</v>
      </c>
      <c r="B165" s="55" t="s">
        <v>93</v>
      </c>
      <c r="C165" s="55" t="s">
        <v>112</v>
      </c>
      <c r="D165" s="55" t="s">
        <v>87</v>
      </c>
      <c r="E165" s="56">
        <v>3</v>
      </c>
      <c r="F165" s="55" t="s">
        <v>89</v>
      </c>
      <c r="G165" s="55" t="s">
        <v>266</v>
      </c>
      <c r="H165" s="56">
        <v>240</v>
      </c>
      <c r="I165" s="162">
        <f>'Прил 8'!J152</f>
        <v>0</v>
      </c>
      <c r="J165" s="162">
        <f>'Прил 8'!K152</f>
        <v>0</v>
      </c>
    </row>
    <row r="166" spans="1:10" x14ac:dyDescent="0.25">
      <c r="A166" s="58" t="s">
        <v>270</v>
      </c>
      <c r="B166" s="55" t="s">
        <v>93</v>
      </c>
      <c r="C166" s="55" t="s">
        <v>112</v>
      </c>
      <c r="D166" s="55" t="s">
        <v>87</v>
      </c>
      <c r="E166" s="56">
        <v>4</v>
      </c>
      <c r="F166" s="55" t="s">
        <v>89</v>
      </c>
      <c r="G166" s="55" t="s">
        <v>90</v>
      </c>
      <c r="H166" s="56"/>
      <c r="I166" s="162">
        <f t="shared" ref="I166:J167" si="9">I167</f>
        <v>110000</v>
      </c>
      <c r="J166" s="162">
        <f t="shared" si="9"/>
        <v>110000</v>
      </c>
    </row>
    <row r="167" spans="1:10" x14ac:dyDescent="0.25">
      <c r="A167" s="58" t="s">
        <v>270</v>
      </c>
      <c r="B167" s="55" t="s">
        <v>93</v>
      </c>
      <c r="C167" s="55" t="s">
        <v>112</v>
      </c>
      <c r="D167" s="55" t="s">
        <v>87</v>
      </c>
      <c r="E167" s="56">
        <v>4</v>
      </c>
      <c r="F167" s="55" t="s">
        <v>89</v>
      </c>
      <c r="G167" s="55" t="s">
        <v>271</v>
      </c>
      <c r="H167" s="56"/>
      <c r="I167" s="162">
        <f t="shared" si="9"/>
        <v>110000</v>
      </c>
      <c r="J167" s="162">
        <f t="shared" si="9"/>
        <v>110000</v>
      </c>
    </row>
    <row r="168" spans="1:10" ht="31.5" x14ac:dyDescent="0.25">
      <c r="A168" s="58" t="s">
        <v>96</v>
      </c>
      <c r="B168" s="55" t="s">
        <v>93</v>
      </c>
      <c r="C168" s="55" t="s">
        <v>112</v>
      </c>
      <c r="D168" s="55" t="s">
        <v>87</v>
      </c>
      <c r="E168" s="56">
        <v>4</v>
      </c>
      <c r="F168" s="55" t="s">
        <v>89</v>
      </c>
      <c r="G168" s="55" t="s">
        <v>271</v>
      </c>
      <c r="H168" s="56">
        <v>240</v>
      </c>
      <c r="I168" s="162">
        <f>'Прил 8'!J155</f>
        <v>110000</v>
      </c>
      <c r="J168" s="162">
        <f>'Прил 8'!K155</f>
        <v>110000</v>
      </c>
    </row>
    <row r="169" spans="1:10" ht="31.5" x14ac:dyDescent="0.25">
      <c r="A169" s="58" t="s">
        <v>267</v>
      </c>
      <c r="B169" s="55" t="s">
        <v>93</v>
      </c>
      <c r="C169" s="55" t="s">
        <v>112</v>
      </c>
      <c r="D169" s="55">
        <v>97</v>
      </c>
      <c r="E169" s="56">
        <v>0</v>
      </c>
      <c r="F169" s="55" t="s">
        <v>89</v>
      </c>
      <c r="G169" s="55" t="s">
        <v>90</v>
      </c>
      <c r="H169" s="56"/>
      <c r="I169" s="162">
        <f t="shared" ref="I169:J171" si="10">I170</f>
        <v>589300</v>
      </c>
      <c r="J169" s="162">
        <f t="shared" si="10"/>
        <v>594900</v>
      </c>
    </row>
    <row r="170" spans="1:10" ht="63" x14ac:dyDescent="0.25">
      <c r="A170" s="58" t="s">
        <v>183</v>
      </c>
      <c r="B170" s="55" t="s">
        <v>93</v>
      </c>
      <c r="C170" s="55" t="s">
        <v>112</v>
      </c>
      <c r="D170" s="55">
        <v>97</v>
      </c>
      <c r="E170" s="56">
        <v>2</v>
      </c>
      <c r="F170" s="55" t="s">
        <v>89</v>
      </c>
      <c r="G170" s="55" t="s">
        <v>90</v>
      </c>
      <c r="H170" s="56"/>
      <c r="I170" s="162">
        <f>I171+I173</f>
        <v>589300</v>
      </c>
      <c r="J170" s="162">
        <f>J171+J173</f>
        <v>594900</v>
      </c>
    </row>
    <row r="171" spans="1:10" ht="63" x14ac:dyDescent="0.25">
      <c r="A171" s="58" t="s">
        <v>268</v>
      </c>
      <c r="B171" s="55" t="s">
        <v>93</v>
      </c>
      <c r="C171" s="55" t="s">
        <v>112</v>
      </c>
      <c r="D171" s="55" t="s">
        <v>185</v>
      </c>
      <c r="E171" s="56">
        <v>2</v>
      </c>
      <c r="F171" s="55" t="s">
        <v>89</v>
      </c>
      <c r="G171" s="55" t="s">
        <v>269</v>
      </c>
      <c r="H171" s="56"/>
      <c r="I171" s="162">
        <f t="shared" si="10"/>
        <v>34700</v>
      </c>
      <c r="J171" s="162">
        <f t="shared" si="10"/>
        <v>34700</v>
      </c>
    </row>
    <row r="172" spans="1:10" x14ac:dyDescent="0.25">
      <c r="A172" s="60" t="s">
        <v>188</v>
      </c>
      <c r="B172" s="55" t="s">
        <v>93</v>
      </c>
      <c r="C172" s="55" t="s">
        <v>112</v>
      </c>
      <c r="D172" s="55" t="s">
        <v>185</v>
      </c>
      <c r="E172" s="56">
        <v>2</v>
      </c>
      <c r="F172" s="55" t="s">
        <v>89</v>
      </c>
      <c r="G172" s="55" t="s">
        <v>269</v>
      </c>
      <c r="H172" s="56">
        <v>500</v>
      </c>
      <c r="I172" s="162">
        <f>'Прил 8'!J159</f>
        <v>34700</v>
      </c>
      <c r="J172" s="162">
        <f>'Прил 8'!K159</f>
        <v>34700</v>
      </c>
    </row>
    <row r="173" spans="1:10" ht="141.75" x14ac:dyDescent="0.25">
      <c r="A173" s="77" t="s">
        <v>516</v>
      </c>
      <c r="B173" s="176" t="s">
        <v>93</v>
      </c>
      <c r="C173" s="176" t="s">
        <v>112</v>
      </c>
      <c r="D173" s="176" t="s">
        <v>185</v>
      </c>
      <c r="E173" s="177">
        <v>2</v>
      </c>
      <c r="F173" s="176" t="s">
        <v>89</v>
      </c>
      <c r="G173" s="176" t="s">
        <v>517</v>
      </c>
      <c r="H173" s="177"/>
      <c r="I173" s="162">
        <f t="shared" ref="I173:J173" si="11">I174</f>
        <v>554600</v>
      </c>
      <c r="J173" s="162">
        <f t="shared" si="11"/>
        <v>560200</v>
      </c>
    </row>
    <row r="174" spans="1:10" x14ac:dyDescent="0.25">
      <c r="A174" s="80" t="s">
        <v>188</v>
      </c>
      <c r="B174" s="176" t="s">
        <v>93</v>
      </c>
      <c r="C174" s="176" t="s">
        <v>112</v>
      </c>
      <c r="D174" s="176" t="s">
        <v>185</v>
      </c>
      <c r="E174" s="177">
        <v>2</v>
      </c>
      <c r="F174" s="176" t="s">
        <v>89</v>
      </c>
      <c r="G174" s="176" t="s">
        <v>517</v>
      </c>
      <c r="H174" s="177">
        <v>540</v>
      </c>
      <c r="I174" s="162">
        <f>'Прил 8'!J161</f>
        <v>554600</v>
      </c>
      <c r="J174" s="162">
        <f>'Прил 8'!K161</f>
        <v>560200</v>
      </c>
    </row>
    <row r="175" spans="1:10" ht="31.5" hidden="1" x14ac:dyDescent="0.25">
      <c r="A175" s="58" t="s">
        <v>133</v>
      </c>
      <c r="B175" s="55" t="s">
        <v>93</v>
      </c>
      <c r="C175" s="55" t="s">
        <v>134</v>
      </c>
      <c r="D175" s="55"/>
      <c r="E175" s="56"/>
      <c r="F175" s="55"/>
      <c r="G175" s="55"/>
      <c r="H175" s="56"/>
      <c r="I175" s="162">
        <f t="shared" ref="I175:J177" si="12">I176</f>
        <v>0</v>
      </c>
      <c r="J175" s="162">
        <f t="shared" si="12"/>
        <v>0</v>
      </c>
    </row>
    <row r="176" spans="1:10" ht="63" hidden="1" x14ac:dyDescent="0.25">
      <c r="A176" s="58" t="s">
        <v>272</v>
      </c>
      <c r="B176" s="55" t="s">
        <v>93</v>
      </c>
      <c r="C176" s="55" t="s">
        <v>134</v>
      </c>
      <c r="D176" s="55" t="s">
        <v>119</v>
      </c>
      <c r="E176" s="56">
        <v>0</v>
      </c>
      <c r="F176" s="55" t="s">
        <v>89</v>
      </c>
      <c r="G176" s="55" t="s">
        <v>90</v>
      </c>
      <c r="H176" s="56"/>
      <c r="I176" s="162">
        <f t="shared" si="12"/>
        <v>0</v>
      </c>
      <c r="J176" s="162">
        <f t="shared" si="12"/>
        <v>0</v>
      </c>
    </row>
    <row r="177" spans="1:10" ht="31.5" hidden="1" x14ac:dyDescent="0.25">
      <c r="A177" s="58" t="s">
        <v>273</v>
      </c>
      <c r="B177" s="55" t="s">
        <v>93</v>
      </c>
      <c r="C177" s="55" t="s">
        <v>134</v>
      </c>
      <c r="D177" s="55" t="s">
        <v>119</v>
      </c>
      <c r="E177" s="56">
        <v>0</v>
      </c>
      <c r="F177" s="55" t="s">
        <v>89</v>
      </c>
      <c r="G177" s="55" t="s">
        <v>274</v>
      </c>
      <c r="H177" s="56"/>
      <c r="I177" s="162">
        <f t="shared" si="12"/>
        <v>0</v>
      </c>
      <c r="J177" s="162">
        <f t="shared" si="12"/>
        <v>0</v>
      </c>
    </row>
    <row r="178" spans="1:10" ht="31.5" hidden="1" x14ac:dyDescent="0.25">
      <c r="A178" s="58" t="s">
        <v>96</v>
      </c>
      <c r="B178" s="55" t="s">
        <v>93</v>
      </c>
      <c r="C178" s="55" t="s">
        <v>134</v>
      </c>
      <c r="D178" s="55" t="s">
        <v>119</v>
      </c>
      <c r="E178" s="56">
        <v>0</v>
      </c>
      <c r="F178" s="55" t="s">
        <v>89</v>
      </c>
      <c r="G178" s="55" t="s">
        <v>274</v>
      </c>
      <c r="H178" s="56">
        <v>240</v>
      </c>
      <c r="I178" s="162">
        <f>'Прил 8'!J165</f>
        <v>0</v>
      </c>
      <c r="J178" s="162">
        <f>'Прил 8'!K165</f>
        <v>0</v>
      </c>
    </row>
    <row r="179" spans="1:10" x14ac:dyDescent="0.25">
      <c r="A179" s="62" t="s">
        <v>135</v>
      </c>
      <c r="B179" s="55" t="s">
        <v>105</v>
      </c>
      <c r="C179" s="56" t="s">
        <v>24</v>
      </c>
      <c r="D179" s="55"/>
      <c r="E179" s="56"/>
      <c r="F179" s="55"/>
      <c r="G179" s="55"/>
      <c r="H179" s="56"/>
      <c r="I179" s="162">
        <f>I180+I195+I200</f>
        <v>29918909.309999999</v>
      </c>
      <c r="J179" s="162">
        <f>J180+J195+J200</f>
        <v>31444389.809999999</v>
      </c>
    </row>
    <row r="180" spans="1:10" x14ac:dyDescent="0.25">
      <c r="A180" s="57" t="s">
        <v>138</v>
      </c>
      <c r="B180" s="55" t="s">
        <v>105</v>
      </c>
      <c r="C180" s="55" t="s">
        <v>124</v>
      </c>
      <c r="D180" s="55"/>
      <c r="E180" s="56"/>
      <c r="F180" s="55"/>
      <c r="G180" s="55"/>
      <c r="H180" s="56"/>
      <c r="I180" s="162">
        <f>I181</f>
        <v>29808553.41</v>
      </c>
      <c r="J180" s="162">
        <f>J181</f>
        <v>31330809.629999999</v>
      </c>
    </row>
    <row r="181" spans="1:10" ht="47.25" x14ac:dyDescent="0.25">
      <c r="A181" s="57" t="s">
        <v>275</v>
      </c>
      <c r="B181" s="55" t="s">
        <v>105</v>
      </c>
      <c r="C181" s="55" t="s">
        <v>124</v>
      </c>
      <c r="D181" s="55" t="s">
        <v>93</v>
      </c>
      <c r="E181" s="56">
        <v>0</v>
      </c>
      <c r="F181" s="55" t="s">
        <v>89</v>
      </c>
      <c r="G181" s="55" t="s">
        <v>90</v>
      </c>
      <c r="H181" s="56"/>
      <c r="I181" s="162">
        <f>I182</f>
        <v>29808553.41</v>
      </c>
      <c r="J181" s="162">
        <f>J182</f>
        <v>31330809.629999999</v>
      </c>
    </row>
    <row r="182" spans="1:10" ht="63" x14ac:dyDescent="0.25">
      <c r="A182" s="58" t="s">
        <v>276</v>
      </c>
      <c r="B182" s="55" t="s">
        <v>105</v>
      </c>
      <c r="C182" s="55" t="s">
        <v>124</v>
      </c>
      <c r="D182" s="55" t="s">
        <v>93</v>
      </c>
      <c r="E182" s="56">
        <v>1</v>
      </c>
      <c r="F182" s="55" t="s">
        <v>89</v>
      </c>
      <c r="G182" s="55" t="s">
        <v>90</v>
      </c>
      <c r="H182" s="56"/>
      <c r="I182" s="162">
        <f>I183+I185+I187+I189+I193+I191</f>
        <v>29808553.41</v>
      </c>
      <c r="J182" s="162">
        <f>J183+J185+J187+J189+J193+J191</f>
        <v>31330809.629999999</v>
      </c>
    </row>
    <row r="183" spans="1:10" x14ac:dyDescent="0.25">
      <c r="A183" s="58" t="s">
        <v>277</v>
      </c>
      <c r="B183" s="55" t="s">
        <v>105</v>
      </c>
      <c r="C183" s="55" t="s">
        <v>124</v>
      </c>
      <c r="D183" s="55" t="s">
        <v>93</v>
      </c>
      <c r="E183" s="56">
        <v>1</v>
      </c>
      <c r="F183" s="55" t="s">
        <v>89</v>
      </c>
      <c r="G183" s="55" t="s">
        <v>278</v>
      </c>
      <c r="H183" s="56"/>
      <c r="I183" s="162">
        <f>I184</f>
        <v>14313106.779999999</v>
      </c>
      <c r="J183" s="162">
        <f>J184</f>
        <v>15417545.140000001</v>
      </c>
    </row>
    <row r="184" spans="1:10" ht="31.5" x14ac:dyDescent="0.25">
      <c r="A184" s="58" t="s">
        <v>96</v>
      </c>
      <c r="B184" s="55" t="s">
        <v>105</v>
      </c>
      <c r="C184" s="55" t="s">
        <v>124</v>
      </c>
      <c r="D184" s="55" t="s">
        <v>93</v>
      </c>
      <c r="E184" s="56">
        <v>1</v>
      </c>
      <c r="F184" s="55" t="s">
        <v>89</v>
      </c>
      <c r="G184" s="55" t="s">
        <v>278</v>
      </c>
      <c r="H184" s="56">
        <v>240</v>
      </c>
      <c r="I184" s="162">
        <f>'Прил 8'!J171</f>
        <v>14313106.779999999</v>
      </c>
      <c r="J184" s="162">
        <f>'Прил 8'!K171</f>
        <v>15417545.140000001</v>
      </c>
    </row>
    <row r="185" spans="1:10" hidden="1" x14ac:dyDescent="0.25">
      <c r="A185" s="58" t="s">
        <v>279</v>
      </c>
      <c r="B185" s="55" t="s">
        <v>105</v>
      </c>
      <c r="C185" s="55" t="s">
        <v>124</v>
      </c>
      <c r="D185" s="55" t="s">
        <v>93</v>
      </c>
      <c r="E185" s="56">
        <v>1</v>
      </c>
      <c r="F185" s="55" t="s">
        <v>89</v>
      </c>
      <c r="G185" s="55" t="s">
        <v>280</v>
      </c>
      <c r="H185" s="56"/>
      <c r="I185" s="162">
        <f>I186</f>
        <v>0</v>
      </c>
      <c r="J185" s="162">
        <f>J186</f>
        <v>0</v>
      </c>
    </row>
    <row r="186" spans="1:10" ht="31.5" hidden="1" x14ac:dyDescent="0.25">
      <c r="A186" s="58" t="s">
        <v>96</v>
      </c>
      <c r="B186" s="55" t="s">
        <v>105</v>
      </c>
      <c r="C186" s="55" t="s">
        <v>124</v>
      </c>
      <c r="D186" s="55" t="s">
        <v>93</v>
      </c>
      <c r="E186" s="56">
        <v>1</v>
      </c>
      <c r="F186" s="55" t="s">
        <v>89</v>
      </c>
      <c r="G186" s="55" t="s">
        <v>280</v>
      </c>
      <c r="H186" s="56">
        <v>240</v>
      </c>
      <c r="I186" s="162">
        <f>'Прил 8'!J173</f>
        <v>0</v>
      </c>
      <c r="J186" s="162">
        <f>'Прил 8'!K173</f>
        <v>0</v>
      </c>
    </row>
    <row r="187" spans="1:10" x14ac:dyDescent="0.25">
      <c r="A187" s="58" t="s">
        <v>281</v>
      </c>
      <c r="B187" s="55" t="s">
        <v>105</v>
      </c>
      <c r="C187" s="55" t="s">
        <v>124</v>
      </c>
      <c r="D187" s="55" t="s">
        <v>93</v>
      </c>
      <c r="E187" s="56">
        <v>1</v>
      </c>
      <c r="F187" s="55" t="s">
        <v>89</v>
      </c>
      <c r="G187" s="55" t="s">
        <v>282</v>
      </c>
      <c r="H187" s="56"/>
      <c r="I187" s="162">
        <f>I188</f>
        <v>5000000</v>
      </c>
      <c r="J187" s="162">
        <f>J188</f>
        <v>5000000</v>
      </c>
    </row>
    <row r="188" spans="1:10" ht="31.5" x14ac:dyDescent="0.25">
      <c r="A188" s="58" t="s">
        <v>96</v>
      </c>
      <c r="B188" s="55" t="s">
        <v>105</v>
      </c>
      <c r="C188" s="55" t="s">
        <v>124</v>
      </c>
      <c r="D188" s="55" t="s">
        <v>93</v>
      </c>
      <c r="E188" s="56">
        <v>1</v>
      </c>
      <c r="F188" s="55" t="s">
        <v>89</v>
      </c>
      <c r="G188" s="55" t="s">
        <v>282</v>
      </c>
      <c r="H188" s="56">
        <v>240</v>
      </c>
      <c r="I188" s="162">
        <f>'Прил 8'!J175</f>
        <v>5000000</v>
      </c>
      <c r="J188" s="162">
        <f>'Прил 8'!K175</f>
        <v>5000000</v>
      </c>
    </row>
    <row r="189" spans="1:10" ht="31.5" x14ac:dyDescent="0.25">
      <c r="A189" s="58" t="s">
        <v>283</v>
      </c>
      <c r="B189" s="55" t="s">
        <v>105</v>
      </c>
      <c r="C189" s="55" t="s">
        <v>124</v>
      </c>
      <c r="D189" s="55" t="s">
        <v>93</v>
      </c>
      <c r="E189" s="56">
        <v>1</v>
      </c>
      <c r="F189" s="55" t="s">
        <v>89</v>
      </c>
      <c r="G189" s="55" t="s">
        <v>284</v>
      </c>
      <c r="H189" s="56"/>
      <c r="I189" s="162">
        <f>I190</f>
        <v>50000</v>
      </c>
      <c r="J189" s="162">
        <f>J190</f>
        <v>50000</v>
      </c>
    </row>
    <row r="190" spans="1:10" ht="31.5" x14ac:dyDescent="0.25">
      <c r="A190" s="58" t="s">
        <v>96</v>
      </c>
      <c r="B190" s="55" t="s">
        <v>105</v>
      </c>
      <c r="C190" s="55" t="s">
        <v>124</v>
      </c>
      <c r="D190" s="55" t="s">
        <v>93</v>
      </c>
      <c r="E190" s="56">
        <v>1</v>
      </c>
      <c r="F190" s="55" t="s">
        <v>89</v>
      </c>
      <c r="G190" s="55" t="s">
        <v>284</v>
      </c>
      <c r="H190" s="56">
        <v>240</v>
      </c>
      <c r="I190" s="162">
        <f>'Прил 8'!J177</f>
        <v>50000</v>
      </c>
      <c r="J190" s="162">
        <f>'Прил 8'!K177</f>
        <v>50000</v>
      </c>
    </row>
    <row r="191" spans="1:10" x14ac:dyDescent="0.25">
      <c r="A191" s="58" t="s">
        <v>285</v>
      </c>
      <c r="B191" s="55" t="s">
        <v>105</v>
      </c>
      <c r="C191" s="55" t="s">
        <v>124</v>
      </c>
      <c r="D191" s="55" t="s">
        <v>93</v>
      </c>
      <c r="E191" s="56">
        <v>1</v>
      </c>
      <c r="F191" s="55" t="s">
        <v>89</v>
      </c>
      <c r="G191" s="55" t="s">
        <v>286</v>
      </c>
      <c r="H191" s="56"/>
      <c r="I191" s="162">
        <f>I192</f>
        <v>7450443.7300000004</v>
      </c>
      <c r="J191" s="162">
        <f>J192</f>
        <v>7748461.4800000004</v>
      </c>
    </row>
    <row r="192" spans="1:10" ht="31.5" x14ac:dyDescent="0.25">
      <c r="A192" s="58" t="s">
        <v>96</v>
      </c>
      <c r="B192" s="55" t="s">
        <v>105</v>
      </c>
      <c r="C192" s="55" t="s">
        <v>124</v>
      </c>
      <c r="D192" s="55" t="s">
        <v>93</v>
      </c>
      <c r="E192" s="56">
        <v>1</v>
      </c>
      <c r="F192" s="55" t="s">
        <v>89</v>
      </c>
      <c r="G192" s="55" t="s">
        <v>286</v>
      </c>
      <c r="H192" s="56">
        <v>240</v>
      </c>
      <c r="I192" s="162">
        <f>'Прил 8'!J179</f>
        <v>7450443.7300000004</v>
      </c>
      <c r="J192" s="162">
        <f>'Прил 8'!K179</f>
        <v>7748461.4800000004</v>
      </c>
    </row>
    <row r="193" spans="1:10" ht="31.5" x14ac:dyDescent="0.25">
      <c r="A193" s="58" t="s">
        <v>289</v>
      </c>
      <c r="B193" s="55" t="s">
        <v>105</v>
      </c>
      <c r="C193" s="55" t="s">
        <v>124</v>
      </c>
      <c r="D193" s="55" t="s">
        <v>93</v>
      </c>
      <c r="E193" s="56">
        <v>1</v>
      </c>
      <c r="F193" s="55" t="s">
        <v>89</v>
      </c>
      <c r="G193" s="55" t="s">
        <v>290</v>
      </c>
      <c r="H193" s="56"/>
      <c r="I193" s="162">
        <f>I194</f>
        <v>2995002.9</v>
      </c>
      <c r="J193" s="162">
        <f>J194</f>
        <v>3114803.01</v>
      </c>
    </row>
    <row r="194" spans="1:10" ht="31.5" x14ac:dyDescent="0.25">
      <c r="A194" s="58" t="s">
        <v>96</v>
      </c>
      <c r="B194" s="55" t="s">
        <v>105</v>
      </c>
      <c r="C194" s="55" t="s">
        <v>124</v>
      </c>
      <c r="D194" s="55" t="s">
        <v>93</v>
      </c>
      <c r="E194" s="56">
        <v>1</v>
      </c>
      <c r="F194" s="55" t="s">
        <v>89</v>
      </c>
      <c r="G194" s="55" t="s">
        <v>290</v>
      </c>
      <c r="H194" s="56">
        <v>240</v>
      </c>
      <c r="I194" s="162">
        <f>'Прил 8'!J181</f>
        <v>2995002.9</v>
      </c>
      <c r="J194" s="162">
        <f>'Прил 8'!K181</f>
        <v>3114803.01</v>
      </c>
    </row>
    <row r="195" spans="1:10" x14ac:dyDescent="0.25">
      <c r="A195" s="58" t="s">
        <v>139</v>
      </c>
      <c r="B195" s="55" t="s">
        <v>105</v>
      </c>
      <c r="C195" s="55" t="s">
        <v>112</v>
      </c>
      <c r="D195" s="55"/>
      <c r="E195" s="55"/>
      <c r="F195" s="55"/>
      <c r="G195" s="55"/>
      <c r="H195" s="56" t="s">
        <v>166</v>
      </c>
      <c r="I195" s="162">
        <f t="shared" ref="I195:J198" si="13">I196</f>
        <v>80355.899999999994</v>
      </c>
      <c r="J195" s="162">
        <f t="shared" si="13"/>
        <v>83580.179999999993</v>
      </c>
    </row>
    <row r="196" spans="1:10" x14ac:dyDescent="0.25">
      <c r="A196" s="58" t="s">
        <v>101</v>
      </c>
      <c r="B196" s="55" t="s">
        <v>105</v>
      </c>
      <c r="C196" s="55" t="s">
        <v>112</v>
      </c>
      <c r="D196" s="55" t="s">
        <v>102</v>
      </c>
      <c r="E196" s="56">
        <v>0</v>
      </c>
      <c r="F196" s="55" t="s">
        <v>89</v>
      </c>
      <c r="G196" s="55" t="s">
        <v>90</v>
      </c>
      <c r="H196" s="56"/>
      <c r="I196" s="162">
        <f t="shared" si="13"/>
        <v>80355.899999999994</v>
      </c>
      <c r="J196" s="162">
        <f t="shared" si="13"/>
        <v>83580.179999999993</v>
      </c>
    </row>
    <row r="197" spans="1:10" x14ac:dyDescent="0.25">
      <c r="A197" s="58" t="s">
        <v>243</v>
      </c>
      <c r="B197" s="55" t="s">
        <v>105</v>
      </c>
      <c r="C197" s="55" t="s">
        <v>112</v>
      </c>
      <c r="D197" s="55" t="s">
        <v>102</v>
      </c>
      <c r="E197" s="56">
        <v>9</v>
      </c>
      <c r="F197" s="55" t="s">
        <v>89</v>
      </c>
      <c r="G197" s="55" t="s">
        <v>90</v>
      </c>
      <c r="H197" s="56"/>
      <c r="I197" s="162">
        <f t="shared" si="13"/>
        <v>80355.899999999994</v>
      </c>
      <c r="J197" s="162">
        <f t="shared" si="13"/>
        <v>83580.179999999993</v>
      </c>
    </row>
    <row r="198" spans="1:10" ht="31.5" x14ac:dyDescent="0.25">
      <c r="A198" s="58" t="s">
        <v>291</v>
      </c>
      <c r="B198" s="55" t="s">
        <v>105</v>
      </c>
      <c r="C198" s="55" t="s">
        <v>112</v>
      </c>
      <c r="D198" s="55" t="s">
        <v>102</v>
      </c>
      <c r="E198" s="56">
        <v>9</v>
      </c>
      <c r="F198" s="55" t="s">
        <v>89</v>
      </c>
      <c r="G198" s="55" t="s">
        <v>140</v>
      </c>
      <c r="H198" s="56"/>
      <c r="I198" s="162">
        <f t="shared" si="13"/>
        <v>80355.899999999994</v>
      </c>
      <c r="J198" s="162">
        <f t="shared" si="13"/>
        <v>83580.179999999993</v>
      </c>
    </row>
    <row r="199" spans="1:10" ht="31.5" x14ac:dyDescent="0.25">
      <c r="A199" s="58" t="s">
        <v>96</v>
      </c>
      <c r="B199" s="55" t="s">
        <v>105</v>
      </c>
      <c r="C199" s="55" t="s">
        <v>112</v>
      </c>
      <c r="D199" s="55" t="s">
        <v>102</v>
      </c>
      <c r="E199" s="56">
        <v>9</v>
      </c>
      <c r="F199" s="55" t="s">
        <v>89</v>
      </c>
      <c r="G199" s="55" t="s">
        <v>140</v>
      </c>
      <c r="H199" s="56">
        <v>240</v>
      </c>
      <c r="I199" s="162">
        <f>'Прил 8'!J186</f>
        <v>80355.899999999994</v>
      </c>
      <c r="J199" s="162">
        <f>'Прил 8'!K186</f>
        <v>83580.179999999993</v>
      </c>
    </row>
    <row r="200" spans="1:10" x14ac:dyDescent="0.25">
      <c r="A200" s="57" t="s">
        <v>141</v>
      </c>
      <c r="B200" s="55" t="s">
        <v>105</v>
      </c>
      <c r="C200" s="55" t="s">
        <v>119</v>
      </c>
      <c r="D200" s="55"/>
      <c r="E200" s="55"/>
      <c r="F200" s="55"/>
      <c r="G200" s="55"/>
      <c r="H200" s="56" t="s">
        <v>166</v>
      </c>
      <c r="I200" s="161">
        <f t="shared" ref="I200:J202" si="14">I201</f>
        <v>30000</v>
      </c>
      <c r="J200" s="161">
        <f t="shared" si="14"/>
        <v>30000</v>
      </c>
    </row>
    <row r="201" spans="1:10" ht="63" x14ac:dyDescent="0.25">
      <c r="A201" s="58" t="s">
        <v>292</v>
      </c>
      <c r="B201" s="55" t="s">
        <v>105</v>
      </c>
      <c r="C201" s="55" t="s">
        <v>119</v>
      </c>
      <c r="D201" s="55" t="s">
        <v>105</v>
      </c>
      <c r="E201" s="56">
        <v>0</v>
      </c>
      <c r="F201" s="55" t="s">
        <v>89</v>
      </c>
      <c r="G201" s="55" t="s">
        <v>90</v>
      </c>
      <c r="H201" s="56"/>
      <c r="I201" s="162">
        <f t="shared" si="14"/>
        <v>30000</v>
      </c>
      <c r="J201" s="162">
        <f t="shared" si="14"/>
        <v>30000</v>
      </c>
    </row>
    <row r="202" spans="1:10" x14ac:dyDescent="0.25">
      <c r="A202" s="58" t="s">
        <v>294</v>
      </c>
      <c r="B202" s="55" t="s">
        <v>105</v>
      </c>
      <c r="C202" s="55" t="s">
        <v>119</v>
      </c>
      <c r="D202" s="55" t="s">
        <v>105</v>
      </c>
      <c r="E202" s="56">
        <v>0</v>
      </c>
      <c r="F202" s="55" t="s">
        <v>89</v>
      </c>
      <c r="G202" s="55" t="s">
        <v>295</v>
      </c>
      <c r="H202" s="56"/>
      <c r="I202" s="162">
        <f t="shared" si="14"/>
        <v>30000</v>
      </c>
      <c r="J202" s="162">
        <f t="shared" si="14"/>
        <v>30000</v>
      </c>
    </row>
    <row r="203" spans="1:10" ht="47.25" x14ac:dyDescent="0.25">
      <c r="A203" s="58" t="s">
        <v>293</v>
      </c>
      <c r="B203" s="55" t="s">
        <v>105</v>
      </c>
      <c r="C203" s="55" t="s">
        <v>119</v>
      </c>
      <c r="D203" s="55" t="s">
        <v>105</v>
      </c>
      <c r="E203" s="56">
        <v>0</v>
      </c>
      <c r="F203" s="55" t="s">
        <v>89</v>
      </c>
      <c r="G203" s="55" t="s">
        <v>295</v>
      </c>
      <c r="H203" s="56">
        <v>810</v>
      </c>
      <c r="I203" s="162">
        <f>'Прил 8'!J190</f>
        <v>30000</v>
      </c>
      <c r="J203" s="162">
        <f>'Прил 8'!K190</f>
        <v>30000</v>
      </c>
    </row>
    <row r="204" spans="1:10" x14ac:dyDescent="0.25">
      <c r="A204" s="62" t="s">
        <v>296</v>
      </c>
      <c r="B204" s="55" t="s">
        <v>106</v>
      </c>
      <c r="C204" s="56" t="s">
        <v>24</v>
      </c>
      <c r="D204" s="55"/>
      <c r="E204" s="56"/>
      <c r="F204" s="55"/>
      <c r="G204" s="55"/>
      <c r="H204" s="56"/>
      <c r="I204" s="162">
        <f>I205+I217+I222+I269</f>
        <v>56042984.260000005</v>
      </c>
      <c r="J204" s="162">
        <f>J205+J217+J222+J269</f>
        <v>55737898.729999997</v>
      </c>
    </row>
    <row r="205" spans="1:10" x14ac:dyDescent="0.25">
      <c r="A205" s="57" t="s">
        <v>142</v>
      </c>
      <c r="B205" s="55" t="s">
        <v>106</v>
      </c>
      <c r="C205" s="56" t="s">
        <v>86</v>
      </c>
      <c r="D205" s="55"/>
      <c r="E205" s="56"/>
      <c r="F205" s="55"/>
      <c r="G205" s="55"/>
      <c r="H205" s="56"/>
      <c r="I205" s="162">
        <f>I206+I213</f>
        <v>1190716.22</v>
      </c>
      <c r="J205" s="162">
        <f>J206+J213</f>
        <v>1099458.92</v>
      </c>
    </row>
    <row r="206" spans="1:10" ht="63" x14ac:dyDescent="0.25">
      <c r="A206" s="58" t="s">
        <v>297</v>
      </c>
      <c r="B206" s="55" t="s">
        <v>106</v>
      </c>
      <c r="C206" s="55" t="s">
        <v>86</v>
      </c>
      <c r="D206" s="55" t="s">
        <v>106</v>
      </c>
      <c r="E206" s="56">
        <v>0</v>
      </c>
      <c r="F206" s="55" t="s">
        <v>89</v>
      </c>
      <c r="G206" s="55" t="s">
        <v>90</v>
      </c>
      <c r="H206" s="56"/>
      <c r="I206" s="162">
        <f>I207+I210</f>
        <v>50000</v>
      </c>
      <c r="J206" s="162">
        <f>J207+J210</f>
        <v>50000</v>
      </c>
    </row>
    <row r="207" spans="1:10" ht="31.5" x14ac:dyDescent="0.25">
      <c r="A207" s="58" t="s">
        <v>298</v>
      </c>
      <c r="B207" s="55" t="s">
        <v>106</v>
      </c>
      <c r="C207" s="55" t="s">
        <v>86</v>
      </c>
      <c r="D207" s="55" t="s">
        <v>106</v>
      </c>
      <c r="E207" s="56">
        <v>1</v>
      </c>
      <c r="F207" s="55" t="s">
        <v>89</v>
      </c>
      <c r="G207" s="55" t="s">
        <v>90</v>
      </c>
      <c r="H207" s="56"/>
      <c r="I207" s="162">
        <f>I208</f>
        <v>50000</v>
      </c>
      <c r="J207" s="162">
        <f>J208</f>
        <v>50000</v>
      </c>
    </row>
    <row r="208" spans="1:10" x14ac:dyDescent="0.25">
      <c r="A208" s="58" t="s">
        <v>299</v>
      </c>
      <c r="B208" s="55" t="s">
        <v>106</v>
      </c>
      <c r="C208" s="55" t="s">
        <v>86</v>
      </c>
      <c r="D208" s="55" t="s">
        <v>106</v>
      </c>
      <c r="E208" s="56">
        <v>1</v>
      </c>
      <c r="F208" s="55" t="s">
        <v>89</v>
      </c>
      <c r="G208" s="55" t="s">
        <v>300</v>
      </c>
      <c r="H208" s="56"/>
      <c r="I208" s="162">
        <f>I209</f>
        <v>50000</v>
      </c>
      <c r="J208" s="162">
        <f>J209</f>
        <v>50000</v>
      </c>
    </row>
    <row r="209" spans="1:10" ht="31.5" x14ac:dyDescent="0.25">
      <c r="A209" s="58" t="s">
        <v>96</v>
      </c>
      <c r="B209" s="55" t="s">
        <v>106</v>
      </c>
      <c r="C209" s="55" t="s">
        <v>86</v>
      </c>
      <c r="D209" s="55" t="s">
        <v>106</v>
      </c>
      <c r="E209" s="56">
        <v>1</v>
      </c>
      <c r="F209" s="55" t="s">
        <v>89</v>
      </c>
      <c r="G209" s="55" t="s">
        <v>300</v>
      </c>
      <c r="H209" s="56">
        <v>240</v>
      </c>
      <c r="I209" s="162">
        <f>'Прил 8'!J196</f>
        <v>50000</v>
      </c>
      <c r="J209" s="162">
        <f>'Прил 8'!K196</f>
        <v>50000</v>
      </c>
    </row>
    <row r="210" spans="1:10" ht="47.25" hidden="1" x14ac:dyDescent="0.25">
      <c r="A210" s="58" t="s">
        <v>306</v>
      </c>
      <c r="B210" s="55" t="s">
        <v>106</v>
      </c>
      <c r="C210" s="55" t="s">
        <v>86</v>
      </c>
      <c r="D210" s="55" t="s">
        <v>106</v>
      </c>
      <c r="E210" s="56">
        <v>6</v>
      </c>
      <c r="F210" s="55" t="s">
        <v>89</v>
      </c>
      <c r="G210" s="55" t="s">
        <v>90</v>
      </c>
      <c r="H210" s="56"/>
      <c r="I210" s="162">
        <f>I211</f>
        <v>0</v>
      </c>
      <c r="J210" s="162">
        <f>J211</f>
        <v>0</v>
      </c>
    </row>
    <row r="211" spans="1:10" hidden="1" x14ac:dyDescent="0.25">
      <c r="A211" s="58" t="s">
        <v>307</v>
      </c>
      <c r="B211" s="55" t="s">
        <v>106</v>
      </c>
      <c r="C211" s="55" t="s">
        <v>86</v>
      </c>
      <c r="D211" s="55" t="s">
        <v>106</v>
      </c>
      <c r="E211" s="56">
        <v>6</v>
      </c>
      <c r="F211" s="55" t="s">
        <v>89</v>
      </c>
      <c r="G211" s="55" t="s">
        <v>308</v>
      </c>
      <c r="H211" s="56"/>
      <c r="I211" s="162">
        <f>I212</f>
        <v>0</v>
      </c>
      <c r="J211" s="162">
        <f>J212</f>
        <v>0</v>
      </c>
    </row>
    <row r="212" spans="1:10" ht="31.5" hidden="1" x14ac:dyDescent="0.25">
      <c r="A212" s="58" t="s">
        <v>96</v>
      </c>
      <c r="B212" s="55" t="s">
        <v>106</v>
      </c>
      <c r="C212" s="55" t="s">
        <v>86</v>
      </c>
      <c r="D212" s="55" t="s">
        <v>106</v>
      </c>
      <c r="E212" s="56">
        <v>6</v>
      </c>
      <c r="F212" s="55" t="s">
        <v>89</v>
      </c>
      <c r="G212" s="55" t="s">
        <v>308</v>
      </c>
      <c r="H212" s="56">
        <v>240</v>
      </c>
      <c r="I212" s="162">
        <f>'Прил 8'!J199</f>
        <v>0</v>
      </c>
      <c r="J212" s="162">
        <f>'Прил 8'!K199</f>
        <v>0</v>
      </c>
    </row>
    <row r="213" spans="1:10" x14ac:dyDescent="0.25">
      <c r="A213" s="58" t="s">
        <v>101</v>
      </c>
      <c r="B213" s="55" t="s">
        <v>106</v>
      </c>
      <c r="C213" s="56" t="s">
        <v>86</v>
      </c>
      <c r="D213" s="55" t="s">
        <v>102</v>
      </c>
      <c r="E213" s="56">
        <v>0</v>
      </c>
      <c r="F213" s="55" t="s">
        <v>89</v>
      </c>
      <c r="G213" s="55" t="s">
        <v>90</v>
      </c>
      <c r="H213" s="56"/>
      <c r="I213" s="162">
        <f t="shared" ref="I213:J215" si="15">I214</f>
        <v>1140716.22</v>
      </c>
      <c r="J213" s="162">
        <f t="shared" si="15"/>
        <v>1049458.92</v>
      </c>
    </row>
    <row r="214" spans="1:10" x14ac:dyDescent="0.25">
      <c r="A214" s="58" t="s">
        <v>243</v>
      </c>
      <c r="B214" s="55" t="s">
        <v>106</v>
      </c>
      <c r="C214" s="56" t="s">
        <v>86</v>
      </c>
      <c r="D214" s="55" t="s">
        <v>102</v>
      </c>
      <c r="E214" s="56">
        <v>9</v>
      </c>
      <c r="F214" s="55" t="s">
        <v>89</v>
      </c>
      <c r="G214" s="55" t="s">
        <v>90</v>
      </c>
      <c r="H214" s="56"/>
      <c r="I214" s="162">
        <f t="shared" si="15"/>
        <v>1140716.22</v>
      </c>
      <c r="J214" s="162">
        <f t="shared" si="15"/>
        <v>1049458.92</v>
      </c>
    </row>
    <row r="215" spans="1:10" ht="47.25" x14ac:dyDescent="0.25">
      <c r="A215" s="58" t="s">
        <v>309</v>
      </c>
      <c r="B215" s="55" t="s">
        <v>106</v>
      </c>
      <c r="C215" s="56" t="s">
        <v>86</v>
      </c>
      <c r="D215" s="55" t="s">
        <v>102</v>
      </c>
      <c r="E215" s="56">
        <v>9</v>
      </c>
      <c r="F215" s="55" t="s">
        <v>89</v>
      </c>
      <c r="G215" s="55" t="s">
        <v>310</v>
      </c>
      <c r="H215" s="56"/>
      <c r="I215" s="162">
        <f t="shared" si="15"/>
        <v>1140716.22</v>
      </c>
      <c r="J215" s="162">
        <f t="shared" si="15"/>
        <v>1049458.92</v>
      </c>
    </row>
    <row r="216" spans="1:10" ht="31.5" x14ac:dyDescent="0.25">
      <c r="A216" s="58" t="s">
        <v>96</v>
      </c>
      <c r="B216" s="55" t="s">
        <v>106</v>
      </c>
      <c r="C216" s="56" t="s">
        <v>86</v>
      </c>
      <c r="D216" s="55" t="s">
        <v>102</v>
      </c>
      <c r="E216" s="56">
        <v>9</v>
      </c>
      <c r="F216" s="55" t="s">
        <v>89</v>
      </c>
      <c r="G216" s="55" t="s">
        <v>310</v>
      </c>
      <c r="H216" s="56">
        <v>240</v>
      </c>
      <c r="I216" s="162">
        <f>'Прил 8'!J203</f>
        <v>1140716.22</v>
      </c>
      <c r="J216" s="162">
        <f>'Прил 8'!K203</f>
        <v>1049458.92</v>
      </c>
    </row>
    <row r="217" spans="1:10" hidden="1" x14ac:dyDescent="0.25">
      <c r="A217" s="57" t="s">
        <v>143</v>
      </c>
      <c r="B217" s="55" t="s">
        <v>106</v>
      </c>
      <c r="C217" s="55" t="s">
        <v>87</v>
      </c>
      <c r="D217" s="55"/>
      <c r="E217" s="56"/>
      <c r="F217" s="55"/>
      <c r="G217" s="55"/>
      <c r="H217" s="65"/>
      <c r="I217" s="162">
        <f t="shared" ref="I217:J220" si="16">I218</f>
        <v>0</v>
      </c>
      <c r="J217" s="162">
        <f t="shared" si="16"/>
        <v>0</v>
      </c>
    </row>
    <row r="218" spans="1:10" ht="63" hidden="1" x14ac:dyDescent="0.25">
      <c r="A218" s="58" t="s">
        <v>297</v>
      </c>
      <c r="B218" s="55" t="s">
        <v>106</v>
      </c>
      <c r="C218" s="55" t="s">
        <v>87</v>
      </c>
      <c r="D218" s="55" t="s">
        <v>106</v>
      </c>
      <c r="E218" s="56">
        <v>0</v>
      </c>
      <c r="F218" s="55" t="s">
        <v>89</v>
      </c>
      <c r="G218" s="55" t="s">
        <v>90</v>
      </c>
      <c r="H218" s="65"/>
      <c r="I218" s="162">
        <f t="shared" si="16"/>
        <v>0</v>
      </c>
      <c r="J218" s="162">
        <f t="shared" si="16"/>
        <v>0</v>
      </c>
    </row>
    <row r="219" spans="1:10" ht="31.5" hidden="1" x14ac:dyDescent="0.25">
      <c r="A219" s="57" t="s">
        <v>403</v>
      </c>
      <c r="B219" s="55" t="s">
        <v>106</v>
      </c>
      <c r="C219" s="55" t="s">
        <v>87</v>
      </c>
      <c r="D219" s="55" t="s">
        <v>106</v>
      </c>
      <c r="E219" s="56">
        <v>3</v>
      </c>
      <c r="F219" s="55" t="s">
        <v>89</v>
      </c>
      <c r="G219" s="55" t="s">
        <v>90</v>
      </c>
      <c r="H219" s="65"/>
      <c r="I219" s="162">
        <f t="shared" si="16"/>
        <v>0</v>
      </c>
      <c r="J219" s="162">
        <f t="shared" si="16"/>
        <v>0</v>
      </c>
    </row>
    <row r="220" spans="1:10" hidden="1" x14ac:dyDescent="0.25">
      <c r="A220" s="57" t="s">
        <v>404</v>
      </c>
      <c r="B220" s="55" t="s">
        <v>106</v>
      </c>
      <c r="C220" s="55" t="s">
        <v>87</v>
      </c>
      <c r="D220" s="55" t="s">
        <v>106</v>
      </c>
      <c r="E220" s="56">
        <v>3</v>
      </c>
      <c r="F220" s="55" t="s">
        <v>89</v>
      </c>
      <c r="G220" s="66">
        <v>29550</v>
      </c>
      <c r="H220" s="65"/>
      <c r="I220" s="162">
        <f t="shared" si="16"/>
        <v>0</v>
      </c>
      <c r="J220" s="162">
        <f t="shared" si="16"/>
        <v>0</v>
      </c>
    </row>
    <row r="221" spans="1:10" ht="31.5" hidden="1" x14ac:dyDescent="0.25">
      <c r="A221" s="58" t="s">
        <v>96</v>
      </c>
      <c r="B221" s="55" t="s">
        <v>106</v>
      </c>
      <c r="C221" s="55" t="s">
        <v>87</v>
      </c>
      <c r="D221" s="55" t="s">
        <v>106</v>
      </c>
      <c r="E221" s="56">
        <v>3</v>
      </c>
      <c r="F221" s="55" t="s">
        <v>89</v>
      </c>
      <c r="G221" s="66">
        <v>29550</v>
      </c>
      <c r="H221" s="66">
        <v>240</v>
      </c>
      <c r="I221" s="162">
        <f>'Прил 8'!J208</f>
        <v>0</v>
      </c>
      <c r="J221" s="162">
        <f>'Прил 8'!K208</f>
        <v>0</v>
      </c>
    </row>
    <row r="222" spans="1:10" x14ac:dyDescent="0.25">
      <c r="A222" s="57" t="s">
        <v>144</v>
      </c>
      <c r="B222" s="55" t="s">
        <v>106</v>
      </c>
      <c r="C222" s="56" t="s">
        <v>93</v>
      </c>
      <c r="D222" s="55" t="s">
        <v>165</v>
      </c>
      <c r="E222" s="56"/>
      <c r="F222" s="55"/>
      <c r="G222" s="55"/>
      <c r="H222" s="56"/>
      <c r="I222" s="161">
        <f>I223+I254+I265</f>
        <v>31962498.200000003</v>
      </c>
      <c r="J222" s="161">
        <f>J223+J254+J265</f>
        <v>30939359.399999999</v>
      </c>
    </row>
    <row r="223" spans="1:10" ht="47.25" x14ac:dyDescent="0.25">
      <c r="A223" s="57" t="s">
        <v>275</v>
      </c>
      <c r="B223" s="55" t="s">
        <v>106</v>
      </c>
      <c r="C223" s="55" t="s">
        <v>93</v>
      </c>
      <c r="D223" s="55" t="s">
        <v>93</v>
      </c>
      <c r="E223" s="56">
        <v>0</v>
      </c>
      <c r="F223" s="55" t="s">
        <v>89</v>
      </c>
      <c r="G223" s="55" t="s">
        <v>90</v>
      </c>
      <c r="H223" s="56"/>
      <c r="I223" s="162">
        <f>I224+I231</f>
        <v>31657111.400000002</v>
      </c>
      <c r="J223" s="162">
        <f>J224+J231</f>
        <v>30616307.419999998</v>
      </c>
    </row>
    <row r="224" spans="1:10" ht="31.5" x14ac:dyDescent="0.25">
      <c r="A224" s="58" t="s">
        <v>311</v>
      </c>
      <c r="B224" s="55" t="s">
        <v>106</v>
      </c>
      <c r="C224" s="55" t="s">
        <v>93</v>
      </c>
      <c r="D224" s="55" t="s">
        <v>93</v>
      </c>
      <c r="E224" s="56">
        <v>2</v>
      </c>
      <c r="F224" s="55" t="s">
        <v>89</v>
      </c>
      <c r="G224" s="55" t="s">
        <v>90</v>
      </c>
      <c r="H224" s="56"/>
      <c r="I224" s="162">
        <f>I225+I227+I229</f>
        <v>8115737.71</v>
      </c>
      <c r="J224" s="162">
        <f>J225+J227+J229</f>
        <v>8722473.7699999996</v>
      </c>
    </row>
    <row r="225" spans="1:10" hidden="1" x14ac:dyDescent="0.25">
      <c r="A225" s="58" t="s">
        <v>312</v>
      </c>
      <c r="B225" s="55" t="s">
        <v>106</v>
      </c>
      <c r="C225" s="55" t="s">
        <v>93</v>
      </c>
      <c r="D225" s="55" t="s">
        <v>93</v>
      </c>
      <c r="E225" s="56">
        <v>2</v>
      </c>
      <c r="F225" s="55" t="s">
        <v>89</v>
      </c>
      <c r="G225" s="55" t="s">
        <v>303</v>
      </c>
      <c r="H225" s="56"/>
      <c r="I225" s="162">
        <f>I226</f>
        <v>0</v>
      </c>
      <c r="J225" s="162">
        <f>J226</f>
        <v>0</v>
      </c>
    </row>
    <row r="226" spans="1:10" hidden="1" x14ac:dyDescent="0.25">
      <c r="A226" s="58" t="s">
        <v>123</v>
      </c>
      <c r="B226" s="55" t="s">
        <v>106</v>
      </c>
      <c r="C226" s="55" t="s">
        <v>93</v>
      </c>
      <c r="D226" s="55" t="s">
        <v>93</v>
      </c>
      <c r="E226" s="56">
        <v>2</v>
      </c>
      <c r="F226" s="55" t="s">
        <v>89</v>
      </c>
      <c r="G226" s="55" t="s">
        <v>303</v>
      </c>
      <c r="H226" s="56">
        <v>410</v>
      </c>
      <c r="I226" s="162">
        <f>'Прил 8'!J213</f>
        <v>0</v>
      </c>
      <c r="J226" s="162">
        <f>'Прил 8'!K213</f>
        <v>0</v>
      </c>
    </row>
    <row r="227" spans="1:10" ht="31.5" x14ac:dyDescent="0.25">
      <c r="A227" s="58" t="s">
        <v>313</v>
      </c>
      <c r="B227" s="55" t="s">
        <v>106</v>
      </c>
      <c r="C227" s="55" t="s">
        <v>93</v>
      </c>
      <c r="D227" s="55" t="s">
        <v>93</v>
      </c>
      <c r="E227" s="56">
        <v>2</v>
      </c>
      <c r="F227" s="55" t="s">
        <v>89</v>
      </c>
      <c r="G227" s="55" t="s">
        <v>314</v>
      </c>
      <c r="H227" s="56"/>
      <c r="I227" s="162">
        <f>I228</f>
        <v>7115737.71</v>
      </c>
      <c r="J227" s="162">
        <f>J228</f>
        <v>7222473.7699999996</v>
      </c>
    </row>
    <row r="228" spans="1:10" ht="31.5" x14ac:dyDescent="0.25">
      <c r="A228" s="58" t="s">
        <v>96</v>
      </c>
      <c r="B228" s="55" t="s">
        <v>106</v>
      </c>
      <c r="C228" s="55" t="s">
        <v>93</v>
      </c>
      <c r="D228" s="55" t="s">
        <v>93</v>
      </c>
      <c r="E228" s="56">
        <v>2</v>
      </c>
      <c r="F228" s="55" t="s">
        <v>89</v>
      </c>
      <c r="G228" s="55" t="s">
        <v>314</v>
      </c>
      <c r="H228" s="56">
        <v>240</v>
      </c>
      <c r="I228" s="162">
        <f>'Прил 8'!J215</f>
        <v>7115737.71</v>
      </c>
      <c r="J228" s="162">
        <f>'Прил 8'!K215</f>
        <v>7222473.7699999996</v>
      </c>
    </row>
    <row r="229" spans="1:10" x14ac:dyDescent="0.25">
      <c r="A229" s="58" t="s">
        <v>315</v>
      </c>
      <c r="B229" s="55" t="s">
        <v>106</v>
      </c>
      <c r="C229" s="55" t="s">
        <v>93</v>
      </c>
      <c r="D229" s="55" t="s">
        <v>93</v>
      </c>
      <c r="E229" s="56">
        <v>2</v>
      </c>
      <c r="F229" s="55" t="s">
        <v>89</v>
      </c>
      <c r="G229" s="55" t="s">
        <v>316</v>
      </c>
      <c r="H229" s="56"/>
      <c r="I229" s="162">
        <f>I230</f>
        <v>1000000</v>
      </c>
      <c r="J229" s="162">
        <f>J230</f>
        <v>1500000</v>
      </c>
    </row>
    <row r="230" spans="1:10" ht="31.5" x14ac:dyDescent="0.25">
      <c r="A230" s="58" t="s">
        <v>96</v>
      </c>
      <c r="B230" s="55" t="s">
        <v>106</v>
      </c>
      <c r="C230" s="55" t="s">
        <v>93</v>
      </c>
      <c r="D230" s="55" t="s">
        <v>93</v>
      </c>
      <c r="E230" s="56">
        <v>2</v>
      </c>
      <c r="F230" s="55" t="s">
        <v>89</v>
      </c>
      <c r="G230" s="55" t="s">
        <v>316</v>
      </c>
      <c r="H230" s="56">
        <v>240</v>
      </c>
      <c r="I230" s="162">
        <f>'Прил 8'!J217</f>
        <v>1000000</v>
      </c>
      <c r="J230" s="162">
        <f>'Прил 8'!K217</f>
        <v>1500000</v>
      </c>
    </row>
    <row r="231" spans="1:10" ht="47.25" x14ac:dyDescent="0.25">
      <c r="A231" s="58" t="s">
        <v>317</v>
      </c>
      <c r="B231" s="55" t="s">
        <v>106</v>
      </c>
      <c r="C231" s="55" t="s">
        <v>93</v>
      </c>
      <c r="D231" s="55" t="s">
        <v>93</v>
      </c>
      <c r="E231" s="56">
        <v>3</v>
      </c>
      <c r="F231" s="55" t="s">
        <v>89</v>
      </c>
      <c r="G231" s="55" t="s">
        <v>90</v>
      </c>
      <c r="H231" s="56"/>
      <c r="I231" s="162">
        <f>I232+I234+I236+I238+I240+I242+I244+I246+I248+I250+I252</f>
        <v>23541373.690000001</v>
      </c>
      <c r="J231" s="162">
        <f>J232+J234+J236+J238+J240+J242+J244+J246+J248+J250+J252</f>
        <v>21893833.649999999</v>
      </c>
    </row>
    <row r="232" spans="1:10" x14ac:dyDescent="0.25">
      <c r="A232" s="58" t="s">
        <v>318</v>
      </c>
      <c r="B232" s="55" t="s">
        <v>106</v>
      </c>
      <c r="C232" s="55" t="s">
        <v>93</v>
      </c>
      <c r="D232" s="55" t="s">
        <v>93</v>
      </c>
      <c r="E232" s="56">
        <v>3</v>
      </c>
      <c r="F232" s="55" t="s">
        <v>89</v>
      </c>
      <c r="G232" s="55" t="s">
        <v>319</v>
      </c>
      <c r="H232" s="56"/>
      <c r="I232" s="162">
        <f>I233</f>
        <v>500000</v>
      </c>
      <c r="J232" s="162">
        <f>J233</f>
        <v>700000</v>
      </c>
    </row>
    <row r="233" spans="1:10" ht="31.5" x14ac:dyDescent="0.25">
      <c r="A233" s="58" t="s">
        <v>96</v>
      </c>
      <c r="B233" s="55" t="s">
        <v>106</v>
      </c>
      <c r="C233" s="55" t="s">
        <v>93</v>
      </c>
      <c r="D233" s="55" t="s">
        <v>93</v>
      </c>
      <c r="E233" s="56">
        <v>3</v>
      </c>
      <c r="F233" s="55" t="s">
        <v>89</v>
      </c>
      <c r="G233" s="55" t="s">
        <v>319</v>
      </c>
      <c r="H233" s="56">
        <v>240</v>
      </c>
      <c r="I233" s="162">
        <f>'Прил 8'!J220</f>
        <v>500000</v>
      </c>
      <c r="J233" s="162">
        <f>'Прил 8'!K220</f>
        <v>700000</v>
      </c>
    </row>
    <row r="234" spans="1:10" x14ac:dyDescent="0.25">
      <c r="A234" s="58" t="s">
        <v>320</v>
      </c>
      <c r="B234" s="55" t="s">
        <v>106</v>
      </c>
      <c r="C234" s="55" t="s">
        <v>93</v>
      </c>
      <c r="D234" s="55" t="s">
        <v>93</v>
      </c>
      <c r="E234" s="56">
        <v>3</v>
      </c>
      <c r="F234" s="55" t="s">
        <v>89</v>
      </c>
      <c r="G234" s="55" t="s">
        <v>321</v>
      </c>
      <c r="H234" s="56"/>
      <c r="I234" s="162">
        <f>I235</f>
        <v>600000</v>
      </c>
      <c r="J234" s="162">
        <f>J235</f>
        <v>600000</v>
      </c>
    </row>
    <row r="235" spans="1:10" ht="31.5" x14ac:dyDescent="0.25">
      <c r="A235" s="58" t="s">
        <v>96</v>
      </c>
      <c r="B235" s="55" t="s">
        <v>106</v>
      </c>
      <c r="C235" s="55" t="s">
        <v>93</v>
      </c>
      <c r="D235" s="55" t="s">
        <v>93</v>
      </c>
      <c r="E235" s="56">
        <v>3</v>
      </c>
      <c r="F235" s="55" t="s">
        <v>89</v>
      </c>
      <c r="G235" s="55" t="s">
        <v>321</v>
      </c>
      <c r="H235" s="56">
        <v>240</v>
      </c>
      <c r="I235" s="162">
        <f>'Прил 8'!J222</f>
        <v>600000</v>
      </c>
      <c r="J235" s="162">
        <f>'Прил 8'!K222</f>
        <v>600000</v>
      </c>
    </row>
    <row r="236" spans="1:10" x14ac:dyDescent="0.25">
      <c r="A236" s="58" t="s">
        <v>322</v>
      </c>
      <c r="B236" s="55" t="s">
        <v>106</v>
      </c>
      <c r="C236" s="55" t="s">
        <v>93</v>
      </c>
      <c r="D236" s="55" t="s">
        <v>93</v>
      </c>
      <c r="E236" s="56">
        <v>3</v>
      </c>
      <c r="F236" s="55" t="s">
        <v>89</v>
      </c>
      <c r="G236" s="56">
        <v>29220</v>
      </c>
      <c r="H236" s="56"/>
      <c r="I236" s="162">
        <f>I237</f>
        <v>2101940.9300000002</v>
      </c>
      <c r="J236" s="162">
        <f>J237</f>
        <v>2143979.75</v>
      </c>
    </row>
    <row r="237" spans="1:10" ht="31.5" x14ac:dyDescent="0.25">
      <c r="A237" s="58" t="s">
        <v>96</v>
      </c>
      <c r="B237" s="55" t="s">
        <v>106</v>
      </c>
      <c r="C237" s="55" t="s">
        <v>93</v>
      </c>
      <c r="D237" s="55" t="s">
        <v>93</v>
      </c>
      <c r="E237" s="56">
        <v>3</v>
      </c>
      <c r="F237" s="55" t="s">
        <v>89</v>
      </c>
      <c r="G237" s="56">
        <v>29220</v>
      </c>
      <c r="H237" s="56">
        <v>240</v>
      </c>
      <c r="I237" s="162">
        <f>'Прил 8'!J224</f>
        <v>2101940.9300000002</v>
      </c>
      <c r="J237" s="162">
        <f>'Прил 8'!K224</f>
        <v>2143979.75</v>
      </c>
    </row>
    <row r="238" spans="1:10" x14ac:dyDescent="0.25">
      <c r="A238" s="58" t="s">
        <v>323</v>
      </c>
      <c r="B238" s="55" t="s">
        <v>106</v>
      </c>
      <c r="C238" s="55" t="s">
        <v>93</v>
      </c>
      <c r="D238" s="55" t="s">
        <v>93</v>
      </c>
      <c r="E238" s="56">
        <v>3</v>
      </c>
      <c r="F238" s="55" t="s">
        <v>89</v>
      </c>
      <c r="G238" s="55" t="s">
        <v>324</v>
      </c>
      <c r="H238" s="56"/>
      <c r="I238" s="162">
        <f>I239</f>
        <v>12109245.960000001</v>
      </c>
      <c r="J238" s="162">
        <f>J239</f>
        <v>8713306.6500000004</v>
      </c>
    </row>
    <row r="239" spans="1:10" ht="31.5" x14ac:dyDescent="0.25">
      <c r="A239" s="58" t="s">
        <v>96</v>
      </c>
      <c r="B239" s="55" t="s">
        <v>106</v>
      </c>
      <c r="C239" s="55" t="s">
        <v>93</v>
      </c>
      <c r="D239" s="55" t="s">
        <v>93</v>
      </c>
      <c r="E239" s="56">
        <v>3</v>
      </c>
      <c r="F239" s="55" t="s">
        <v>89</v>
      </c>
      <c r="G239" s="55" t="s">
        <v>324</v>
      </c>
      <c r="H239" s="56">
        <v>240</v>
      </c>
      <c r="I239" s="162">
        <f>'Прил 8'!J226</f>
        <v>12109245.960000001</v>
      </c>
      <c r="J239" s="162">
        <f>'Прил 8'!K226</f>
        <v>8713306.6500000004</v>
      </c>
    </row>
    <row r="240" spans="1:10" hidden="1" x14ac:dyDescent="0.25">
      <c r="A240" s="58" t="s">
        <v>325</v>
      </c>
      <c r="B240" s="55" t="s">
        <v>106</v>
      </c>
      <c r="C240" s="55" t="s">
        <v>93</v>
      </c>
      <c r="D240" s="55" t="s">
        <v>93</v>
      </c>
      <c r="E240" s="56">
        <v>3</v>
      </c>
      <c r="F240" s="55" t="s">
        <v>89</v>
      </c>
      <c r="G240" s="56">
        <v>29470</v>
      </c>
      <c r="H240" s="56"/>
      <c r="I240" s="162">
        <f>I241</f>
        <v>0</v>
      </c>
      <c r="J240" s="162">
        <f>J241</f>
        <v>0</v>
      </c>
    </row>
    <row r="241" spans="1:10" ht="31.5" hidden="1" x14ac:dyDescent="0.25">
      <c r="A241" s="58" t="s">
        <v>96</v>
      </c>
      <c r="B241" s="55" t="s">
        <v>106</v>
      </c>
      <c r="C241" s="55" t="s">
        <v>93</v>
      </c>
      <c r="D241" s="55" t="s">
        <v>93</v>
      </c>
      <c r="E241" s="56">
        <v>3</v>
      </c>
      <c r="F241" s="55" t="s">
        <v>89</v>
      </c>
      <c r="G241" s="56">
        <v>29470</v>
      </c>
      <c r="H241" s="56">
        <v>240</v>
      </c>
      <c r="I241" s="162">
        <f>'Прил 8'!J228</f>
        <v>0</v>
      </c>
      <c r="J241" s="162">
        <f>'Прил 8'!K228</f>
        <v>0</v>
      </c>
    </row>
    <row r="242" spans="1:10" hidden="1" x14ac:dyDescent="0.25">
      <c r="A242" s="58" t="s">
        <v>326</v>
      </c>
      <c r="B242" s="55" t="s">
        <v>106</v>
      </c>
      <c r="C242" s="55" t="s">
        <v>93</v>
      </c>
      <c r="D242" s="55" t="s">
        <v>93</v>
      </c>
      <c r="E242" s="56">
        <v>3</v>
      </c>
      <c r="F242" s="55" t="s">
        <v>89</v>
      </c>
      <c r="G242" s="56">
        <v>29490</v>
      </c>
      <c r="H242" s="56"/>
      <c r="I242" s="162">
        <f>I243</f>
        <v>0</v>
      </c>
      <c r="J242" s="162">
        <f>J243</f>
        <v>0</v>
      </c>
    </row>
    <row r="243" spans="1:10" ht="31.5" hidden="1" x14ac:dyDescent="0.25">
      <c r="A243" s="58" t="s">
        <v>96</v>
      </c>
      <c r="B243" s="55" t="s">
        <v>106</v>
      </c>
      <c r="C243" s="55" t="s">
        <v>93</v>
      </c>
      <c r="D243" s="55" t="s">
        <v>93</v>
      </c>
      <c r="E243" s="56">
        <v>3</v>
      </c>
      <c r="F243" s="55" t="s">
        <v>89</v>
      </c>
      <c r="G243" s="56">
        <v>29490</v>
      </c>
      <c r="H243" s="56">
        <v>240</v>
      </c>
      <c r="I243" s="162">
        <f>'Прил 8'!J230</f>
        <v>0</v>
      </c>
      <c r="J243" s="162">
        <f>'Прил 8'!K230</f>
        <v>0</v>
      </c>
    </row>
    <row r="244" spans="1:10" x14ac:dyDescent="0.25">
      <c r="A244" s="58" t="s">
        <v>327</v>
      </c>
      <c r="B244" s="55" t="s">
        <v>106</v>
      </c>
      <c r="C244" s="55" t="s">
        <v>93</v>
      </c>
      <c r="D244" s="55" t="s">
        <v>93</v>
      </c>
      <c r="E244" s="56">
        <v>3</v>
      </c>
      <c r="F244" s="55" t="s">
        <v>89</v>
      </c>
      <c r="G244" s="55" t="s">
        <v>328</v>
      </c>
      <c r="H244" s="56"/>
      <c r="I244" s="162">
        <f>I245</f>
        <v>7000000</v>
      </c>
      <c r="J244" s="162">
        <f>J245</f>
        <v>7000000</v>
      </c>
    </row>
    <row r="245" spans="1:10" ht="31.5" x14ac:dyDescent="0.25">
      <c r="A245" s="58" t="s">
        <v>96</v>
      </c>
      <c r="B245" s="55" t="s">
        <v>106</v>
      </c>
      <c r="C245" s="55" t="s">
        <v>93</v>
      </c>
      <c r="D245" s="55" t="s">
        <v>93</v>
      </c>
      <c r="E245" s="56">
        <v>3</v>
      </c>
      <c r="F245" s="55" t="s">
        <v>89</v>
      </c>
      <c r="G245" s="55" t="s">
        <v>328</v>
      </c>
      <c r="H245" s="56">
        <v>240</v>
      </c>
      <c r="I245" s="162">
        <f>'Прил 8'!J232</f>
        <v>7000000</v>
      </c>
      <c r="J245" s="162">
        <f>'Прил 8'!K232</f>
        <v>7000000</v>
      </c>
    </row>
    <row r="246" spans="1:10" ht="31.5" x14ac:dyDescent="0.25">
      <c r="A246" s="58" t="s">
        <v>329</v>
      </c>
      <c r="B246" s="55" t="s">
        <v>106</v>
      </c>
      <c r="C246" s="55" t="s">
        <v>93</v>
      </c>
      <c r="D246" s="55" t="s">
        <v>93</v>
      </c>
      <c r="E246" s="56">
        <v>3</v>
      </c>
      <c r="F246" s="55" t="s">
        <v>89</v>
      </c>
      <c r="G246" s="55" t="s">
        <v>330</v>
      </c>
      <c r="H246" s="56"/>
      <c r="I246" s="162">
        <f>I247</f>
        <v>130186.8</v>
      </c>
      <c r="J246" s="162">
        <f>J247</f>
        <v>144251.98000000001</v>
      </c>
    </row>
    <row r="247" spans="1:10" ht="31.5" x14ac:dyDescent="0.25">
      <c r="A247" s="58" t="s">
        <v>96</v>
      </c>
      <c r="B247" s="55" t="s">
        <v>106</v>
      </c>
      <c r="C247" s="55" t="s">
        <v>93</v>
      </c>
      <c r="D247" s="55" t="s">
        <v>93</v>
      </c>
      <c r="E247" s="56">
        <v>3</v>
      </c>
      <c r="F247" s="55" t="s">
        <v>89</v>
      </c>
      <c r="G247" s="55" t="s">
        <v>330</v>
      </c>
      <c r="H247" s="56">
        <v>240</v>
      </c>
      <c r="I247" s="162">
        <f>'Прил 8'!J234</f>
        <v>130186.8</v>
      </c>
      <c r="J247" s="162">
        <f>'Прил 8'!K234</f>
        <v>144251.98000000001</v>
      </c>
    </row>
    <row r="248" spans="1:10" ht="31.5" x14ac:dyDescent="0.25">
      <c r="A248" s="58" t="s">
        <v>331</v>
      </c>
      <c r="B248" s="55" t="s">
        <v>106</v>
      </c>
      <c r="C248" s="55" t="s">
        <v>93</v>
      </c>
      <c r="D248" s="55" t="s">
        <v>93</v>
      </c>
      <c r="E248" s="56">
        <v>3</v>
      </c>
      <c r="F248" s="55" t="s">
        <v>89</v>
      </c>
      <c r="G248" s="55" t="s">
        <v>332</v>
      </c>
      <c r="H248" s="56"/>
      <c r="I248" s="162">
        <f>I249</f>
        <v>500000</v>
      </c>
      <c r="J248" s="162">
        <f>J249</f>
        <v>1000000</v>
      </c>
    </row>
    <row r="249" spans="1:10" ht="31.5" x14ac:dyDescent="0.25">
      <c r="A249" s="58" t="s">
        <v>96</v>
      </c>
      <c r="B249" s="55" t="s">
        <v>106</v>
      </c>
      <c r="C249" s="55" t="s">
        <v>93</v>
      </c>
      <c r="D249" s="55" t="s">
        <v>93</v>
      </c>
      <c r="E249" s="56">
        <v>3</v>
      </c>
      <c r="F249" s="55" t="s">
        <v>89</v>
      </c>
      <c r="G249" s="55" t="s">
        <v>332</v>
      </c>
      <c r="H249" s="56">
        <v>240</v>
      </c>
      <c r="I249" s="162">
        <f>'Прил 8'!J236</f>
        <v>500000</v>
      </c>
      <c r="J249" s="162">
        <f>'Прил 8'!K236</f>
        <v>1000000</v>
      </c>
    </row>
    <row r="250" spans="1:10" hidden="1" x14ac:dyDescent="0.25">
      <c r="A250" s="58" t="s">
        <v>333</v>
      </c>
      <c r="B250" s="55" t="s">
        <v>106</v>
      </c>
      <c r="C250" s="55" t="s">
        <v>93</v>
      </c>
      <c r="D250" s="55" t="s">
        <v>93</v>
      </c>
      <c r="E250" s="56">
        <v>3</v>
      </c>
      <c r="F250" s="55" t="s">
        <v>89</v>
      </c>
      <c r="G250" s="55" t="s">
        <v>334</v>
      </c>
      <c r="H250" s="56"/>
      <c r="I250" s="162">
        <f>I251</f>
        <v>0</v>
      </c>
      <c r="J250" s="162">
        <f>J251</f>
        <v>0</v>
      </c>
    </row>
    <row r="251" spans="1:10" ht="31.5" hidden="1" x14ac:dyDescent="0.25">
      <c r="A251" s="58" t="s">
        <v>96</v>
      </c>
      <c r="B251" s="55" t="s">
        <v>106</v>
      </c>
      <c r="C251" s="55" t="s">
        <v>93</v>
      </c>
      <c r="D251" s="55" t="s">
        <v>93</v>
      </c>
      <c r="E251" s="56">
        <v>3</v>
      </c>
      <c r="F251" s="55" t="s">
        <v>89</v>
      </c>
      <c r="G251" s="55" t="s">
        <v>334</v>
      </c>
      <c r="H251" s="56">
        <v>240</v>
      </c>
      <c r="I251" s="162">
        <f>'Прил 8'!J238</f>
        <v>0</v>
      </c>
      <c r="J251" s="162">
        <f>'Прил 8'!K238</f>
        <v>0</v>
      </c>
    </row>
    <row r="252" spans="1:10" x14ac:dyDescent="0.25">
      <c r="A252" s="58" t="s">
        <v>335</v>
      </c>
      <c r="B252" s="55" t="s">
        <v>106</v>
      </c>
      <c r="C252" s="55" t="s">
        <v>93</v>
      </c>
      <c r="D252" s="55" t="s">
        <v>93</v>
      </c>
      <c r="E252" s="56">
        <v>3</v>
      </c>
      <c r="F252" s="55" t="s">
        <v>89</v>
      </c>
      <c r="G252" s="55" t="s">
        <v>336</v>
      </c>
      <c r="H252" s="56"/>
      <c r="I252" s="162">
        <f>I253</f>
        <v>600000</v>
      </c>
      <c r="J252" s="162">
        <f>J253</f>
        <v>1592295.27</v>
      </c>
    </row>
    <row r="253" spans="1:10" ht="31.5" x14ac:dyDescent="0.25">
      <c r="A253" s="58" t="s">
        <v>96</v>
      </c>
      <c r="B253" s="55" t="s">
        <v>106</v>
      </c>
      <c r="C253" s="55" t="s">
        <v>93</v>
      </c>
      <c r="D253" s="55" t="s">
        <v>93</v>
      </c>
      <c r="E253" s="56">
        <v>3</v>
      </c>
      <c r="F253" s="55" t="s">
        <v>89</v>
      </c>
      <c r="G253" s="55" t="s">
        <v>336</v>
      </c>
      <c r="H253" s="56">
        <v>240</v>
      </c>
      <c r="I253" s="162">
        <f>'Прил 8'!J240</f>
        <v>600000</v>
      </c>
      <c r="J253" s="162">
        <f>'Прил 8'!K240</f>
        <v>1592295.27</v>
      </c>
    </row>
    <row r="254" spans="1:10" ht="63" x14ac:dyDescent="0.25">
      <c r="A254" s="58" t="s">
        <v>405</v>
      </c>
      <c r="B254" s="55" t="s">
        <v>106</v>
      </c>
      <c r="C254" s="55" t="s">
        <v>93</v>
      </c>
      <c r="D254" s="55" t="s">
        <v>134</v>
      </c>
      <c r="E254" s="56">
        <v>0</v>
      </c>
      <c r="F254" s="55" t="s">
        <v>89</v>
      </c>
      <c r="G254" s="55" t="s">
        <v>90</v>
      </c>
      <c r="H254" s="56"/>
      <c r="I254" s="162">
        <f>I255</f>
        <v>142786.79999999999</v>
      </c>
      <c r="J254" s="162">
        <f>J255</f>
        <v>158651.98000000001</v>
      </c>
    </row>
    <row r="255" spans="1:10" ht="47.25" x14ac:dyDescent="0.25">
      <c r="A255" s="58" t="s">
        <v>406</v>
      </c>
      <c r="B255" s="55" t="s">
        <v>106</v>
      </c>
      <c r="C255" s="55" t="s">
        <v>93</v>
      </c>
      <c r="D255" s="55" t="s">
        <v>134</v>
      </c>
      <c r="E255" s="56">
        <v>1</v>
      </c>
      <c r="F255" s="55" t="s">
        <v>89</v>
      </c>
      <c r="G255" s="55" t="s">
        <v>90</v>
      </c>
      <c r="H255" s="56"/>
      <c r="I255" s="162">
        <f>I256+I259+I262</f>
        <v>142786.79999999999</v>
      </c>
      <c r="J255" s="162">
        <f>J256+J259+J262</f>
        <v>158651.98000000001</v>
      </c>
    </row>
    <row r="256" spans="1:10" hidden="1" x14ac:dyDescent="0.25">
      <c r="A256" s="58" t="s">
        <v>341</v>
      </c>
      <c r="B256" s="55" t="s">
        <v>106</v>
      </c>
      <c r="C256" s="55" t="s">
        <v>93</v>
      </c>
      <c r="D256" s="55" t="s">
        <v>134</v>
      </c>
      <c r="E256" s="56">
        <v>1</v>
      </c>
      <c r="F256" s="55" t="s">
        <v>86</v>
      </c>
      <c r="G256" s="55" t="s">
        <v>90</v>
      </c>
      <c r="H256" s="56"/>
      <c r="I256" s="162">
        <f>I257</f>
        <v>0</v>
      </c>
      <c r="J256" s="162">
        <f>J257</f>
        <v>0</v>
      </c>
    </row>
    <row r="257" spans="1:10" ht="94.5" hidden="1" x14ac:dyDescent="0.25">
      <c r="A257" s="58" t="s">
        <v>342</v>
      </c>
      <c r="B257" s="55" t="s">
        <v>106</v>
      </c>
      <c r="C257" s="55" t="s">
        <v>93</v>
      </c>
      <c r="D257" s="55" t="s">
        <v>134</v>
      </c>
      <c r="E257" s="56">
        <v>1</v>
      </c>
      <c r="F257" s="55" t="s">
        <v>86</v>
      </c>
      <c r="G257" s="55" t="s">
        <v>343</v>
      </c>
      <c r="H257" s="56"/>
      <c r="I257" s="162">
        <f>I258</f>
        <v>0</v>
      </c>
      <c r="J257" s="162">
        <f>J258</f>
        <v>0</v>
      </c>
    </row>
    <row r="258" spans="1:10" ht="31.5" hidden="1" x14ac:dyDescent="0.25">
      <c r="A258" s="58" t="s">
        <v>96</v>
      </c>
      <c r="B258" s="55" t="s">
        <v>106</v>
      </c>
      <c r="C258" s="55" t="s">
        <v>93</v>
      </c>
      <c r="D258" s="55" t="s">
        <v>134</v>
      </c>
      <c r="E258" s="56">
        <v>1</v>
      </c>
      <c r="F258" s="55" t="s">
        <v>86</v>
      </c>
      <c r="G258" s="55" t="s">
        <v>343</v>
      </c>
      <c r="H258" s="56">
        <v>240</v>
      </c>
      <c r="I258" s="162">
        <f>'Прил 8'!J245</f>
        <v>0</v>
      </c>
      <c r="J258" s="162">
        <f>'Прил 8'!K245</f>
        <v>0</v>
      </c>
    </row>
    <row r="259" spans="1:10" ht="31.5" hidden="1" x14ac:dyDescent="0.25">
      <c r="A259" s="58" t="s">
        <v>344</v>
      </c>
      <c r="B259" s="55" t="s">
        <v>106</v>
      </c>
      <c r="C259" s="55" t="s">
        <v>93</v>
      </c>
      <c r="D259" s="55" t="s">
        <v>134</v>
      </c>
      <c r="E259" s="56">
        <v>1</v>
      </c>
      <c r="F259" s="55" t="s">
        <v>87</v>
      </c>
      <c r="G259" s="55" t="s">
        <v>90</v>
      </c>
      <c r="H259" s="56"/>
      <c r="I259" s="162">
        <f>I260</f>
        <v>0</v>
      </c>
      <c r="J259" s="162">
        <f>J260</f>
        <v>0</v>
      </c>
    </row>
    <row r="260" spans="1:10" ht="94.5" hidden="1" x14ac:dyDescent="0.25">
      <c r="A260" s="58" t="s">
        <v>342</v>
      </c>
      <c r="B260" s="55" t="s">
        <v>106</v>
      </c>
      <c r="C260" s="55" t="s">
        <v>93</v>
      </c>
      <c r="D260" s="55" t="s">
        <v>134</v>
      </c>
      <c r="E260" s="56">
        <v>1</v>
      </c>
      <c r="F260" s="55" t="s">
        <v>87</v>
      </c>
      <c r="G260" s="55" t="s">
        <v>343</v>
      </c>
      <c r="H260" s="56"/>
      <c r="I260" s="162">
        <f>I261</f>
        <v>0</v>
      </c>
      <c r="J260" s="162">
        <f>J261</f>
        <v>0</v>
      </c>
    </row>
    <row r="261" spans="1:10" ht="31.5" hidden="1" x14ac:dyDescent="0.25">
      <c r="A261" s="58" t="s">
        <v>96</v>
      </c>
      <c r="B261" s="55" t="s">
        <v>106</v>
      </c>
      <c r="C261" s="55" t="s">
        <v>93</v>
      </c>
      <c r="D261" s="55" t="s">
        <v>134</v>
      </c>
      <c r="E261" s="56">
        <v>1</v>
      </c>
      <c r="F261" s="55" t="s">
        <v>87</v>
      </c>
      <c r="G261" s="55" t="s">
        <v>343</v>
      </c>
      <c r="H261" s="56">
        <v>240</v>
      </c>
      <c r="I261" s="162">
        <f>'Прил 8'!J248</f>
        <v>0</v>
      </c>
      <c r="J261" s="162">
        <f>'Прил 8'!K248</f>
        <v>0</v>
      </c>
    </row>
    <row r="262" spans="1:10" ht="110.25" x14ac:dyDescent="0.25">
      <c r="A262" s="58" t="s">
        <v>345</v>
      </c>
      <c r="B262" s="55" t="s">
        <v>106</v>
      </c>
      <c r="C262" s="55" t="s">
        <v>93</v>
      </c>
      <c r="D262" s="55" t="s">
        <v>134</v>
      </c>
      <c r="E262" s="56">
        <v>1</v>
      </c>
      <c r="F262" s="55" t="s">
        <v>145</v>
      </c>
      <c r="G262" s="55" t="s">
        <v>90</v>
      </c>
      <c r="H262" s="56"/>
      <c r="I262" s="162">
        <f>I263</f>
        <v>142786.79999999999</v>
      </c>
      <c r="J262" s="162">
        <f>J263</f>
        <v>158651.98000000001</v>
      </c>
    </row>
    <row r="263" spans="1:10" ht="94.5" x14ac:dyDescent="0.25">
      <c r="A263" s="58" t="s">
        <v>342</v>
      </c>
      <c r="B263" s="55" t="s">
        <v>106</v>
      </c>
      <c r="C263" s="55" t="s">
        <v>93</v>
      </c>
      <c r="D263" s="55" t="s">
        <v>134</v>
      </c>
      <c r="E263" s="56">
        <v>1</v>
      </c>
      <c r="F263" s="55" t="s">
        <v>145</v>
      </c>
      <c r="G263" s="55" t="s">
        <v>146</v>
      </c>
      <c r="H263" s="56"/>
      <c r="I263" s="162">
        <f>I264</f>
        <v>142786.79999999999</v>
      </c>
      <c r="J263" s="162">
        <f>J264</f>
        <v>158651.98000000001</v>
      </c>
    </row>
    <row r="264" spans="1:10" x14ac:dyDescent="0.25">
      <c r="A264" s="61" t="s">
        <v>188</v>
      </c>
      <c r="B264" s="55" t="s">
        <v>106</v>
      </c>
      <c r="C264" s="55" t="s">
        <v>93</v>
      </c>
      <c r="D264" s="55" t="s">
        <v>134</v>
      </c>
      <c r="E264" s="56">
        <v>1</v>
      </c>
      <c r="F264" s="55" t="s">
        <v>145</v>
      </c>
      <c r="G264" s="55" t="s">
        <v>146</v>
      </c>
      <c r="H264" s="56">
        <v>540</v>
      </c>
      <c r="I264" s="162">
        <f>'Прил 8'!J251</f>
        <v>142786.79999999999</v>
      </c>
      <c r="J264" s="162">
        <f>'Прил 8'!K251</f>
        <v>158651.98000000001</v>
      </c>
    </row>
    <row r="265" spans="1:10" x14ac:dyDescent="0.25">
      <c r="A265" s="77" t="s">
        <v>101</v>
      </c>
      <c r="B265" s="176" t="s">
        <v>106</v>
      </c>
      <c r="C265" s="176" t="s">
        <v>93</v>
      </c>
      <c r="D265" s="176" t="s">
        <v>102</v>
      </c>
      <c r="E265" s="177">
        <v>0</v>
      </c>
      <c r="F265" s="176" t="s">
        <v>89</v>
      </c>
      <c r="G265" s="176" t="s">
        <v>90</v>
      </c>
      <c r="H265" s="177"/>
      <c r="I265" s="162">
        <f t="shared" ref="I265:J267" si="17">I266</f>
        <v>162600</v>
      </c>
      <c r="J265" s="162">
        <f t="shared" si="17"/>
        <v>164400</v>
      </c>
    </row>
    <row r="266" spans="1:10" x14ac:dyDescent="0.25">
      <c r="A266" s="77" t="s">
        <v>243</v>
      </c>
      <c r="B266" s="176" t="s">
        <v>106</v>
      </c>
      <c r="C266" s="176" t="s">
        <v>93</v>
      </c>
      <c r="D266" s="176" t="s">
        <v>102</v>
      </c>
      <c r="E266" s="177">
        <v>9</v>
      </c>
      <c r="F266" s="176" t="s">
        <v>89</v>
      </c>
      <c r="G266" s="176" t="s">
        <v>90</v>
      </c>
      <c r="H266" s="177"/>
      <c r="I266" s="162">
        <f t="shared" si="17"/>
        <v>162600</v>
      </c>
      <c r="J266" s="162">
        <f t="shared" si="17"/>
        <v>164400</v>
      </c>
    </row>
    <row r="267" spans="1:10" ht="31.5" x14ac:dyDescent="0.25">
      <c r="A267" s="76" t="s">
        <v>359</v>
      </c>
      <c r="B267" s="176" t="s">
        <v>106</v>
      </c>
      <c r="C267" s="176" t="s">
        <v>93</v>
      </c>
      <c r="D267" s="176" t="s">
        <v>102</v>
      </c>
      <c r="E267" s="177">
        <v>9</v>
      </c>
      <c r="F267" s="176" t="s">
        <v>89</v>
      </c>
      <c r="G267" s="177">
        <v>29180</v>
      </c>
      <c r="H267" s="176"/>
      <c r="I267" s="162">
        <f t="shared" si="17"/>
        <v>162600</v>
      </c>
      <c r="J267" s="162">
        <f t="shared" si="17"/>
        <v>164400</v>
      </c>
    </row>
    <row r="268" spans="1:10" x14ac:dyDescent="0.25">
      <c r="A268" s="77" t="s">
        <v>127</v>
      </c>
      <c r="B268" s="176" t="s">
        <v>106</v>
      </c>
      <c r="C268" s="176" t="s">
        <v>93</v>
      </c>
      <c r="D268" s="176" t="s">
        <v>102</v>
      </c>
      <c r="E268" s="177">
        <v>9</v>
      </c>
      <c r="F268" s="176" t="s">
        <v>89</v>
      </c>
      <c r="G268" s="177">
        <v>29180</v>
      </c>
      <c r="H268" s="176" t="s">
        <v>522</v>
      </c>
      <c r="I268" s="162">
        <f>'Прил 8'!J255</f>
        <v>162600</v>
      </c>
      <c r="J268" s="162">
        <f>'Прил 8'!K255</f>
        <v>164400</v>
      </c>
    </row>
    <row r="269" spans="1:10" ht="31.5" x14ac:dyDescent="0.25">
      <c r="A269" s="58" t="s">
        <v>346</v>
      </c>
      <c r="B269" s="55" t="s">
        <v>106</v>
      </c>
      <c r="C269" s="55" t="s">
        <v>106</v>
      </c>
      <c r="D269" s="55" t="s">
        <v>89</v>
      </c>
      <c r="E269" s="56">
        <v>0</v>
      </c>
      <c r="F269" s="55" t="s">
        <v>89</v>
      </c>
      <c r="G269" s="55" t="s">
        <v>90</v>
      </c>
      <c r="H269" s="56"/>
      <c r="I269" s="162">
        <f>I270+I276</f>
        <v>22889769.84</v>
      </c>
      <c r="J269" s="162">
        <f>J270+J276</f>
        <v>23699080.409999996</v>
      </c>
    </row>
    <row r="270" spans="1:10" ht="47.25" x14ac:dyDescent="0.25">
      <c r="A270" s="57" t="s">
        <v>275</v>
      </c>
      <c r="B270" s="55" t="s">
        <v>106</v>
      </c>
      <c r="C270" s="55" t="s">
        <v>106</v>
      </c>
      <c r="D270" s="55" t="s">
        <v>93</v>
      </c>
      <c r="E270" s="56">
        <v>0</v>
      </c>
      <c r="F270" s="55" t="s">
        <v>89</v>
      </c>
      <c r="G270" s="55" t="s">
        <v>90</v>
      </c>
      <c r="H270" s="56"/>
      <c r="I270" s="162">
        <f>I271</f>
        <v>22226769.84</v>
      </c>
      <c r="J270" s="162">
        <f>J271</f>
        <v>23036080.409999996</v>
      </c>
    </row>
    <row r="271" spans="1:10" x14ac:dyDescent="0.25">
      <c r="A271" s="58" t="s">
        <v>347</v>
      </c>
      <c r="B271" s="55" t="s">
        <v>106</v>
      </c>
      <c r="C271" s="55" t="s">
        <v>106</v>
      </c>
      <c r="D271" s="55" t="s">
        <v>93</v>
      </c>
      <c r="E271" s="56">
        <v>4</v>
      </c>
      <c r="F271" s="55" t="s">
        <v>89</v>
      </c>
      <c r="G271" s="55" t="s">
        <v>90</v>
      </c>
      <c r="H271" s="56"/>
      <c r="I271" s="162">
        <f>I272</f>
        <v>22226769.84</v>
      </c>
      <c r="J271" s="162">
        <f>J272</f>
        <v>23036080.409999996</v>
      </c>
    </row>
    <row r="272" spans="1:10" ht="31.5" x14ac:dyDescent="0.25">
      <c r="A272" s="58" t="s">
        <v>348</v>
      </c>
      <c r="B272" s="55" t="s">
        <v>106</v>
      </c>
      <c r="C272" s="55" t="s">
        <v>106</v>
      </c>
      <c r="D272" s="55" t="s">
        <v>93</v>
      </c>
      <c r="E272" s="56">
        <v>4</v>
      </c>
      <c r="F272" s="55" t="s">
        <v>89</v>
      </c>
      <c r="G272" s="55" t="s">
        <v>349</v>
      </c>
      <c r="H272" s="56"/>
      <c r="I272" s="162">
        <f>SUM(I273:I275)</f>
        <v>22226769.84</v>
      </c>
      <c r="J272" s="162">
        <f>SUM(J273:J275)</f>
        <v>23036080.409999996</v>
      </c>
    </row>
    <row r="273" spans="1:10" x14ac:dyDescent="0.25">
      <c r="A273" s="57" t="s">
        <v>350</v>
      </c>
      <c r="B273" s="55" t="s">
        <v>106</v>
      </c>
      <c r="C273" s="55" t="s">
        <v>106</v>
      </c>
      <c r="D273" s="55" t="s">
        <v>93</v>
      </c>
      <c r="E273" s="56">
        <v>4</v>
      </c>
      <c r="F273" s="55" t="s">
        <v>89</v>
      </c>
      <c r="G273" s="55" t="s">
        <v>349</v>
      </c>
      <c r="H273" s="56">
        <v>110</v>
      </c>
      <c r="I273" s="162">
        <f>'Прил 8'!J260</f>
        <v>19383168.620000001</v>
      </c>
      <c r="J273" s="162">
        <f>'Прил 8'!K260</f>
        <v>20158499.149999999</v>
      </c>
    </row>
    <row r="274" spans="1:10" ht="31.5" x14ac:dyDescent="0.25">
      <c r="A274" s="58" t="s">
        <v>96</v>
      </c>
      <c r="B274" s="55" t="s">
        <v>106</v>
      </c>
      <c r="C274" s="55" t="s">
        <v>106</v>
      </c>
      <c r="D274" s="55" t="s">
        <v>93</v>
      </c>
      <c r="E274" s="56">
        <v>4</v>
      </c>
      <c r="F274" s="55" t="s">
        <v>89</v>
      </c>
      <c r="G274" s="55" t="s">
        <v>349</v>
      </c>
      <c r="H274" s="56">
        <v>240</v>
      </c>
      <c r="I274" s="162">
        <f>'Прил 8'!J261</f>
        <v>2796601.22</v>
      </c>
      <c r="J274" s="162">
        <f>'Прил 8'!K261</f>
        <v>2830581.26</v>
      </c>
    </row>
    <row r="275" spans="1:10" x14ac:dyDescent="0.25">
      <c r="A275" s="57" t="s">
        <v>98</v>
      </c>
      <c r="B275" s="55" t="s">
        <v>106</v>
      </c>
      <c r="C275" s="55" t="s">
        <v>106</v>
      </c>
      <c r="D275" s="55" t="s">
        <v>93</v>
      </c>
      <c r="E275" s="56">
        <v>4</v>
      </c>
      <c r="F275" s="55" t="s">
        <v>89</v>
      </c>
      <c r="G275" s="55" t="s">
        <v>349</v>
      </c>
      <c r="H275" s="56">
        <v>850</v>
      </c>
      <c r="I275" s="162">
        <f>'Прил 8'!J262</f>
        <v>47000</v>
      </c>
      <c r="J275" s="162">
        <f>'Прил 8'!K262</f>
        <v>47000</v>
      </c>
    </row>
    <row r="276" spans="1:10" ht="47.25" x14ac:dyDescent="0.25">
      <c r="A276" s="57" t="s">
        <v>213</v>
      </c>
      <c r="B276" s="55" t="s">
        <v>106</v>
      </c>
      <c r="C276" s="55" t="s">
        <v>106</v>
      </c>
      <c r="D276" s="55" t="s">
        <v>110</v>
      </c>
      <c r="E276" s="56">
        <v>0</v>
      </c>
      <c r="F276" s="55" t="s">
        <v>89</v>
      </c>
      <c r="G276" s="55" t="s">
        <v>90</v>
      </c>
      <c r="H276" s="56"/>
      <c r="I276" s="162">
        <f>I277</f>
        <v>663000</v>
      </c>
      <c r="J276" s="162">
        <f>J277</f>
        <v>663000</v>
      </c>
    </row>
    <row r="277" spans="1:10" ht="31.5" x14ac:dyDescent="0.25">
      <c r="A277" s="57" t="s">
        <v>351</v>
      </c>
      <c r="B277" s="55" t="s">
        <v>106</v>
      </c>
      <c r="C277" s="55" t="s">
        <v>106</v>
      </c>
      <c r="D277" s="55" t="s">
        <v>110</v>
      </c>
      <c r="E277" s="56">
        <v>2</v>
      </c>
      <c r="F277" s="55" t="s">
        <v>89</v>
      </c>
      <c r="G277" s="55" t="s">
        <v>90</v>
      </c>
      <c r="H277" s="56"/>
      <c r="I277" s="162">
        <f>I278+I281+I284</f>
        <v>663000</v>
      </c>
      <c r="J277" s="162">
        <f>J278+J281+J284</f>
        <v>663000</v>
      </c>
    </row>
    <row r="278" spans="1:10" x14ac:dyDescent="0.25">
      <c r="A278" s="57" t="s">
        <v>215</v>
      </c>
      <c r="B278" s="55" t="s">
        <v>106</v>
      </c>
      <c r="C278" s="55" t="s">
        <v>106</v>
      </c>
      <c r="D278" s="55" t="s">
        <v>110</v>
      </c>
      <c r="E278" s="56">
        <v>2</v>
      </c>
      <c r="F278" s="55" t="s">
        <v>86</v>
      </c>
      <c r="G278" s="55" t="s">
        <v>90</v>
      </c>
      <c r="H278" s="56"/>
      <c r="I278" s="162">
        <f>I279</f>
        <v>150000</v>
      </c>
      <c r="J278" s="162">
        <f>J279</f>
        <v>150000</v>
      </c>
    </row>
    <row r="279" spans="1:10" ht="47.25" x14ac:dyDescent="0.25">
      <c r="A279" s="58" t="s">
        <v>216</v>
      </c>
      <c r="B279" s="55" t="s">
        <v>106</v>
      </c>
      <c r="C279" s="55" t="s">
        <v>106</v>
      </c>
      <c r="D279" s="55" t="s">
        <v>110</v>
      </c>
      <c r="E279" s="55" t="s">
        <v>94</v>
      </c>
      <c r="F279" s="55" t="s">
        <v>86</v>
      </c>
      <c r="G279" s="55" t="s">
        <v>217</v>
      </c>
      <c r="H279" s="55"/>
      <c r="I279" s="162">
        <f>I280</f>
        <v>150000</v>
      </c>
      <c r="J279" s="162">
        <f>J280</f>
        <v>150000</v>
      </c>
    </row>
    <row r="280" spans="1:10" ht="31.5" x14ac:dyDescent="0.25">
      <c r="A280" s="58" t="s">
        <v>96</v>
      </c>
      <c r="B280" s="55" t="s">
        <v>106</v>
      </c>
      <c r="C280" s="55" t="s">
        <v>106</v>
      </c>
      <c r="D280" s="55" t="s">
        <v>110</v>
      </c>
      <c r="E280" s="55" t="s">
        <v>94</v>
      </c>
      <c r="F280" s="55" t="s">
        <v>86</v>
      </c>
      <c r="G280" s="55" t="s">
        <v>217</v>
      </c>
      <c r="H280" s="55" t="s">
        <v>97</v>
      </c>
      <c r="I280" s="162">
        <f>'Прил 8'!J267</f>
        <v>150000</v>
      </c>
      <c r="J280" s="162">
        <f>'Прил 8'!K267</f>
        <v>150000</v>
      </c>
    </row>
    <row r="281" spans="1:10" x14ac:dyDescent="0.25">
      <c r="A281" s="57" t="s">
        <v>352</v>
      </c>
      <c r="B281" s="55" t="s">
        <v>106</v>
      </c>
      <c r="C281" s="55" t="s">
        <v>106</v>
      </c>
      <c r="D281" s="55" t="s">
        <v>110</v>
      </c>
      <c r="E281" s="56">
        <v>2</v>
      </c>
      <c r="F281" s="55" t="s">
        <v>87</v>
      </c>
      <c r="G281" s="55"/>
      <c r="H281" s="56"/>
      <c r="I281" s="162">
        <f>I282</f>
        <v>508000</v>
      </c>
      <c r="J281" s="162">
        <f>J282</f>
        <v>508000</v>
      </c>
    </row>
    <row r="282" spans="1:10" ht="47.25" x14ac:dyDescent="0.25">
      <c r="A282" s="58" t="s">
        <v>216</v>
      </c>
      <c r="B282" s="55" t="s">
        <v>106</v>
      </c>
      <c r="C282" s="55" t="s">
        <v>106</v>
      </c>
      <c r="D282" s="55" t="s">
        <v>110</v>
      </c>
      <c r="E282" s="55" t="s">
        <v>94</v>
      </c>
      <c r="F282" s="55" t="s">
        <v>87</v>
      </c>
      <c r="G282" s="55" t="s">
        <v>217</v>
      </c>
      <c r="H282" s="55"/>
      <c r="I282" s="162">
        <f>I283</f>
        <v>508000</v>
      </c>
      <c r="J282" s="162">
        <f>J283</f>
        <v>508000</v>
      </c>
    </row>
    <row r="283" spans="1:10" ht="31.5" x14ac:dyDescent="0.25">
      <c r="A283" s="58" t="s">
        <v>96</v>
      </c>
      <c r="B283" s="55" t="s">
        <v>106</v>
      </c>
      <c r="C283" s="55" t="s">
        <v>106</v>
      </c>
      <c r="D283" s="55" t="s">
        <v>110</v>
      </c>
      <c r="E283" s="55" t="s">
        <v>94</v>
      </c>
      <c r="F283" s="55" t="s">
        <v>87</v>
      </c>
      <c r="G283" s="55" t="s">
        <v>217</v>
      </c>
      <c r="H283" s="55" t="s">
        <v>97</v>
      </c>
      <c r="I283" s="162">
        <f>'Прил 8'!J270</f>
        <v>508000</v>
      </c>
      <c r="J283" s="162">
        <f>'Прил 8'!K270</f>
        <v>508000</v>
      </c>
    </row>
    <row r="284" spans="1:10" x14ac:dyDescent="0.25">
      <c r="A284" s="57" t="s">
        <v>222</v>
      </c>
      <c r="B284" s="55" t="s">
        <v>106</v>
      </c>
      <c r="C284" s="55" t="s">
        <v>106</v>
      </c>
      <c r="D284" s="55" t="s">
        <v>110</v>
      </c>
      <c r="E284" s="55" t="s">
        <v>94</v>
      </c>
      <c r="F284" s="55" t="s">
        <v>93</v>
      </c>
      <c r="G284" s="55" t="s">
        <v>90</v>
      </c>
      <c r="H284" s="55"/>
      <c r="I284" s="162">
        <f>I285</f>
        <v>5000</v>
      </c>
      <c r="J284" s="162">
        <f>J285</f>
        <v>5000</v>
      </c>
    </row>
    <row r="285" spans="1:10" ht="47.25" x14ac:dyDescent="0.25">
      <c r="A285" s="58" t="s">
        <v>216</v>
      </c>
      <c r="B285" s="55" t="s">
        <v>106</v>
      </c>
      <c r="C285" s="55" t="s">
        <v>106</v>
      </c>
      <c r="D285" s="55" t="s">
        <v>110</v>
      </c>
      <c r="E285" s="55" t="s">
        <v>94</v>
      </c>
      <c r="F285" s="55" t="s">
        <v>93</v>
      </c>
      <c r="G285" s="55" t="s">
        <v>217</v>
      </c>
      <c r="H285" s="55"/>
      <c r="I285" s="162">
        <f>I286</f>
        <v>5000</v>
      </c>
      <c r="J285" s="162">
        <f>J286</f>
        <v>5000</v>
      </c>
    </row>
    <row r="286" spans="1:10" ht="31.5" x14ac:dyDescent="0.25">
      <c r="A286" s="58" t="s">
        <v>96</v>
      </c>
      <c r="B286" s="55" t="s">
        <v>106</v>
      </c>
      <c r="C286" s="55" t="s">
        <v>106</v>
      </c>
      <c r="D286" s="55" t="s">
        <v>110</v>
      </c>
      <c r="E286" s="55" t="s">
        <v>94</v>
      </c>
      <c r="F286" s="55" t="s">
        <v>93</v>
      </c>
      <c r="G286" s="55" t="s">
        <v>217</v>
      </c>
      <c r="H286" s="55" t="s">
        <v>97</v>
      </c>
      <c r="I286" s="162">
        <f>'Прил 8'!J273</f>
        <v>5000</v>
      </c>
      <c r="J286" s="162">
        <f>'Прил 8'!K273</f>
        <v>5000</v>
      </c>
    </row>
    <row r="287" spans="1:10" x14ac:dyDescent="0.25">
      <c r="A287" s="62" t="s">
        <v>149</v>
      </c>
      <c r="B287" s="55" t="s">
        <v>110</v>
      </c>
      <c r="C287" s="55"/>
      <c r="D287" s="55"/>
      <c r="E287" s="56"/>
      <c r="F287" s="55"/>
      <c r="G287" s="55"/>
      <c r="H287" s="56"/>
      <c r="I287" s="161">
        <f>I288+I292</f>
        <v>3233093.6</v>
      </c>
      <c r="J287" s="161">
        <f>J288+J292</f>
        <v>3338893.6</v>
      </c>
    </row>
    <row r="288" spans="1:10" ht="31.5" x14ac:dyDescent="0.25">
      <c r="A288" s="63" t="s">
        <v>150</v>
      </c>
      <c r="B288" s="55" t="s">
        <v>110</v>
      </c>
      <c r="C288" s="55" t="s">
        <v>106</v>
      </c>
      <c r="D288" s="55"/>
      <c r="E288" s="56"/>
      <c r="F288" s="55"/>
      <c r="G288" s="55"/>
      <c r="H288" s="56"/>
      <c r="I288" s="162">
        <f t="shared" ref="I288:J290" si="18">I289</f>
        <v>30000</v>
      </c>
      <c r="J288" s="162">
        <f t="shared" si="18"/>
        <v>30000</v>
      </c>
    </row>
    <row r="289" spans="1:10" ht="94.5" x14ac:dyDescent="0.25">
      <c r="A289" s="57" t="s">
        <v>353</v>
      </c>
      <c r="B289" s="55" t="s">
        <v>110</v>
      </c>
      <c r="C289" s="55" t="s">
        <v>106</v>
      </c>
      <c r="D289" s="55" t="s">
        <v>124</v>
      </c>
      <c r="E289" s="56">
        <v>0</v>
      </c>
      <c r="F289" s="55" t="s">
        <v>89</v>
      </c>
      <c r="G289" s="55" t="s">
        <v>90</v>
      </c>
      <c r="H289" s="56"/>
      <c r="I289" s="162">
        <f t="shared" si="18"/>
        <v>30000</v>
      </c>
      <c r="J289" s="162">
        <f t="shared" si="18"/>
        <v>30000</v>
      </c>
    </row>
    <row r="290" spans="1:10" ht="31.5" x14ac:dyDescent="0.25">
      <c r="A290" s="58" t="s">
        <v>354</v>
      </c>
      <c r="B290" s="55" t="s">
        <v>110</v>
      </c>
      <c r="C290" s="55" t="s">
        <v>106</v>
      </c>
      <c r="D290" s="55" t="s">
        <v>124</v>
      </c>
      <c r="E290" s="56">
        <v>0</v>
      </c>
      <c r="F290" s="55" t="s">
        <v>89</v>
      </c>
      <c r="G290" s="55" t="s">
        <v>355</v>
      </c>
      <c r="H290" s="56"/>
      <c r="I290" s="162">
        <f t="shared" si="18"/>
        <v>30000</v>
      </c>
      <c r="J290" s="162">
        <f t="shared" si="18"/>
        <v>30000</v>
      </c>
    </row>
    <row r="291" spans="1:10" ht="31.5" x14ac:dyDescent="0.25">
      <c r="A291" s="58" t="s">
        <v>96</v>
      </c>
      <c r="B291" s="55" t="s">
        <v>110</v>
      </c>
      <c r="C291" s="55" t="s">
        <v>106</v>
      </c>
      <c r="D291" s="55" t="s">
        <v>124</v>
      </c>
      <c r="E291" s="56">
        <v>0</v>
      </c>
      <c r="F291" s="55" t="s">
        <v>89</v>
      </c>
      <c r="G291" s="55" t="s">
        <v>355</v>
      </c>
      <c r="H291" s="56">
        <v>240</v>
      </c>
      <c r="I291" s="162">
        <f>'Прил 8'!J278</f>
        <v>30000</v>
      </c>
      <c r="J291" s="162">
        <f>'Прил 8'!K278</f>
        <v>30000</v>
      </c>
    </row>
    <row r="292" spans="1:10" x14ac:dyDescent="0.25">
      <c r="A292" s="57" t="s">
        <v>151</v>
      </c>
      <c r="B292" s="55" t="s">
        <v>110</v>
      </c>
      <c r="C292" s="55" t="s">
        <v>110</v>
      </c>
      <c r="D292" s="55"/>
      <c r="E292" s="56"/>
      <c r="F292" s="55"/>
      <c r="G292" s="55"/>
      <c r="H292" s="56"/>
      <c r="I292" s="161">
        <f>I293</f>
        <v>3203093.6</v>
      </c>
      <c r="J292" s="161">
        <f>J293</f>
        <v>3308893.6</v>
      </c>
    </row>
    <row r="293" spans="1:10" ht="63" x14ac:dyDescent="0.25">
      <c r="A293" s="58" t="s">
        <v>356</v>
      </c>
      <c r="B293" s="55" t="s">
        <v>110</v>
      </c>
      <c r="C293" s="55" t="s">
        <v>110</v>
      </c>
      <c r="D293" s="55" t="s">
        <v>108</v>
      </c>
      <c r="E293" s="56">
        <v>0</v>
      </c>
      <c r="F293" s="55" t="s">
        <v>89</v>
      </c>
      <c r="G293" s="55" t="s">
        <v>90</v>
      </c>
      <c r="H293" s="56"/>
      <c r="I293" s="161">
        <f>I294</f>
        <v>3203093.6</v>
      </c>
      <c r="J293" s="161">
        <f>J294</f>
        <v>3308893.6</v>
      </c>
    </row>
    <row r="294" spans="1:10" x14ac:dyDescent="0.25">
      <c r="A294" s="57" t="s">
        <v>151</v>
      </c>
      <c r="B294" s="55" t="s">
        <v>110</v>
      </c>
      <c r="C294" s="55" t="s">
        <v>110</v>
      </c>
      <c r="D294" s="55" t="s">
        <v>108</v>
      </c>
      <c r="E294" s="56">
        <v>1</v>
      </c>
      <c r="F294" s="55" t="s">
        <v>89</v>
      </c>
      <c r="G294" s="55" t="s">
        <v>90</v>
      </c>
      <c r="H294" s="56"/>
      <c r="I294" s="161">
        <f>I295+I297</f>
        <v>3203093.6</v>
      </c>
      <c r="J294" s="161">
        <f>J295+J297</f>
        <v>3308893.6</v>
      </c>
    </row>
    <row r="295" spans="1:10" ht="31.5" x14ac:dyDescent="0.25">
      <c r="A295" s="57" t="s">
        <v>357</v>
      </c>
      <c r="B295" s="55" t="s">
        <v>110</v>
      </c>
      <c r="C295" s="55" t="s">
        <v>110</v>
      </c>
      <c r="D295" s="55" t="s">
        <v>108</v>
      </c>
      <c r="E295" s="56">
        <v>1</v>
      </c>
      <c r="F295" s="55" t="s">
        <v>89</v>
      </c>
      <c r="G295" s="55" t="s">
        <v>358</v>
      </c>
      <c r="H295" s="56"/>
      <c r="I295" s="161">
        <f>I296</f>
        <v>99993.600000000006</v>
      </c>
      <c r="J295" s="161">
        <f>J296</f>
        <v>99993.600000000006</v>
      </c>
    </row>
    <row r="296" spans="1:10" x14ac:dyDescent="0.25">
      <c r="A296" s="57" t="s">
        <v>350</v>
      </c>
      <c r="B296" s="55" t="s">
        <v>110</v>
      </c>
      <c r="C296" s="55" t="s">
        <v>110</v>
      </c>
      <c r="D296" s="55" t="s">
        <v>108</v>
      </c>
      <c r="E296" s="56">
        <v>1</v>
      </c>
      <c r="F296" s="55" t="s">
        <v>89</v>
      </c>
      <c r="G296" s="55" t="s">
        <v>358</v>
      </c>
      <c r="H296" s="56">
        <v>110</v>
      </c>
      <c r="I296" s="161">
        <f>'Прил 8'!J283</f>
        <v>99993.600000000006</v>
      </c>
      <c r="J296" s="161">
        <f>'Прил 8'!K283</f>
        <v>99993.600000000006</v>
      </c>
    </row>
    <row r="297" spans="1:10" ht="31.5" x14ac:dyDescent="0.25">
      <c r="A297" s="76" t="s">
        <v>359</v>
      </c>
      <c r="B297" s="176" t="s">
        <v>110</v>
      </c>
      <c r="C297" s="176" t="s">
        <v>110</v>
      </c>
      <c r="D297" s="176" t="s">
        <v>108</v>
      </c>
      <c r="E297" s="177">
        <v>1</v>
      </c>
      <c r="F297" s="176" t="s">
        <v>89</v>
      </c>
      <c r="G297" s="176" t="s">
        <v>360</v>
      </c>
      <c r="H297" s="177"/>
      <c r="I297" s="161">
        <f>I298</f>
        <v>3103100</v>
      </c>
      <c r="J297" s="161">
        <f>J298</f>
        <v>3208900</v>
      </c>
    </row>
    <row r="298" spans="1:10" x14ac:dyDescent="0.25">
      <c r="A298" s="77" t="s">
        <v>127</v>
      </c>
      <c r="B298" s="176" t="s">
        <v>110</v>
      </c>
      <c r="C298" s="176" t="s">
        <v>110</v>
      </c>
      <c r="D298" s="176" t="s">
        <v>108</v>
      </c>
      <c r="E298" s="177">
        <v>1</v>
      </c>
      <c r="F298" s="176" t="s">
        <v>89</v>
      </c>
      <c r="G298" s="176" t="s">
        <v>360</v>
      </c>
      <c r="H298" s="177">
        <v>520</v>
      </c>
      <c r="I298" s="161">
        <f>'Прил 8'!J285</f>
        <v>3103100</v>
      </c>
      <c r="J298" s="161">
        <f>'Прил 8'!K285</f>
        <v>3208900</v>
      </c>
    </row>
    <row r="299" spans="1:10" x14ac:dyDescent="0.25">
      <c r="A299" s="62" t="s">
        <v>361</v>
      </c>
      <c r="B299" s="55" t="s">
        <v>136</v>
      </c>
      <c r="C299" s="55"/>
      <c r="D299" s="55"/>
      <c r="E299" s="56"/>
      <c r="F299" s="55"/>
      <c r="G299" s="55"/>
      <c r="H299" s="56"/>
      <c r="I299" s="161">
        <f>I300+I329</f>
        <v>21778607.749999996</v>
      </c>
      <c r="J299" s="161">
        <f>J300+J329</f>
        <v>23818661.390000001</v>
      </c>
    </row>
    <row r="300" spans="1:10" x14ac:dyDescent="0.25">
      <c r="A300" s="57" t="s">
        <v>152</v>
      </c>
      <c r="B300" s="55" t="s">
        <v>136</v>
      </c>
      <c r="C300" s="56" t="s">
        <v>86</v>
      </c>
      <c r="D300" s="55" t="s">
        <v>165</v>
      </c>
      <c r="E300" s="56"/>
      <c r="F300" s="55"/>
      <c r="G300" s="55"/>
      <c r="H300" s="56" t="s">
        <v>166</v>
      </c>
      <c r="I300" s="161">
        <f>I322+I301+I310+I318</f>
        <v>20785207.749999996</v>
      </c>
      <c r="J300" s="161">
        <f>J322+J301+J310+J318</f>
        <v>21908205.390000001</v>
      </c>
    </row>
    <row r="301" spans="1:10" ht="63" x14ac:dyDescent="0.25">
      <c r="A301" s="58" t="s">
        <v>356</v>
      </c>
      <c r="B301" s="55" t="s">
        <v>136</v>
      </c>
      <c r="C301" s="55" t="s">
        <v>86</v>
      </c>
      <c r="D301" s="55" t="s">
        <v>108</v>
      </c>
      <c r="E301" s="56">
        <v>0</v>
      </c>
      <c r="F301" s="55" t="s">
        <v>89</v>
      </c>
      <c r="G301" s="55" t="s">
        <v>90</v>
      </c>
      <c r="H301" s="56"/>
      <c r="I301" s="161">
        <f>I302+I307</f>
        <v>19374164.119999997</v>
      </c>
      <c r="J301" s="161">
        <f>J302+J307</f>
        <v>20410259.640000001</v>
      </c>
    </row>
    <row r="302" spans="1:10" x14ac:dyDescent="0.25">
      <c r="A302" s="58" t="s">
        <v>362</v>
      </c>
      <c r="B302" s="55" t="s">
        <v>136</v>
      </c>
      <c r="C302" s="55" t="s">
        <v>86</v>
      </c>
      <c r="D302" s="55" t="s">
        <v>108</v>
      </c>
      <c r="E302" s="56">
        <v>2</v>
      </c>
      <c r="F302" s="55" t="s">
        <v>89</v>
      </c>
      <c r="G302" s="55" t="s">
        <v>90</v>
      </c>
      <c r="H302" s="56"/>
      <c r="I302" s="161">
        <f>I303</f>
        <v>4686706.76</v>
      </c>
      <c r="J302" s="161">
        <f>J303</f>
        <v>4941999.34</v>
      </c>
    </row>
    <row r="303" spans="1:10" ht="31.5" x14ac:dyDescent="0.25">
      <c r="A303" s="58" t="s">
        <v>348</v>
      </c>
      <c r="B303" s="55" t="s">
        <v>136</v>
      </c>
      <c r="C303" s="55" t="s">
        <v>86</v>
      </c>
      <c r="D303" s="55" t="s">
        <v>108</v>
      </c>
      <c r="E303" s="56">
        <v>2</v>
      </c>
      <c r="F303" s="55" t="s">
        <v>89</v>
      </c>
      <c r="G303" s="55" t="s">
        <v>349</v>
      </c>
      <c r="H303" s="56"/>
      <c r="I303" s="161">
        <f>SUM(I304:I306)</f>
        <v>4686706.76</v>
      </c>
      <c r="J303" s="161">
        <f>SUM(J304:J306)</f>
        <v>4941999.34</v>
      </c>
    </row>
    <row r="304" spans="1:10" x14ac:dyDescent="0.25">
      <c r="A304" s="57" t="s">
        <v>350</v>
      </c>
      <c r="B304" s="55" t="s">
        <v>136</v>
      </c>
      <c r="C304" s="55" t="s">
        <v>86</v>
      </c>
      <c r="D304" s="55" t="s">
        <v>108</v>
      </c>
      <c r="E304" s="56">
        <v>2</v>
      </c>
      <c r="F304" s="55" t="s">
        <v>89</v>
      </c>
      <c r="G304" s="55" t="s">
        <v>349</v>
      </c>
      <c r="H304" s="56">
        <v>110</v>
      </c>
      <c r="I304" s="161">
        <f>'Прил 8'!J291</f>
        <v>2848656.56</v>
      </c>
      <c r="J304" s="161">
        <f>'Прил 8'!K291</f>
        <v>3035679.04</v>
      </c>
    </row>
    <row r="305" spans="1:10" ht="31.5" x14ac:dyDescent="0.25">
      <c r="A305" s="58" t="s">
        <v>96</v>
      </c>
      <c r="B305" s="55" t="s">
        <v>136</v>
      </c>
      <c r="C305" s="55" t="s">
        <v>86</v>
      </c>
      <c r="D305" s="55" t="s">
        <v>108</v>
      </c>
      <c r="E305" s="56">
        <v>2</v>
      </c>
      <c r="F305" s="55" t="s">
        <v>89</v>
      </c>
      <c r="G305" s="55" t="s">
        <v>349</v>
      </c>
      <c r="H305" s="56">
        <v>240</v>
      </c>
      <c r="I305" s="161">
        <f>'Прил 8'!J292</f>
        <v>1818050.2</v>
      </c>
      <c r="J305" s="161">
        <f>'Прил 8'!K292</f>
        <v>1886320.3</v>
      </c>
    </row>
    <row r="306" spans="1:10" x14ac:dyDescent="0.25">
      <c r="A306" s="57" t="s">
        <v>98</v>
      </c>
      <c r="B306" s="55" t="s">
        <v>136</v>
      </c>
      <c r="C306" s="55" t="s">
        <v>86</v>
      </c>
      <c r="D306" s="55" t="s">
        <v>108</v>
      </c>
      <c r="E306" s="56">
        <v>2</v>
      </c>
      <c r="F306" s="55" t="s">
        <v>89</v>
      </c>
      <c r="G306" s="55" t="s">
        <v>349</v>
      </c>
      <c r="H306" s="56">
        <v>850</v>
      </c>
      <c r="I306" s="161">
        <f>'Прил 8'!J293</f>
        <v>20000</v>
      </c>
      <c r="J306" s="161">
        <f>'Прил 8'!K293</f>
        <v>20000</v>
      </c>
    </row>
    <row r="307" spans="1:10" x14ac:dyDescent="0.25">
      <c r="A307" s="58" t="s">
        <v>367</v>
      </c>
      <c r="B307" s="55" t="s">
        <v>136</v>
      </c>
      <c r="C307" s="55" t="s">
        <v>86</v>
      </c>
      <c r="D307" s="55" t="s">
        <v>108</v>
      </c>
      <c r="E307" s="56">
        <v>5</v>
      </c>
      <c r="F307" s="55" t="s">
        <v>89</v>
      </c>
      <c r="G307" s="55" t="s">
        <v>90</v>
      </c>
      <c r="H307" s="56"/>
      <c r="I307" s="161">
        <f>I308</f>
        <v>14687457.359999999</v>
      </c>
      <c r="J307" s="161">
        <f>J308</f>
        <v>15468260.300000001</v>
      </c>
    </row>
    <row r="308" spans="1:10" ht="31.5" x14ac:dyDescent="0.25">
      <c r="A308" s="58" t="s">
        <v>348</v>
      </c>
      <c r="B308" s="55" t="s">
        <v>136</v>
      </c>
      <c r="C308" s="55" t="s">
        <v>86</v>
      </c>
      <c r="D308" s="55" t="s">
        <v>108</v>
      </c>
      <c r="E308" s="56">
        <v>5</v>
      </c>
      <c r="F308" s="55" t="s">
        <v>89</v>
      </c>
      <c r="G308" s="55" t="s">
        <v>349</v>
      </c>
      <c r="H308" s="56"/>
      <c r="I308" s="161">
        <f>I309</f>
        <v>14687457.359999999</v>
      </c>
      <c r="J308" s="161">
        <f>J309</f>
        <v>15468260.300000001</v>
      </c>
    </row>
    <row r="309" spans="1:10" x14ac:dyDescent="0.25">
      <c r="A309" s="57" t="s">
        <v>137</v>
      </c>
      <c r="B309" s="55" t="s">
        <v>136</v>
      </c>
      <c r="C309" s="55" t="s">
        <v>86</v>
      </c>
      <c r="D309" s="55" t="s">
        <v>108</v>
      </c>
      <c r="E309" s="56">
        <v>5</v>
      </c>
      <c r="F309" s="55" t="s">
        <v>89</v>
      </c>
      <c r="G309" s="55" t="s">
        <v>349</v>
      </c>
      <c r="H309" s="56">
        <v>620</v>
      </c>
      <c r="I309" s="161">
        <f>'Прил 8'!J296</f>
        <v>14687457.359999999</v>
      </c>
      <c r="J309" s="161">
        <f>'Прил 8'!K296</f>
        <v>15468260.300000001</v>
      </c>
    </row>
    <row r="310" spans="1:10" ht="47.25" x14ac:dyDescent="0.25">
      <c r="A310" s="57" t="s">
        <v>213</v>
      </c>
      <c r="B310" s="55" t="s">
        <v>136</v>
      </c>
      <c r="C310" s="55" t="s">
        <v>86</v>
      </c>
      <c r="D310" s="55" t="s">
        <v>110</v>
      </c>
      <c r="E310" s="56">
        <v>0</v>
      </c>
      <c r="F310" s="55" t="s">
        <v>89</v>
      </c>
      <c r="G310" s="55" t="s">
        <v>90</v>
      </c>
      <c r="H310" s="56"/>
      <c r="I310" s="162">
        <f>I311</f>
        <v>30000</v>
      </c>
      <c r="J310" s="162">
        <f>J311</f>
        <v>30000</v>
      </c>
    </row>
    <row r="311" spans="1:10" ht="31.5" x14ac:dyDescent="0.25">
      <c r="A311" s="57" t="s">
        <v>370</v>
      </c>
      <c r="B311" s="55" t="s">
        <v>136</v>
      </c>
      <c r="C311" s="55" t="s">
        <v>86</v>
      </c>
      <c r="D311" s="55" t="s">
        <v>110</v>
      </c>
      <c r="E311" s="56">
        <v>3</v>
      </c>
      <c r="F311" s="55" t="s">
        <v>89</v>
      </c>
      <c r="G311" s="55" t="s">
        <v>90</v>
      </c>
      <c r="H311" s="56"/>
      <c r="I311" s="162">
        <f>I313+I315</f>
        <v>30000</v>
      </c>
      <c r="J311" s="162">
        <f>J313+J315</f>
        <v>30000</v>
      </c>
    </row>
    <row r="312" spans="1:10" x14ac:dyDescent="0.25">
      <c r="A312" s="57" t="s">
        <v>215</v>
      </c>
      <c r="B312" s="55" t="s">
        <v>136</v>
      </c>
      <c r="C312" s="55" t="s">
        <v>86</v>
      </c>
      <c r="D312" s="55" t="s">
        <v>110</v>
      </c>
      <c r="E312" s="56">
        <v>3</v>
      </c>
      <c r="F312" s="55" t="s">
        <v>86</v>
      </c>
      <c r="G312" s="55" t="s">
        <v>90</v>
      </c>
      <c r="H312" s="56"/>
      <c r="I312" s="162">
        <f>I313</f>
        <v>25000</v>
      </c>
      <c r="J312" s="162">
        <f>J313</f>
        <v>25000</v>
      </c>
    </row>
    <row r="313" spans="1:10" ht="47.25" x14ac:dyDescent="0.25">
      <c r="A313" s="58" t="s">
        <v>216</v>
      </c>
      <c r="B313" s="55" t="s">
        <v>136</v>
      </c>
      <c r="C313" s="55" t="s">
        <v>86</v>
      </c>
      <c r="D313" s="55" t="s">
        <v>110</v>
      </c>
      <c r="E313" s="55" t="s">
        <v>95</v>
      </c>
      <c r="F313" s="55" t="s">
        <v>86</v>
      </c>
      <c r="G313" s="55" t="s">
        <v>217</v>
      </c>
      <c r="H313" s="55"/>
      <c r="I313" s="162">
        <f>I314</f>
        <v>25000</v>
      </c>
      <c r="J313" s="162">
        <f>J314</f>
        <v>25000</v>
      </c>
    </row>
    <row r="314" spans="1:10" ht="31.5" x14ac:dyDescent="0.25">
      <c r="A314" s="58" t="s">
        <v>96</v>
      </c>
      <c r="B314" s="55" t="s">
        <v>136</v>
      </c>
      <c r="C314" s="55" t="s">
        <v>86</v>
      </c>
      <c r="D314" s="55" t="s">
        <v>110</v>
      </c>
      <c r="E314" s="55" t="s">
        <v>95</v>
      </c>
      <c r="F314" s="55" t="s">
        <v>86</v>
      </c>
      <c r="G314" s="55" t="s">
        <v>217</v>
      </c>
      <c r="H314" s="55" t="s">
        <v>97</v>
      </c>
      <c r="I314" s="162">
        <f>'Прил 8'!J301</f>
        <v>25000</v>
      </c>
      <c r="J314" s="162">
        <f>'Прил 8'!K301</f>
        <v>25000</v>
      </c>
    </row>
    <row r="315" spans="1:10" x14ac:dyDescent="0.25">
      <c r="A315" s="57" t="s">
        <v>222</v>
      </c>
      <c r="B315" s="55" t="s">
        <v>136</v>
      </c>
      <c r="C315" s="55" t="s">
        <v>86</v>
      </c>
      <c r="D315" s="55" t="s">
        <v>110</v>
      </c>
      <c r="E315" s="56">
        <v>3</v>
      </c>
      <c r="F315" s="55" t="s">
        <v>87</v>
      </c>
      <c r="G315" s="55" t="s">
        <v>90</v>
      </c>
      <c r="H315" s="56"/>
      <c r="I315" s="162">
        <f>I316</f>
        <v>5000</v>
      </c>
      <c r="J315" s="162">
        <f>J316</f>
        <v>5000</v>
      </c>
    </row>
    <row r="316" spans="1:10" ht="47.25" x14ac:dyDescent="0.25">
      <c r="A316" s="58" t="s">
        <v>216</v>
      </c>
      <c r="B316" s="55" t="s">
        <v>136</v>
      </c>
      <c r="C316" s="55" t="s">
        <v>86</v>
      </c>
      <c r="D316" s="55" t="s">
        <v>110</v>
      </c>
      <c r="E316" s="55" t="s">
        <v>95</v>
      </c>
      <c r="F316" s="55" t="s">
        <v>87</v>
      </c>
      <c r="G316" s="55" t="s">
        <v>217</v>
      </c>
      <c r="H316" s="55"/>
      <c r="I316" s="162">
        <f>I317</f>
        <v>5000</v>
      </c>
      <c r="J316" s="162">
        <f>J317</f>
        <v>5000</v>
      </c>
    </row>
    <row r="317" spans="1:10" ht="31.5" x14ac:dyDescent="0.25">
      <c r="A317" s="58" t="s">
        <v>96</v>
      </c>
      <c r="B317" s="55" t="s">
        <v>136</v>
      </c>
      <c r="C317" s="55" t="s">
        <v>86</v>
      </c>
      <c r="D317" s="55" t="s">
        <v>110</v>
      </c>
      <c r="E317" s="55" t="s">
        <v>95</v>
      </c>
      <c r="F317" s="55" t="s">
        <v>87</v>
      </c>
      <c r="G317" s="55" t="s">
        <v>217</v>
      </c>
      <c r="H317" s="55" t="s">
        <v>97</v>
      </c>
      <c r="I317" s="162">
        <f>'Прил 8'!J304</f>
        <v>5000</v>
      </c>
      <c r="J317" s="162">
        <f>'Прил 8'!K304</f>
        <v>5000</v>
      </c>
    </row>
    <row r="318" spans="1:10" ht="63" x14ac:dyDescent="0.25">
      <c r="A318" s="57" t="s">
        <v>225</v>
      </c>
      <c r="B318" s="55" t="s">
        <v>136</v>
      </c>
      <c r="C318" s="55" t="s">
        <v>86</v>
      </c>
      <c r="D318" s="55" t="s">
        <v>112</v>
      </c>
      <c r="E318" s="56">
        <v>0</v>
      </c>
      <c r="F318" s="55" t="s">
        <v>89</v>
      </c>
      <c r="G318" s="55" t="s">
        <v>90</v>
      </c>
      <c r="H318" s="56"/>
      <c r="I318" s="162">
        <f t="shared" ref="I318:J320" si="19">I319</f>
        <v>10000</v>
      </c>
      <c r="J318" s="162">
        <f t="shared" si="19"/>
        <v>10000</v>
      </c>
    </row>
    <row r="319" spans="1:10" x14ac:dyDescent="0.25">
      <c r="A319" s="58" t="s">
        <v>226</v>
      </c>
      <c r="B319" s="55" t="s">
        <v>136</v>
      </c>
      <c r="C319" s="55" t="s">
        <v>86</v>
      </c>
      <c r="D319" s="55" t="s">
        <v>112</v>
      </c>
      <c r="E319" s="55" t="s">
        <v>88</v>
      </c>
      <c r="F319" s="55" t="s">
        <v>86</v>
      </c>
      <c r="G319" s="55" t="s">
        <v>90</v>
      </c>
      <c r="H319" s="55"/>
      <c r="I319" s="162">
        <f t="shared" si="19"/>
        <v>10000</v>
      </c>
      <c r="J319" s="162">
        <f t="shared" si="19"/>
        <v>10000</v>
      </c>
    </row>
    <row r="320" spans="1:10" ht="31.5" x14ac:dyDescent="0.25">
      <c r="A320" s="58" t="s">
        <v>227</v>
      </c>
      <c r="B320" s="55" t="s">
        <v>136</v>
      </c>
      <c r="C320" s="55" t="s">
        <v>86</v>
      </c>
      <c r="D320" s="55" t="s">
        <v>112</v>
      </c>
      <c r="E320" s="55" t="s">
        <v>88</v>
      </c>
      <c r="F320" s="55" t="s">
        <v>86</v>
      </c>
      <c r="G320" s="55" t="s">
        <v>228</v>
      </c>
      <c r="H320" s="55"/>
      <c r="I320" s="162">
        <f t="shared" si="19"/>
        <v>10000</v>
      </c>
      <c r="J320" s="162">
        <f t="shared" si="19"/>
        <v>10000</v>
      </c>
    </row>
    <row r="321" spans="1:10" ht="31.5" x14ac:dyDescent="0.25">
      <c r="A321" s="58" t="s">
        <v>96</v>
      </c>
      <c r="B321" s="55" t="s">
        <v>136</v>
      </c>
      <c r="C321" s="55" t="s">
        <v>86</v>
      </c>
      <c r="D321" s="55" t="s">
        <v>112</v>
      </c>
      <c r="E321" s="55" t="s">
        <v>88</v>
      </c>
      <c r="F321" s="55" t="s">
        <v>86</v>
      </c>
      <c r="G321" s="55" t="s">
        <v>228</v>
      </c>
      <c r="H321" s="55" t="s">
        <v>97</v>
      </c>
      <c r="I321" s="162">
        <f>'Прил 8'!J308</f>
        <v>10000</v>
      </c>
      <c r="J321" s="162">
        <f>'Прил 8'!K308</f>
        <v>10000</v>
      </c>
    </row>
    <row r="322" spans="1:10" x14ac:dyDescent="0.25">
      <c r="A322" s="58" t="s">
        <v>101</v>
      </c>
      <c r="B322" s="55" t="s">
        <v>136</v>
      </c>
      <c r="C322" s="55" t="s">
        <v>86</v>
      </c>
      <c r="D322" s="55" t="s">
        <v>102</v>
      </c>
      <c r="E322" s="56">
        <v>0</v>
      </c>
      <c r="F322" s="55" t="s">
        <v>88</v>
      </c>
      <c r="G322" s="55" t="s">
        <v>90</v>
      </c>
      <c r="H322" s="56"/>
      <c r="I322" s="161">
        <f>I323</f>
        <v>1371043.63</v>
      </c>
      <c r="J322" s="161">
        <f>J323</f>
        <v>1457945.75</v>
      </c>
    </row>
    <row r="323" spans="1:10" x14ac:dyDescent="0.25">
      <c r="A323" s="58" t="s">
        <v>243</v>
      </c>
      <c r="B323" s="55" t="s">
        <v>136</v>
      </c>
      <c r="C323" s="55" t="s">
        <v>86</v>
      </c>
      <c r="D323" s="55" t="s">
        <v>102</v>
      </c>
      <c r="E323" s="56">
        <v>9</v>
      </c>
      <c r="F323" s="55" t="s">
        <v>88</v>
      </c>
      <c r="G323" s="55" t="s">
        <v>90</v>
      </c>
      <c r="H323" s="56"/>
      <c r="I323" s="161">
        <f>I324+I326</f>
        <v>1371043.63</v>
      </c>
      <c r="J323" s="161">
        <f>J324+J326</f>
        <v>1457945.75</v>
      </c>
    </row>
    <row r="324" spans="1:10" ht="78.75" x14ac:dyDescent="0.25">
      <c r="A324" s="58" t="s">
        <v>373</v>
      </c>
      <c r="B324" s="55" t="s">
        <v>136</v>
      </c>
      <c r="C324" s="55" t="s">
        <v>86</v>
      </c>
      <c r="D324" s="55" t="s">
        <v>102</v>
      </c>
      <c r="E324" s="56">
        <v>9</v>
      </c>
      <c r="F324" s="55" t="s">
        <v>89</v>
      </c>
      <c r="G324" s="55" t="s">
        <v>153</v>
      </c>
      <c r="H324" s="56"/>
      <c r="I324" s="161">
        <f>I325</f>
        <v>47383</v>
      </c>
      <c r="J324" s="161">
        <f>J325</f>
        <v>47383</v>
      </c>
    </row>
    <row r="325" spans="1:10" ht="31.5" x14ac:dyDescent="0.25">
      <c r="A325" s="58" t="s">
        <v>132</v>
      </c>
      <c r="B325" s="55" t="s">
        <v>136</v>
      </c>
      <c r="C325" s="55" t="s">
        <v>86</v>
      </c>
      <c r="D325" s="55" t="s">
        <v>102</v>
      </c>
      <c r="E325" s="56">
        <v>9</v>
      </c>
      <c r="F325" s="55" t="s">
        <v>89</v>
      </c>
      <c r="G325" s="55" t="s">
        <v>153</v>
      </c>
      <c r="H325" s="56">
        <v>110</v>
      </c>
      <c r="I325" s="161">
        <f>'Прил 8'!J312</f>
        <v>47383</v>
      </c>
      <c r="J325" s="161">
        <f>'Прил 8'!K312</f>
        <v>47383</v>
      </c>
    </row>
    <row r="326" spans="1:10" ht="31.5" x14ac:dyDescent="0.25">
      <c r="A326" s="77" t="s">
        <v>491</v>
      </c>
      <c r="B326" s="176" t="s">
        <v>136</v>
      </c>
      <c r="C326" s="176" t="s">
        <v>86</v>
      </c>
      <c r="D326" s="176" t="s">
        <v>102</v>
      </c>
      <c r="E326" s="177">
        <v>9</v>
      </c>
      <c r="F326" s="176" t="s">
        <v>89</v>
      </c>
      <c r="G326" s="176" t="s">
        <v>490</v>
      </c>
      <c r="H326" s="177"/>
      <c r="I326" s="161">
        <f>SUM(I327:I328)</f>
        <v>1323660.6299999999</v>
      </c>
      <c r="J326" s="161">
        <f>SUM(J327:J328)</f>
        <v>1410562.75</v>
      </c>
    </row>
    <row r="327" spans="1:10" x14ac:dyDescent="0.25">
      <c r="A327" s="76" t="s">
        <v>137</v>
      </c>
      <c r="B327" s="176" t="s">
        <v>136</v>
      </c>
      <c r="C327" s="176" t="s">
        <v>86</v>
      </c>
      <c r="D327" s="176" t="s">
        <v>102</v>
      </c>
      <c r="E327" s="177">
        <v>9</v>
      </c>
      <c r="F327" s="176" t="s">
        <v>89</v>
      </c>
      <c r="G327" s="176" t="s">
        <v>490</v>
      </c>
      <c r="H327" s="177">
        <v>110</v>
      </c>
      <c r="I327" s="161">
        <f>'Прил 8'!J314</f>
        <v>271378.12</v>
      </c>
      <c r="J327" s="161">
        <f>'Прил 8'!K314</f>
        <v>289194.87</v>
      </c>
    </row>
    <row r="328" spans="1:10" x14ac:dyDescent="0.25">
      <c r="A328" s="76" t="s">
        <v>350</v>
      </c>
      <c r="B328" s="176" t="s">
        <v>136</v>
      </c>
      <c r="C328" s="176" t="s">
        <v>86</v>
      </c>
      <c r="D328" s="176" t="s">
        <v>102</v>
      </c>
      <c r="E328" s="177">
        <v>9</v>
      </c>
      <c r="F328" s="176" t="s">
        <v>89</v>
      </c>
      <c r="G328" s="176" t="s">
        <v>490</v>
      </c>
      <c r="H328" s="177">
        <v>620</v>
      </c>
      <c r="I328" s="161">
        <f>'Прил 8'!J315</f>
        <v>1052282.51</v>
      </c>
      <c r="J328" s="161">
        <f>'Прил 8'!K315</f>
        <v>1121367.8799999999</v>
      </c>
    </row>
    <row r="329" spans="1:10" x14ac:dyDescent="0.25">
      <c r="A329" s="57" t="s">
        <v>154</v>
      </c>
      <c r="B329" s="55" t="s">
        <v>136</v>
      </c>
      <c r="C329" s="55" t="s">
        <v>105</v>
      </c>
      <c r="D329" s="55"/>
      <c r="E329" s="56"/>
      <c r="F329" s="55"/>
      <c r="G329" s="55"/>
      <c r="H329" s="56"/>
      <c r="I329" s="162">
        <f>I330</f>
        <v>993400</v>
      </c>
      <c r="J329" s="162">
        <f>J330</f>
        <v>1910456</v>
      </c>
    </row>
    <row r="330" spans="1:10" ht="63" x14ac:dyDescent="0.25">
      <c r="A330" s="58" t="s">
        <v>356</v>
      </c>
      <c r="B330" s="55" t="s">
        <v>136</v>
      </c>
      <c r="C330" s="55" t="s">
        <v>105</v>
      </c>
      <c r="D330" s="55" t="s">
        <v>108</v>
      </c>
      <c r="E330" s="56">
        <v>0</v>
      </c>
      <c r="F330" s="55" t="s">
        <v>89</v>
      </c>
      <c r="G330" s="55" t="s">
        <v>90</v>
      </c>
      <c r="H330" s="56"/>
      <c r="I330" s="162">
        <f>I331</f>
        <v>993400</v>
      </c>
      <c r="J330" s="162">
        <f>J331</f>
        <v>1910456</v>
      </c>
    </row>
    <row r="331" spans="1:10" x14ac:dyDescent="0.25">
      <c r="A331" s="58" t="s">
        <v>374</v>
      </c>
      <c r="B331" s="55" t="s">
        <v>136</v>
      </c>
      <c r="C331" s="55" t="s">
        <v>105</v>
      </c>
      <c r="D331" s="55" t="s">
        <v>108</v>
      </c>
      <c r="E331" s="56">
        <v>3</v>
      </c>
      <c r="F331" s="55" t="s">
        <v>89</v>
      </c>
      <c r="G331" s="55" t="s">
        <v>90</v>
      </c>
      <c r="H331" s="56"/>
      <c r="I331" s="162">
        <f>I332+I334+I336</f>
        <v>993400</v>
      </c>
      <c r="J331" s="162">
        <f>J332+J334+J336</f>
        <v>1910456</v>
      </c>
    </row>
    <row r="332" spans="1:10" x14ac:dyDescent="0.25">
      <c r="A332" s="58" t="s">
        <v>375</v>
      </c>
      <c r="B332" s="55" t="s">
        <v>136</v>
      </c>
      <c r="C332" s="55" t="s">
        <v>105</v>
      </c>
      <c r="D332" s="55" t="s">
        <v>108</v>
      </c>
      <c r="E332" s="56">
        <v>3</v>
      </c>
      <c r="F332" s="55" t="s">
        <v>89</v>
      </c>
      <c r="G332" s="55" t="s">
        <v>376</v>
      </c>
      <c r="H332" s="56"/>
      <c r="I332" s="162">
        <f>I333</f>
        <v>100000</v>
      </c>
      <c r="J332" s="162">
        <f>J333</f>
        <v>100000</v>
      </c>
    </row>
    <row r="333" spans="1:10" x14ac:dyDescent="0.25">
      <c r="A333" s="58" t="s">
        <v>113</v>
      </c>
      <c r="B333" s="55" t="s">
        <v>136</v>
      </c>
      <c r="C333" s="55" t="s">
        <v>105</v>
      </c>
      <c r="D333" s="55" t="s">
        <v>108</v>
      </c>
      <c r="E333" s="56">
        <v>3</v>
      </c>
      <c r="F333" s="55" t="s">
        <v>89</v>
      </c>
      <c r="G333" s="55" t="s">
        <v>376</v>
      </c>
      <c r="H333" s="56">
        <v>350</v>
      </c>
      <c r="I333" s="162">
        <f>'Прил 8'!J320</f>
        <v>100000</v>
      </c>
      <c r="J333" s="162">
        <f>'Прил 8'!K320</f>
        <v>100000</v>
      </c>
    </row>
    <row r="334" spans="1:10" x14ac:dyDescent="0.25">
      <c r="A334" s="58" t="s">
        <v>377</v>
      </c>
      <c r="B334" s="55" t="s">
        <v>136</v>
      </c>
      <c r="C334" s="55" t="s">
        <v>105</v>
      </c>
      <c r="D334" s="55" t="s">
        <v>108</v>
      </c>
      <c r="E334" s="56">
        <v>3</v>
      </c>
      <c r="F334" s="55" t="s">
        <v>89</v>
      </c>
      <c r="G334" s="55" t="s">
        <v>378</v>
      </c>
      <c r="H334" s="56"/>
      <c r="I334" s="162">
        <f>I335</f>
        <v>426400</v>
      </c>
      <c r="J334" s="162">
        <f>J335</f>
        <v>1343456</v>
      </c>
    </row>
    <row r="335" spans="1:10" ht="31.5" x14ac:dyDescent="0.25">
      <c r="A335" s="58" t="s">
        <v>96</v>
      </c>
      <c r="B335" s="55" t="s">
        <v>136</v>
      </c>
      <c r="C335" s="55" t="s">
        <v>105</v>
      </c>
      <c r="D335" s="55" t="s">
        <v>108</v>
      </c>
      <c r="E335" s="56">
        <v>3</v>
      </c>
      <c r="F335" s="55" t="s">
        <v>89</v>
      </c>
      <c r="G335" s="55" t="s">
        <v>378</v>
      </c>
      <c r="H335" s="56">
        <v>240</v>
      </c>
      <c r="I335" s="162">
        <f>'Прил 8'!J322</f>
        <v>426400</v>
      </c>
      <c r="J335" s="162">
        <f>'Прил 8'!K322</f>
        <v>1343456</v>
      </c>
    </row>
    <row r="336" spans="1:10" x14ac:dyDescent="0.25">
      <c r="A336" s="58" t="s">
        <v>379</v>
      </c>
      <c r="B336" s="55" t="s">
        <v>136</v>
      </c>
      <c r="C336" s="55" t="s">
        <v>105</v>
      </c>
      <c r="D336" s="55" t="s">
        <v>108</v>
      </c>
      <c r="E336" s="56">
        <v>3</v>
      </c>
      <c r="F336" s="55" t="s">
        <v>89</v>
      </c>
      <c r="G336" s="55" t="s">
        <v>380</v>
      </c>
      <c r="H336" s="56"/>
      <c r="I336" s="162">
        <f>I337</f>
        <v>467000</v>
      </c>
      <c r="J336" s="162">
        <f>J337</f>
        <v>467000</v>
      </c>
    </row>
    <row r="337" spans="1:10" ht="31.5" x14ac:dyDescent="0.25">
      <c r="A337" s="58" t="s">
        <v>96</v>
      </c>
      <c r="B337" s="55" t="s">
        <v>136</v>
      </c>
      <c r="C337" s="55" t="s">
        <v>105</v>
      </c>
      <c r="D337" s="55" t="s">
        <v>108</v>
      </c>
      <c r="E337" s="56">
        <v>3</v>
      </c>
      <c r="F337" s="55" t="s">
        <v>89</v>
      </c>
      <c r="G337" s="55" t="s">
        <v>380</v>
      </c>
      <c r="H337" s="56">
        <v>240</v>
      </c>
      <c r="I337" s="162">
        <f>'Прил 8'!J324</f>
        <v>467000</v>
      </c>
      <c r="J337" s="162">
        <f>'Прил 8'!K324</f>
        <v>467000</v>
      </c>
    </row>
    <row r="338" spans="1:10" x14ac:dyDescent="0.25">
      <c r="A338" s="62" t="s">
        <v>155</v>
      </c>
      <c r="B338" s="55">
        <v>10</v>
      </c>
      <c r="C338" s="55"/>
      <c r="D338" s="55"/>
      <c r="E338" s="56"/>
      <c r="F338" s="55"/>
      <c r="G338" s="55"/>
      <c r="H338" s="56"/>
      <c r="I338" s="162">
        <f>I339</f>
        <v>799456</v>
      </c>
      <c r="J338" s="162">
        <f>J339</f>
        <v>840928</v>
      </c>
    </row>
    <row r="339" spans="1:10" x14ac:dyDescent="0.25">
      <c r="A339" s="57" t="s">
        <v>156</v>
      </c>
      <c r="B339" s="55" t="s">
        <v>112</v>
      </c>
      <c r="C339" s="55" t="s">
        <v>93</v>
      </c>
      <c r="D339" s="55"/>
      <c r="E339" s="55"/>
      <c r="F339" s="55"/>
      <c r="G339" s="55"/>
      <c r="H339" s="56"/>
      <c r="I339" s="162">
        <f>I340+I344</f>
        <v>799456</v>
      </c>
      <c r="J339" s="162">
        <f>J340+J344</f>
        <v>840928</v>
      </c>
    </row>
    <row r="340" spans="1:10" ht="31.5" x14ac:dyDescent="0.25">
      <c r="A340" s="58" t="s">
        <v>381</v>
      </c>
      <c r="B340" s="55" t="s">
        <v>112</v>
      </c>
      <c r="C340" s="55" t="s">
        <v>93</v>
      </c>
      <c r="D340" s="55" t="s">
        <v>382</v>
      </c>
      <c r="E340" s="56">
        <v>0</v>
      </c>
      <c r="F340" s="55" t="s">
        <v>89</v>
      </c>
      <c r="G340" s="55" t="s">
        <v>90</v>
      </c>
      <c r="H340" s="56"/>
      <c r="I340" s="162">
        <f t="shared" ref="I340:J342" si="20">I341</f>
        <v>759456</v>
      </c>
      <c r="J340" s="162">
        <f t="shared" si="20"/>
        <v>800928</v>
      </c>
    </row>
    <row r="341" spans="1:10" x14ac:dyDescent="0.25">
      <c r="A341" s="58" t="s">
        <v>383</v>
      </c>
      <c r="B341" s="55" t="s">
        <v>112</v>
      </c>
      <c r="C341" s="55" t="s">
        <v>93</v>
      </c>
      <c r="D341" s="55" t="s">
        <v>382</v>
      </c>
      <c r="E341" s="56">
        <v>3</v>
      </c>
      <c r="F341" s="55" t="s">
        <v>89</v>
      </c>
      <c r="G341" s="55" t="s">
        <v>90</v>
      </c>
      <c r="H341" s="56"/>
      <c r="I341" s="162">
        <f t="shared" si="20"/>
        <v>759456</v>
      </c>
      <c r="J341" s="162">
        <f t="shared" si="20"/>
        <v>800928</v>
      </c>
    </row>
    <row r="342" spans="1:10" ht="31.5" x14ac:dyDescent="0.25">
      <c r="A342" s="58" t="s">
        <v>384</v>
      </c>
      <c r="B342" s="55" t="s">
        <v>112</v>
      </c>
      <c r="C342" s="55" t="s">
        <v>93</v>
      </c>
      <c r="D342" s="55" t="s">
        <v>382</v>
      </c>
      <c r="E342" s="56">
        <v>3</v>
      </c>
      <c r="F342" s="55" t="s">
        <v>89</v>
      </c>
      <c r="G342" s="55" t="s">
        <v>385</v>
      </c>
      <c r="H342" s="56"/>
      <c r="I342" s="162">
        <f t="shared" si="20"/>
        <v>759456</v>
      </c>
      <c r="J342" s="162">
        <f t="shared" si="20"/>
        <v>800928</v>
      </c>
    </row>
    <row r="343" spans="1:10" ht="47.25" x14ac:dyDescent="0.25">
      <c r="A343" s="58" t="s">
        <v>293</v>
      </c>
      <c r="B343" s="55" t="s">
        <v>112</v>
      </c>
      <c r="C343" s="55" t="s">
        <v>93</v>
      </c>
      <c r="D343" s="55" t="s">
        <v>382</v>
      </c>
      <c r="E343" s="56">
        <v>3</v>
      </c>
      <c r="F343" s="55" t="s">
        <v>89</v>
      </c>
      <c r="G343" s="55" t="s">
        <v>385</v>
      </c>
      <c r="H343" s="56">
        <v>810</v>
      </c>
      <c r="I343" s="162">
        <f>'Прил 8'!J330</f>
        <v>759456</v>
      </c>
      <c r="J343" s="162">
        <f>'Прил 8'!K330</f>
        <v>800928</v>
      </c>
    </row>
    <row r="344" spans="1:10" x14ac:dyDescent="0.25">
      <c r="A344" s="58" t="s">
        <v>101</v>
      </c>
      <c r="B344" s="55" t="s">
        <v>112</v>
      </c>
      <c r="C344" s="55" t="s">
        <v>93</v>
      </c>
      <c r="D344" s="55" t="s">
        <v>102</v>
      </c>
      <c r="E344" s="56">
        <v>0</v>
      </c>
      <c r="F344" s="55" t="s">
        <v>89</v>
      </c>
      <c r="G344" s="55" t="s">
        <v>90</v>
      </c>
      <c r="H344" s="56"/>
      <c r="I344" s="162">
        <f t="shared" ref="I344:J346" si="21">I345</f>
        <v>40000</v>
      </c>
      <c r="J344" s="162">
        <f t="shared" si="21"/>
        <v>40000</v>
      </c>
    </row>
    <row r="345" spans="1:10" x14ac:dyDescent="0.25">
      <c r="A345" s="58" t="s">
        <v>243</v>
      </c>
      <c r="B345" s="55" t="s">
        <v>112</v>
      </c>
      <c r="C345" s="55" t="s">
        <v>93</v>
      </c>
      <c r="D345" s="55" t="s">
        <v>102</v>
      </c>
      <c r="E345" s="56">
        <v>9</v>
      </c>
      <c r="F345" s="55" t="s">
        <v>89</v>
      </c>
      <c r="G345" s="55" t="s">
        <v>90</v>
      </c>
      <c r="H345" s="56"/>
      <c r="I345" s="162">
        <f t="shared" si="21"/>
        <v>40000</v>
      </c>
      <c r="J345" s="162">
        <f t="shared" si="21"/>
        <v>40000</v>
      </c>
    </row>
    <row r="346" spans="1:10" x14ac:dyDescent="0.25">
      <c r="A346" s="58" t="s">
        <v>386</v>
      </c>
      <c r="B346" s="55" t="s">
        <v>112</v>
      </c>
      <c r="C346" s="55" t="s">
        <v>93</v>
      </c>
      <c r="D346" s="55" t="s">
        <v>102</v>
      </c>
      <c r="E346" s="56">
        <v>9</v>
      </c>
      <c r="F346" s="55" t="s">
        <v>89</v>
      </c>
      <c r="G346" s="55" t="s">
        <v>387</v>
      </c>
      <c r="H346" s="56"/>
      <c r="I346" s="161">
        <f t="shared" si="21"/>
        <v>40000</v>
      </c>
      <c r="J346" s="161">
        <f t="shared" si="21"/>
        <v>40000</v>
      </c>
    </row>
    <row r="347" spans="1:10" x14ac:dyDescent="0.25">
      <c r="A347" s="58" t="s">
        <v>157</v>
      </c>
      <c r="B347" s="55" t="s">
        <v>112</v>
      </c>
      <c r="C347" s="55" t="s">
        <v>93</v>
      </c>
      <c r="D347" s="55" t="s">
        <v>102</v>
      </c>
      <c r="E347" s="56">
        <v>9</v>
      </c>
      <c r="F347" s="55" t="s">
        <v>89</v>
      </c>
      <c r="G347" s="55" t="s">
        <v>387</v>
      </c>
      <c r="H347" s="56">
        <v>310</v>
      </c>
      <c r="I347" s="161">
        <f>'Прил 8'!J334</f>
        <v>40000</v>
      </c>
      <c r="J347" s="161">
        <f>'Прил 8'!K334</f>
        <v>40000</v>
      </c>
    </row>
    <row r="348" spans="1:10" x14ac:dyDescent="0.25">
      <c r="A348" s="62" t="s">
        <v>158</v>
      </c>
      <c r="B348" s="55">
        <v>11</v>
      </c>
      <c r="C348" s="55"/>
      <c r="D348" s="55"/>
      <c r="E348" s="56"/>
      <c r="F348" s="55"/>
      <c r="G348" s="55"/>
      <c r="H348" s="56"/>
      <c r="I348" s="162">
        <f t="shared" ref="I348:J350" si="22">I349</f>
        <v>3432456.83</v>
      </c>
      <c r="J348" s="162">
        <f t="shared" si="22"/>
        <v>3532707.81</v>
      </c>
    </row>
    <row r="349" spans="1:10" x14ac:dyDescent="0.25">
      <c r="A349" s="57" t="s">
        <v>159</v>
      </c>
      <c r="B349" s="55">
        <v>11</v>
      </c>
      <c r="C349" s="55" t="s">
        <v>106</v>
      </c>
      <c r="D349" s="55"/>
      <c r="E349" s="56"/>
      <c r="F349" s="55"/>
      <c r="G349" s="55"/>
      <c r="H349" s="56"/>
      <c r="I349" s="162">
        <f t="shared" si="22"/>
        <v>3432456.83</v>
      </c>
      <c r="J349" s="162">
        <f t="shared" si="22"/>
        <v>3532707.81</v>
      </c>
    </row>
    <row r="350" spans="1:10" ht="63" x14ac:dyDescent="0.25">
      <c r="A350" s="58" t="s">
        <v>356</v>
      </c>
      <c r="B350" s="55" t="s">
        <v>116</v>
      </c>
      <c r="C350" s="55" t="s">
        <v>106</v>
      </c>
      <c r="D350" s="55" t="s">
        <v>108</v>
      </c>
      <c r="E350" s="56">
        <v>0</v>
      </c>
      <c r="F350" s="55" t="s">
        <v>89</v>
      </c>
      <c r="G350" s="55" t="s">
        <v>90</v>
      </c>
      <c r="H350" s="56"/>
      <c r="I350" s="162">
        <f t="shared" si="22"/>
        <v>3432456.83</v>
      </c>
      <c r="J350" s="162">
        <f t="shared" si="22"/>
        <v>3532707.81</v>
      </c>
    </row>
    <row r="351" spans="1:10" ht="47.25" x14ac:dyDescent="0.25">
      <c r="A351" s="58" t="s">
        <v>388</v>
      </c>
      <c r="B351" s="55" t="s">
        <v>116</v>
      </c>
      <c r="C351" s="55" t="s">
        <v>106</v>
      </c>
      <c r="D351" s="55" t="s">
        <v>108</v>
      </c>
      <c r="E351" s="56">
        <v>4</v>
      </c>
      <c r="F351" s="55" t="s">
        <v>89</v>
      </c>
      <c r="G351" s="55" t="s">
        <v>90</v>
      </c>
      <c r="H351" s="56"/>
      <c r="I351" s="162">
        <f>I352+I354+I356</f>
        <v>3432456.83</v>
      </c>
      <c r="J351" s="162">
        <f>J352+J354+J356</f>
        <v>3532707.81</v>
      </c>
    </row>
    <row r="352" spans="1:10" x14ac:dyDescent="0.25">
      <c r="A352" s="58" t="s">
        <v>389</v>
      </c>
      <c r="B352" s="55" t="s">
        <v>116</v>
      </c>
      <c r="C352" s="55" t="s">
        <v>106</v>
      </c>
      <c r="D352" s="55" t="s">
        <v>108</v>
      </c>
      <c r="E352" s="56">
        <v>4</v>
      </c>
      <c r="F352" s="55" t="s">
        <v>89</v>
      </c>
      <c r="G352" s="55" t="s">
        <v>390</v>
      </c>
      <c r="H352" s="56"/>
      <c r="I352" s="162">
        <f>I353</f>
        <v>345000</v>
      </c>
      <c r="J352" s="162">
        <f>J353</f>
        <v>345000</v>
      </c>
    </row>
    <row r="353" spans="1:10" ht="31.5" x14ac:dyDescent="0.25">
      <c r="A353" s="58" t="s">
        <v>96</v>
      </c>
      <c r="B353" s="55" t="s">
        <v>116</v>
      </c>
      <c r="C353" s="55" t="s">
        <v>106</v>
      </c>
      <c r="D353" s="55" t="s">
        <v>108</v>
      </c>
      <c r="E353" s="56">
        <v>4</v>
      </c>
      <c r="F353" s="55" t="s">
        <v>89</v>
      </c>
      <c r="G353" s="55" t="s">
        <v>390</v>
      </c>
      <c r="H353" s="56">
        <v>240</v>
      </c>
      <c r="I353" s="162">
        <f>'Прил 8'!J340</f>
        <v>345000</v>
      </c>
      <c r="J353" s="162">
        <f>'Прил 8'!K340</f>
        <v>345000</v>
      </c>
    </row>
    <row r="354" spans="1:10" x14ac:dyDescent="0.25">
      <c r="A354" s="58" t="s">
        <v>323</v>
      </c>
      <c r="B354" s="55" t="s">
        <v>116</v>
      </c>
      <c r="C354" s="55" t="s">
        <v>106</v>
      </c>
      <c r="D354" s="55" t="s">
        <v>108</v>
      </c>
      <c r="E354" s="56">
        <v>4</v>
      </c>
      <c r="F354" s="55" t="s">
        <v>89</v>
      </c>
      <c r="G354" s="55" t="s">
        <v>324</v>
      </c>
      <c r="H354" s="56"/>
      <c r="I354" s="162">
        <f>I355</f>
        <v>1432156.83</v>
      </c>
      <c r="J354" s="162">
        <f>J355</f>
        <v>1532407.81</v>
      </c>
    </row>
    <row r="355" spans="1:10" ht="31.5" x14ac:dyDescent="0.25">
      <c r="A355" s="58" t="s">
        <v>96</v>
      </c>
      <c r="B355" s="55" t="s">
        <v>116</v>
      </c>
      <c r="C355" s="55" t="s">
        <v>106</v>
      </c>
      <c r="D355" s="55" t="s">
        <v>108</v>
      </c>
      <c r="E355" s="56">
        <v>4</v>
      </c>
      <c r="F355" s="55" t="s">
        <v>89</v>
      </c>
      <c r="G355" s="55" t="s">
        <v>324</v>
      </c>
      <c r="H355" s="56">
        <v>240</v>
      </c>
      <c r="I355" s="162">
        <f>'Прил 8'!J342</f>
        <v>1432156.83</v>
      </c>
      <c r="J355" s="162">
        <f>'Прил 8'!K342</f>
        <v>1532407.81</v>
      </c>
    </row>
    <row r="356" spans="1:10" x14ac:dyDescent="0.25">
      <c r="A356" s="58" t="s">
        <v>391</v>
      </c>
      <c r="B356" s="55" t="s">
        <v>116</v>
      </c>
      <c r="C356" s="55" t="s">
        <v>106</v>
      </c>
      <c r="D356" s="55" t="s">
        <v>108</v>
      </c>
      <c r="E356" s="56">
        <v>4</v>
      </c>
      <c r="F356" s="55" t="s">
        <v>89</v>
      </c>
      <c r="G356" s="55" t="s">
        <v>392</v>
      </c>
      <c r="H356" s="56"/>
      <c r="I356" s="162">
        <f>I357</f>
        <v>1655300</v>
      </c>
      <c r="J356" s="162">
        <f>J357</f>
        <v>1655300</v>
      </c>
    </row>
    <row r="357" spans="1:10" ht="31.5" x14ac:dyDescent="0.25">
      <c r="A357" s="58" t="s">
        <v>96</v>
      </c>
      <c r="B357" s="55" t="s">
        <v>116</v>
      </c>
      <c r="C357" s="55" t="s">
        <v>106</v>
      </c>
      <c r="D357" s="55" t="s">
        <v>108</v>
      </c>
      <c r="E357" s="56">
        <v>4</v>
      </c>
      <c r="F357" s="55" t="s">
        <v>89</v>
      </c>
      <c r="G357" s="55" t="s">
        <v>392</v>
      </c>
      <c r="H357" s="56">
        <v>240</v>
      </c>
      <c r="I357" s="162">
        <f>'Прил 8'!J344</f>
        <v>1655300</v>
      </c>
      <c r="J357" s="162">
        <f>'Прил 8'!K344</f>
        <v>1655300</v>
      </c>
    </row>
    <row r="358" spans="1:10" hidden="1" x14ac:dyDescent="0.25">
      <c r="A358" s="62" t="s">
        <v>160</v>
      </c>
      <c r="B358" s="55" t="s">
        <v>119</v>
      </c>
      <c r="C358" s="55"/>
      <c r="D358" s="55"/>
      <c r="E358" s="56"/>
      <c r="F358" s="55"/>
      <c r="G358" s="55"/>
      <c r="H358" s="56"/>
      <c r="I358" s="162">
        <f t="shared" ref="I358:J362" si="23">I359</f>
        <v>0</v>
      </c>
      <c r="J358" s="162">
        <f t="shared" si="23"/>
        <v>0</v>
      </c>
    </row>
    <row r="359" spans="1:10" hidden="1" x14ac:dyDescent="0.25">
      <c r="A359" s="57" t="s">
        <v>161</v>
      </c>
      <c r="B359" s="55" t="s">
        <v>119</v>
      </c>
      <c r="C359" s="55" t="s">
        <v>87</v>
      </c>
      <c r="D359" s="55"/>
      <c r="E359" s="56"/>
      <c r="F359" s="55"/>
      <c r="G359" s="55"/>
      <c r="H359" s="56"/>
      <c r="I359" s="162">
        <f t="shared" si="23"/>
        <v>0</v>
      </c>
      <c r="J359" s="162">
        <f t="shared" si="23"/>
        <v>0</v>
      </c>
    </row>
    <row r="360" spans="1:10" ht="63" hidden="1" x14ac:dyDescent="0.25">
      <c r="A360" s="58" t="s">
        <v>174</v>
      </c>
      <c r="B360" s="55" t="s">
        <v>119</v>
      </c>
      <c r="C360" s="55" t="s">
        <v>87</v>
      </c>
      <c r="D360" s="55" t="s">
        <v>116</v>
      </c>
      <c r="E360" s="56">
        <v>0</v>
      </c>
      <c r="F360" s="55" t="s">
        <v>89</v>
      </c>
      <c r="G360" s="55" t="s">
        <v>90</v>
      </c>
      <c r="H360" s="56"/>
      <c r="I360" s="162">
        <f t="shared" si="23"/>
        <v>0</v>
      </c>
      <c r="J360" s="162">
        <f t="shared" si="23"/>
        <v>0</v>
      </c>
    </row>
    <row r="361" spans="1:10" ht="31.5" hidden="1" x14ac:dyDescent="0.25">
      <c r="A361" s="58" t="s">
        <v>175</v>
      </c>
      <c r="B361" s="55" t="s">
        <v>119</v>
      </c>
      <c r="C361" s="55" t="s">
        <v>87</v>
      </c>
      <c r="D361" s="55" t="s">
        <v>116</v>
      </c>
      <c r="E361" s="55" t="s">
        <v>88</v>
      </c>
      <c r="F361" s="55" t="s">
        <v>86</v>
      </c>
      <c r="G361" s="55" t="s">
        <v>90</v>
      </c>
      <c r="H361" s="55"/>
      <c r="I361" s="162">
        <f t="shared" si="23"/>
        <v>0</v>
      </c>
      <c r="J361" s="162">
        <f t="shared" si="23"/>
        <v>0</v>
      </c>
    </row>
    <row r="362" spans="1:10" ht="31.5" hidden="1" x14ac:dyDescent="0.25">
      <c r="A362" s="58" t="s">
        <v>175</v>
      </c>
      <c r="B362" s="55" t="s">
        <v>119</v>
      </c>
      <c r="C362" s="55" t="s">
        <v>87</v>
      </c>
      <c r="D362" s="55" t="s">
        <v>116</v>
      </c>
      <c r="E362" s="55" t="s">
        <v>88</v>
      </c>
      <c r="F362" s="55" t="s">
        <v>86</v>
      </c>
      <c r="G362" s="55" t="s">
        <v>176</v>
      </c>
      <c r="H362" s="55"/>
      <c r="I362" s="162">
        <f t="shared" si="23"/>
        <v>0</v>
      </c>
      <c r="J362" s="162">
        <f t="shared" si="23"/>
        <v>0</v>
      </c>
    </row>
    <row r="363" spans="1:10" ht="31.5" hidden="1" x14ac:dyDescent="0.25">
      <c r="A363" s="58" t="s">
        <v>96</v>
      </c>
      <c r="B363" s="55" t="s">
        <v>119</v>
      </c>
      <c r="C363" s="55" t="s">
        <v>87</v>
      </c>
      <c r="D363" s="55" t="s">
        <v>116</v>
      </c>
      <c r="E363" s="55" t="s">
        <v>88</v>
      </c>
      <c r="F363" s="55" t="s">
        <v>86</v>
      </c>
      <c r="G363" s="55" t="s">
        <v>176</v>
      </c>
      <c r="H363" s="55" t="s">
        <v>97</v>
      </c>
      <c r="I363" s="162">
        <f>'Прил 8'!J350</f>
        <v>0</v>
      </c>
      <c r="J363" s="162">
        <f>'Прил 8'!K350</f>
        <v>0</v>
      </c>
    </row>
    <row r="364" spans="1:10" x14ac:dyDescent="0.25">
      <c r="A364" s="202" t="s">
        <v>163</v>
      </c>
      <c r="B364" s="203"/>
      <c r="C364" s="204"/>
      <c r="D364" s="203"/>
      <c r="E364" s="204"/>
      <c r="F364" s="203"/>
      <c r="G364" s="205"/>
      <c r="H364" s="205"/>
      <c r="I364" s="206">
        <f>I14+I136+I142+I179+I204+I287+I299+I338+I348+I358</f>
        <v>138608114.98000002</v>
      </c>
      <c r="J364" s="206">
        <f>J14+J136+J142+J179+J204+J287+J299+J338+J348+J358</f>
        <v>142452520.5</v>
      </c>
    </row>
    <row r="365" spans="1:10" x14ac:dyDescent="0.25">
      <c r="I365" s="49">
        <v>3600000</v>
      </c>
      <c r="J365" s="49">
        <v>7600000</v>
      </c>
    </row>
    <row r="366" spans="1:10" x14ac:dyDescent="0.25">
      <c r="I366" s="166">
        <f>I364+I365</f>
        <v>142208114.98000002</v>
      </c>
      <c r="J366" s="166">
        <f>J364+J365</f>
        <v>150052520.5</v>
      </c>
    </row>
    <row r="367" spans="1:10" x14ac:dyDescent="0.25">
      <c r="I367" s="166">
        <f>'Прил 2'!C38</f>
        <v>142208114.98000002</v>
      </c>
      <c r="J367" s="166">
        <f>'Прил 2'!D38</f>
        <v>150052520.5</v>
      </c>
    </row>
    <row r="368" spans="1:10" x14ac:dyDescent="0.25">
      <c r="I368" s="166">
        <f>I367-I366</f>
        <v>0</v>
      </c>
      <c r="J368" s="166">
        <f>J367-J366</f>
        <v>0</v>
      </c>
    </row>
  </sheetData>
  <mergeCells count="13">
    <mergeCell ref="E6:J6"/>
    <mergeCell ref="A12:A13"/>
    <mergeCell ref="B12:H12"/>
    <mergeCell ref="I12:I13"/>
    <mergeCell ref="J12:J13"/>
    <mergeCell ref="D13:G13"/>
    <mergeCell ref="A9:J9"/>
    <mergeCell ref="A11:J11"/>
    <mergeCell ref="E1:J1"/>
    <mergeCell ref="E2:J2"/>
    <mergeCell ref="E3:J3"/>
    <mergeCell ref="E4:J4"/>
    <mergeCell ref="E5:J5"/>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K440"/>
  <sheetViews>
    <sheetView view="pageBreakPreview" topLeftCell="A400" zoomScaleSheetLayoutView="100" workbookViewId="0">
      <selection activeCell="E423" sqref="E423"/>
    </sheetView>
  </sheetViews>
  <sheetFormatPr defaultColWidth="8.85546875" defaultRowHeight="15.75" x14ac:dyDescent="0.25"/>
  <cols>
    <col min="1" max="1" width="66.28515625" style="47" customWidth="1"/>
    <col min="2" max="5" width="6.7109375" style="48" customWidth="1"/>
    <col min="6" max="7" width="4.42578125" style="48" customWidth="1"/>
    <col min="8" max="8" width="10" style="48" customWidth="1"/>
    <col min="9" max="9" width="7.7109375" style="48" customWidth="1"/>
    <col min="10" max="10" width="16.7109375" style="49" customWidth="1"/>
    <col min="11" max="11" width="15.42578125" style="41" bestFit="1" customWidth="1"/>
    <col min="12" max="16384" width="8.85546875" style="41"/>
  </cols>
  <sheetData>
    <row r="1" spans="1:10" s="97" customFormat="1" x14ac:dyDescent="0.25">
      <c r="A1" s="96"/>
      <c r="B1" s="50"/>
      <c r="C1" s="50"/>
      <c r="D1" s="234" t="s">
        <v>394</v>
      </c>
      <c r="E1" s="234"/>
      <c r="F1" s="234"/>
      <c r="G1" s="234"/>
      <c r="H1" s="234"/>
      <c r="I1" s="234"/>
      <c r="J1" s="234"/>
    </row>
    <row r="2" spans="1:10" s="97" customFormat="1" x14ac:dyDescent="0.25">
      <c r="A2" s="96"/>
      <c r="B2" s="50"/>
      <c r="C2" s="50"/>
      <c r="D2" s="234" t="s">
        <v>40</v>
      </c>
      <c r="E2" s="234"/>
      <c r="F2" s="234"/>
      <c r="G2" s="234"/>
      <c r="H2" s="234"/>
      <c r="I2" s="234"/>
      <c r="J2" s="234"/>
    </row>
    <row r="3" spans="1:10" s="97" customFormat="1" x14ac:dyDescent="0.25">
      <c r="A3" s="96"/>
      <c r="B3" s="50"/>
      <c r="C3" s="50"/>
      <c r="D3" s="234" t="s">
        <v>42</v>
      </c>
      <c r="E3" s="234"/>
      <c r="F3" s="234"/>
      <c r="G3" s="234"/>
      <c r="H3" s="234"/>
      <c r="I3" s="234"/>
      <c r="J3" s="234"/>
    </row>
    <row r="4" spans="1:10" s="97" customFormat="1" x14ac:dyDescent="0.25">
      <c r="A4" s="96"/>
      <c r="B4" s="50"/>
      <c r="C4" s="50"/>
      <c r="D4" s="234" t="s">
        <v>43</v>
      </c>
      <c r="E4" s="234"/>
      <c r="F4" s="234"/>
      <c r="G4" s="234"/>
      <c r="H4" s="234"/>
      <c r="I4" s="234"/>
      <c r="J4" s="234"/>
    </row>
    <row r="5" spans="1:10" s="97" customFormat="1" x14ac:dyDescent="0.25">
      <c r="A5" s="96"/>
      <c r="B5" s="50"/>
      <c r="C5" s="50"/>
      <c r="D5" s="234" t="s">
        <v>496</v>
      </c>
      <c r="E5" s="234"/>
      <c r="F5" s="234"/>
      <c r="G5" s="234"/>
      <c r="H5" s="234"/>
      <c r="I5" s="234"/>
      <c r="J5" s="234"/>
    </row>
    <row r="6" spans="1:10" s="97" customFormat="1" x14ac:dyDescent="0.25">
      <c r="A6" s="96"/>
      <c r="B6" s="50"/>
      <c r="C6" s="50"/>
      <c r="D6" s="234" t="s">
        <v>594</v>
      </c>
      <c r="E6" s="234"/>
      <c r="F6" s="234"/>
      <c r="G6" s="234"/>
      <c r="H6" s="234"/>
      <c r="I6" s="234"/>
      <c r="J6" s="234"/>
    </row>
    <row r="7" spans="1:10" x14ac:dyDescent="0.25">
      <c r="A7" s="39"/>
      <c r="B7" s="40"/>
      <c r="C7" s="40"/>
      <c r="D7" s="40"/>
      <c r="E7" s="40"/>
      <c r="F7" s="40"/>
      <c r="G7" s="40"/>
      <c r="H7" s="40"/>
      <c r="I7" s="40"/>
      <c r="J7" s="42"/>
    </row>
    <row r="8" spans="1:10" ht="18.75" x14ac:dyDescent="0.25">
      <c r="A8" s="232" t="s">
        <v>412</v>
      </c>
      <c r="B8" s="232"/>
      <c r="C8" s="232"/>
      <c r="D8" s="232"/>
      <c r="E8" s="232"/>
      <c r="F8" s="232"/>
      <c r="G8" s="232"/>
      <c r="H8" s="232"/>
      <c r="I8" s="232"/>
      <c r="J8" s="232"/>
    </row>
    <row r="9" spans="1:10" ht="18.75" x14ac:dyDescent="0.25">
      <c r="A9" s="98"/>
      <c r="B9" s="99"/>
      <c r="C9" s="99"/>
      <c r="D9" s="99"/>
      <c r="E9" s="99"/>
      <c r="F9" s="99"/>
      <c r="G9" s="99"/>
      <c r="H9" s="99"/>
      <c r="I9" s="99"/>
      <c r="J9" s="100"/>
    </row>
    <row r="10" spans="1:10" x14ac:dyDescent="0.25">
      <c r="A10" s="242" t="s">
        <v>39</v>
      </c>
      <c r="B10" s="242"/>
      <c r="C10" s="242"/>
      <c r="D10" s="242"/>
      <c r="E10" s="242"/>
      <c r="F10" s="242"/>
      <c r="G10" s="242"/>
      <c r="H10" s="242"/>
      <c r="I10" s="242"/>
      <c r="J10" s="242"/>
    </row>
    <row r="11" spans="1:10" ht="126" x14ac:dyDescent="0.25">
      <c r="A11" s="46" t="s">
        <v>80</v>
      </c>
      <c r="B11" s="46" t="s">
        <v>407</v>
      </c>
      <c r="C11" s="46" t="s">
        <v>408</v>
      </c>
      <c r="D11" s="46" t="s">
        <v>409</v>
      </c>
      <c r="E11" s="239" t="s">
        <v>83</v>
      </c>
      <c r="F11" s="240"/>
      <c r="G11" s="240"/>
      <c r="H11" s="241"/>
      <c r="I11" s="46" t="s">
        <v>410</v>
      </c>
      <c r="J11" s="46" t="s">
        <v>57</v>
      </c>
    </row>
    <row r="12" spans="1:10" x14ac:dyDescent="0.25">
      <c r="A12" s="102" t="s">
        <v>413</v>
      </c>
      <c r="B12" s="103">
        <v>871</v>
      </c>
      <c r="C12" s="104" t="s">
        <v>414</v>
      </c>
      <c r="D12" s="104" t="s">
        <v>414</v>
      </c>
      <c r="E12" s="105" t="s">
        <v>414</v>
      </c>
      <c r="F12" s="106" t="s">
        <v>414</v>
      </c>
      <c r="G12" s="107" t="s">
        <v>414</v>
      </c>
      <c r="H12" s="108" t="s">
        <v>414</v>
      </c>
      <c r="I12" s="106"/>
      <c r="J12" s="163">
        <f>J13+J139+J146+J183+J213+J310+J316+J328+J378+J392+J404</f>
        <v>132889799.42999998</v>
      </c>
    </row>
    <row r="13" spans="1:10" x14ac:dyDescent="0.25">
      <c r="A13" s="67" t="s">
        <v>85</v>
      </c>
      <c r="B13" s="109">
        <v>871</v>
      </c>
      <c r="C13" s="68">
        <v>1</v>
      </c>
      <c r="D13" s="104"/>
      <c r="E13" s="105"/>
      <c r="F13" s="106"/>
      <c r="G13" s="107"/>
      <c r="H13" s="108"/>
      <c r="I13" s="106"/>
      <c r="J13" s="157">
        <f>J14+J46+J51+J55+J60</f>
        <v>17703071.239999998</v>
      </c>
    </row>
    <row r="14" spans="1:10" ht="47.25" x14ac:dyDescent="0.25">
      <c r="A14" s="76" t="s">
        <v>104</v>
      </c>
      <c r="B14" s="110">
        <v>871</v>
      </c>
      <c r="C14" s="174" t="s">
        <v>86</v>
      </c>
      <c r="D14" s="175" t="s">
        <v>105</v>
      </c>
      <c r="E14" s="174" t="s">
        <v>165</v>
      </c>
      <c r="F14" s="175"/>
      <c r="G14" s="174"/>
      <c r="H14" s="174"/>
      <c r="I14" s="175" t="s">
        <v>166</v>
      </c>
      <c r="J14" s="159">
        <f>J15+J19+J33</f>
        <v>12977098.68</v>
      </c>
    </row>
    <row r="15" spans="1:10" ht="63" hidden="1" x14ac:dyDescent="0.25">
      <c r="A15" s="76" t="s">
        <v>174</v>
      </c>
      <c r="B15" s="110">
        <v>871</v>
      </c>
      <c r="C15" s="174" t="s">
        <v>86</v>
      </c>
      <c r="D15" s="174" t="s">
        <v>105</v>
      </c>
      <c r="E15" s="174" t="s">
        <v>116</v>
      </c>
      <c r="F15" s="175">
        <v>0</v>
      </c>
      <c r="G15" s="174" t="s">
        <v>89</v>
      </c>
      <c r="H15" s="174" t="s">
        <v>90</v>
      </c>
      <c r="I15" s="175"/>
      <c r="J15" s="159">
        <f>J16</f>
        <v>0</v>
      </c>
    </row>
    <row r="16" spans="1:10" ht="31.5" hidden="1" x14ac:dyDescent="0.25">
      <c r="A16" s="77" t="s">
        <v>175</v>
      </c>
      <c r="B16" s="175">
        <v>871</v>
      </c>
      <c r="C16" s="174" t="s">
        <v>86</v>
      </c>
      <c r="D16" s="174" t="s">
        <v>105</v>
      </c>
      <c r="E16" s="174" t="s">
        <v>116</v>
      </c>
      <c r="F16" s="174" t="s">
        <v>88</v>
      </c>
      <c r="G16" s="174" t="s">
        <v>86</v>
      </c>
      <c r="H16" s="174" t="s">
        <v>90</v>
      </c>
      <c r="I16" s="174"/>
      <c r="J16" s="159">
        <f>J17</f>
        <v>0</v>
      </c>
    </row>
    <row r="17" spans="1:10" ht="31.5" hidden="1" x14ac:dyDescent="0.25">
      <c r="A17" s="77" t="s">
        <v>175</v>
      </c>
      <c r="B17" s="175">
        <v>871</v>
      </c>
      <c r="C17" s="174" t="s">
        <v>86</v>
      </c>
      <c r="D17" s="174" t="s">
        <v>105</v>
      </c>
      <c r="E17" s="174" t="s">
        <v>116</v>
      </c>
      <c r="F17" s="174" t="s">
        <v>88</v>
      </c>
      <c r="G17" s="174" t="s">
        <v>86</v>
      </c>
      <c r="H17" s="174" t="s">
        <v>176</v>
      </c>
      <c r="I17" s="174"/>
      <c r="J17" s="159">
        <f>J18</f>
        <v>0</v>
      </c>
    </row>
    <row r="18" spans="1:10" ht="31.5" hidden="1" x14ac:dyDescent="0.25">
      <c r="A18" s="77" t="s">
        <v>96</v>
      </c>
      <c r="B18" s="175">
        <v>871</v>
      </c>
      <c r="C18" s="174" t="s">
        <v>86</v>
      </c>
      <c r="D18" s="174" t="s">
        <v>105</v>
      </c>
      <c r="E18" s="174" t="s">
        <v>116</v>
      </c>
      <c r="F18" s="174" t="s">
        <v>88</v>
      </c>
      <c r="G18" s="174" t="s">
        <v>86</v>
      </c>
      <c r="H18" s="174" t="s">
        <v>176</v>
      </c>
      <c r="I18" s="174" t="s">
        <v>97</v>
      </c>
      <c r="J18" s="159"/>
    </row>
    <row r="19" spans="1:10" x14ac:dyDescent="0.25">
      <c r="A19" s="76" t="s">
        <v>177</v>
      </c>
      <c r="B19" s="175">
        <v>871</v>
      </c>
      <c r="C19" s="174" t="s">
        <v>86</v>
      </c>
      <c r="D19" s="175" t="s">
        <v>105</v>
      </c>
      <c r="E19" s="174">
        <v>92</v>
      </c>
      <c r="F19" s="175">
        <v>0</v>
      </c>
      <c r="G19" s="174" t="s">
        <v>89</v>
      </c>
      <c r="H19" s="174" t="s">
        <v>90</v>
      </c>
      <c r="I19" s="175"/>
      <c r="J19" s="159">
        <f>J20+J23</f>
        <v>12131698.68</v>
      </c>
    </row>
    <row r="20" spans="1:10" x14ac:dyDescent="0.25">
      <c r="A20" s="78" t="s">
        <v>178</v>
      </c>
      <c r="B20" s="175">
        <v>871</v>
      </c>
      <c r="C20" s="174" t="s">
        <v>86</v>
      </c>
      <c r="D20" s="175" t="s">
        <v>105</v>
      </c>
      <c r="E20" s="174">
        <v>92</v>
      </c>
      <c r="F20" s="175">
        <v>1</v>
      </c>
      <c r="G20" s="174" t="s">
        <v>89</v>
      </c>
      <c r="H20" s="174" t="s">
        <v>90</v>
      </c>
      <c r="I20" s="175"/>
      <c r="J20" s="159">
        <f>J21</f>
        <v>1317946.18</v>
      </c>
    </row>
    <row r="21" spans="1:10" ht="63" x14ac:dyDescent="0.25">
      <c r="A21" s="78" t="s">
        <v>179</v>
      </c>
      <c r="B21" s="175">
        <v>871</v>
      </c>
      <c r="C21" s="174" t="s">
        <v>86</v>
      </c>
      <c r="D21" s="175" t="s">
        <v>105</v>
      </c>
      <c r="E21" s="174">
        <v>92</v>
      </c>
      <c r="F21" s="175">
        <v>1</v>
      </c>
      <c r="G21" s="174" t="s">
        <v>89</v>
      </c>
      <c r="H21" s="174" t="s">
        <v>170</v>
      </c>
      <c r="I21" s="175"/>
      <c r="J21" s="159">
        <f>J22</f>
        <v>1317946.18</v>
      </c>
    </row>
    <row r="22" spans="1:10" x14ac:dyDescent="0.25">
      <c r="A22" s="76" t="s">
        <v>171</v>
      </c>
      <c r="B22" s="175">
        <v>871</v>
      </c>
      <c r="C22" s="174" t="s">
        <v>86</v>
      </c>
      <c r="D22" s="175" t="s">
        <v>105</v>
      </c>
      <c r="E22" s="174">
        <v>92</v>
      </c>
      <c r="F22" s="175">
        <v>1</v>
      </c>
      <c r="G22" s="174" t="s">
        <v>89</v>
      </c>
      <c r="H22" s="174" t="s">
        <v>170</v>
      </c>
      <c r="I22" s="175">
        <v>120</v>
      </c>
      <c r="J22" s="159">
        <v>1317946.18</v>
      </c>
    </row>
    <row r="23" spans="1:10" x14ac:dyDescent="0.25">
      <c r="A23" s="77" t="s">
        <v>180</v>
      </c>
      <c r="B23" s="175">
        <v>871</v>
      </c>
      <c r="C23" s="174" t="s">
        <v>86</v>
      </c>
      <c r="D23" s="175" t="s">
        <v>105</v>
      </c>
      <c r="E23" s="174">
        <v>92</v>
      </c>
      <c r="F23" s="175">
        <v>2</v>
      </c>
      <c r="G23" s="174" t="s">
        <v>89</v>
      </c>
      <c r="H23" s="174" t="s">
        <v>90</v>
      </c>
      <c r="I23" s="175"/>
      <c r="J23" s="159">
        <f>J24+J26+J30</f>
        <v>10813752.5</v>
      </c>
    </row>
    <row r="24" spans="1:10" ht="63" x14ac:dyDescent="0.25">
      <c r="A24" s="77" t="s">
        <v>179</v>
      </c>
      <c r="B24" s="175">
        <v>871</v>
      </c>
      <c r="C24" s="174" t="s">
        <v>86</v>
      </c>
      <c r="D24" s="175" t="s">
        <v>105</v>
      </c>
      <c r="E24" s="174">
        <v>92</v>
      </c>
      <c r="F24" s="175">
        <v>2</v>
      </c>
      <c r="G24" s="174" t="s">
        <v>89</v>
      </c>
      <c r="H24" s="174" t="s">
        <v>170</v>
      </c>
      <c r="I24" s="175"/>
      <c r="J24" s="159">
        <f>J25</f>
        <v>10453784.949999999</v>
      </c>
    </row>
    <row r="25" spans="1:10" x14ac:dyDescent="0.25">
      <c r="A25" s="76" t="s">
        <v>171</v>
      </c>
      <c r="B25" s="175">
        <v>871</v>
      </c>
      <c r="C25" s="174" t="s">
        <v>86</v>
      </c>
      <c r="D25" s="175" t="s">
        <v>105</v>
      </c>
      <c r="E25" s="174">
        <v>92</v>
      </c>
      <c r="F25" s="175">
        <v>2</v>
      </c>
      <c r="G25" s="174" t="s">
        <v>89</v>
      </c>
      <c r="H25" s="174" t="s">
        <v>170</v>
      </c>
      <c r="I25" s="175">
        <v>120</v>
      </c>
      <c r="J25" s="159">
        <f>8029020.7+2424764.25</f>
        <v>10453784.949999999</v>
      </c>
    </row>
    <row r="26" spans="1:10" ht="63" x14ac:dyDescent="0.25">
      <c r="A26" s="77" t="s">
        <v>181</v>
      </c>
      <c r="B26" s="175">
        <v>871</v>
      </c>
      <c r="C26" s="174" t="s">
        <v>86</v>
      </c>
      <c r="D26" s="175" t="s">
        <v>105</v>
      </c>
      <c r="E26" s="174">
        <v>92</v>
      </c>
      <c r="F26" s="175">
        <v>2</v>
      </c>
      <c r="G26" s="174" t="s">
        <v>89</v>
      </c>
      <c r="H26" s="174" t="s">
        <v>173</v>
      </c>
      <c r="I26" s="175"/>
      <c r="J26" s="159">
        <f>SUM(J27:J29)</f>
        <v>359967.55</v>
      </c>
    </row>
    <row r="27" spans="1:10" x14ac:dyDescent="0.25">
      <c r="A27" s="76" t="s">
        <v>171</v>
      </c>
      <c r="B27" s="175">
        <v>871</v>
      </c>
      <c r="C27" s="174" t="s">
        <v>86</v>
      </c>
      <c r="D27" s="175" t="s">
        <v>105</v>
      </c>
      <c r="E27" s="174">
        <v>92</v>
      </c>
      <c r="F27" s="175">
        <v>2</v>
      </c>
      <c r="G27" s="174" t="s">
        <v>89</v>
      </c>
      <c r="H27" s="174" t="s">
        <v>173</v>
      </c>
      <c r="I27" s="175">
        <v>120</v>
      </c>
      <c r="J27" s="159">
        <v>14400</v>
      </c>
    </row>
    <row r="28" spans="1:10" ht="31.5" x14ac:dyDescent="0.25">
      <c r="A28" s="77" t="s">
        <v>96</v>
      </c>
      <c r="B28" s="175">
        <v>871</v>
      </c>
      <c r="C28" s="174" t="s">
        <v>86</v>
      </c>
      <c r="D28" s="175" t="s">
        <v>105</v>
      </c>
      <c r="E28" s="174">
        <v>92</v>
      </c>
      <c r="F28" s="175">
        <v>2</v>
      </c>
      <c r="G28" s="174" t="s">
        <v>89</v>
      </c>
      <c r="H28" s="174" t="s">
        <v>173</v>
      </c>
      <c r="I28" s="175">
        <v>240</v>
      </c>
      <c r="J28" s="159">
        <v>331567.55</v>
      </c>
    </row>
    <row r="29" spans="1:10" x14ac:dyDescent="0.25">
      <c r="A29" s="77" t="s">
        <v>98</v>
      </c>
      <c r="B29" s="175">
        <v>871</v>
      </c>
      <c r="C29" s="174" t="s">
        <v>86</v>
      </c>
      <c r="D29" s="175" t="s">
        <v>105</v>
      </c>
      <c r="E29" s="174">
        <v>92</v>
      </c>
      <c r="F29" s="175">
        <v>2</v>
      </c>
      <c r="G29" s="174" t="s">
        <v>89</v>
      </c>
      <c r="H29" s="174" t="s">
        <v>173</v>
      </c>
      <c r="I29" s="175">
        <v>850</v>
      </c>
      <c r="J29" s="159">
        <v>14000</v>
      </c>
    </row>
    <row r="30" spans="1:10" ht="63" hidden="1" x14ac:dyDescent="0.25">
      <c r="A30" s="77" t="s">
        <v>503</v>
      </c>
      <c r="B30" s="175">
        <v>871</v>
      </c>
      <c r="C30" s="174" t="s">
        <v>86</v>
      </c>
      <c r="D30" s="175" t="s">
        <v>105</v>
      </c>
      <c r="E30" s="174">
        <v>92</v>
      </c>
      <c r="F30" s="175">
        <v>2</v>
      </c>
      <c r="G30" s="174" t="s">
        <v>89</v>
      </c>
      <c r="H30" s="174" t="s">
        <v>504</v>
      </c>
      <c r="I30" s="175"/>
      <c r="J30" s="159">
        <f>SUM(J31:J32)</f>
        <v>0</v>
      </c>
    </row>
    <row r="31" spans="1:10" hidden="1" x14ac:dyDescent="0.25">
      <c r="A31" s="76" t="s">
        <v>171</v>
      </c>
      <c r="B31" s="175">
        <v>871</v>
      </c>
      <c r="C31" s="174" t="s">
        <v>86</v>
      </c>
      <c r="D31" s="175" t="s">
        <v>105</v>
      </c>
      <c r="E31" s="174">
        <v>92</v>
      </c>
      <c r="F31" s="175">
        <v>2</v>
      </c>
      <c r="G31" s="174" t="s">
        <v>89</v>
      </c>
      <c r="H31" s="174" t="s">
        <v>504</v>
      </c>
      <c r="I31" s="175">
        <v>120</v>
      </c>
      <c r="J31" s="159"/>
    </row>
    <row r="32" spans="1:10" ht="31.5" hidden="1" x14ac:dyDescent="0.25">
      <c r="A32" s="77" t="s">
        <v>96</v>
      </c>
      <c r="B32" s="175">
        <v>871</v>
      </c>
      <c r="C32" s="174" t="s">
        <v>86</v>
      </c>
      <c r="D32" s="175" t="s">
        <v>105</v>
      </c>
      <c r="E32" s="174">
        <v>92</v>
      </c>
      <c r="F32" s="175">
        <v>2</v>
      </c>
      <c r="G32" s="174" t="s">
        <v>89</v>
      </c>
      <c r="H32" s="174" t="s">
        <v>504</v>
      </c>
      <c r="I32" s="175">
        <v>240</v>
      </c>
      <c r="J32" s="159"/>
    </row>
    <row r="33" spans="1:10" x14ac:dyDescent="0.25">
      <c r="A33" s="77" t="s">
        <v>182</v>
      </c>
      <c r="B33" s="175">
        <v>871</v>
      </c>
      <c r="C33" s="174" t="s">
        <v>86</v>
      </c>
      <c r="D33" s="175" t="s">
        <v>105</v>
      </c>
      <c r="E33" s="174">
        <v>97</v>
      </c>
      <c r="F33" s="175">
        <v>0</v>
      </c>
      <c r="G33" s="174" t="s">
        <v>89</v>
      </c>
      <c r="H33" s="174" t="s">
        <v>90</v>
      </c>
      <c r="I33" s="175"/>
      <c r="J33" s="159">
        <f>J34</f>
        <v>845400</v>
      </c>
    </row>
    <row r="34" spans="1:10" ht="63" x14ac:dyDescent="0.25">
      <c r="A34" s="77" t="s">
        <v>183</v>
      </c>
      <c r="B34" s="175">
        <v>871</v>
      </c>
      <c r="C34" s="174" t="s">
        <v>86</v>
      </c>
      <c r="D34" s="175" t="s">
        <v>105</v>
      </c>
      <c r="E34" s="174">
        <v>97</v>
      </c>
      <c r="F34" s="175">
        <v>2</v>
      </c>
      <c r="G34" s="174" t="s">
        <v>89</v>
      </c>
      <c r="H34" s="174" t="s">
        <v>90</v>
      </c>
      <c r="I34" s="175"/>
      <c r="J34" s="159">
        <f>J38+J40+J42+J44</f>
        <v>845400</v>
      </c>
    </row>
    <row r="35" spans="1:10" ht="173.25" x14ac:dyDescent="0.25">
      <c r="A35" s="77" t="s">
        <v>415</v>
      </c>
      <c r="B35" s="175"/>
      <c r="C35" s="174"/>
      <c r="D35" s="175"/>
      <c r="E35" s="174"/>
      <c r="F35" s="175"/>
      <c r="G35" s="174"/>
      <c r="H35" s="174"/>
      <c r="I35" s="175"/>
      <c r="J35" s="159"/>
    </row>
    <row r="36" spans="1:10" ht="189" x14ac:dyDescent="0.25">
      <c r="A36" s="77" t="s">
        <v>416</v>
      </c>
      <c r="B36" s="175"/>
      <c r="C36" s="174"/>
      <c r="D36" s="175"/>
      <c r="E36" s="174"/>
      <c r="F36" s="175"/>
      <c r="G36" s="174"/>
      <c r="H36" s="174"/>
      <c r="I36" s="175"/>
      <c r="J36" s="159"/>
    </row>
    <row r="37" spans="1:10" ht="110.25" x14ac:dyDescent="0.25">
      <c r="A37" s="77" t="s">
        <v>417</v>
      </c>
      <c r="B37" s="175"/>
      <c r="C37" s="174"/>
      <c r="D37" s="175"/>
      <c r="E37" s="174"/>
      <c r="F37" s="175"/>
      <c r="G37" s="174"/>
      <c r="H37" s="174"/>
      <c r="I37" s="175"/>
      <c r="J37" s="159"/>
    </row>
    <row r="38" spans="1:10" ht="47.25" x14ac:dyDescent="0.25">
      <c r="A38" s="77" t="s">
        <v>418</v>
      </c>
      <c r="B38" s="174" t="s">
        <v>63</v>
      </c>
      <c r="C38" s="174" t="s">
        <v>86</v>
      </c>
      <c r="D38" s="174" t="s">
        <v>105</v>
      </c>
      <c r="E38" s="174" t="s">
        <v>185</v>
      </c>
      <c r="F38" s="175">
        <v>2</v>
      </c>
      <c r="G38" s="174" t="s">
        <v>89</v>
      </c>
      <c r="H38" s="174" t="s">
        <v>186</v>
      </c>
      <c r="I38" s="175"/>
      <c r="J38" s="159">
        <f>J39</f>
        <v>429600</v>
      </c>
    </row>
    <row r="39" spans="1:10" x14ac:dyDescent="0.25">
      <c r="A39" s="80" t="s">
        <v>188</v>
      </c>
      <c r="B39" s="174" t="s">
        <v>63</v>
      </c>
      <c r="C39" s="174" t="s">
        <v>86</v>
      </c>
      <c r="D39" s="174" t="s">
        <v>105</v>
      </c>
      <c r="E39" s="174" t="s">
        <v>185</v>
      </c>
      <c r="F39" s="175">
        <v>2</v>
      </c>
      <c r="G39" s="174" t="s">
        <v>89</v>
      </c>
      <c r="H39" s="174" t="s">
        <v>186</v>
      </c>
      <c r="I39" s="175">
        <v>540</v>
      </c>
      <c r="J39" s="159">
        <v>429600</v>
      </c>
    </row>
    <row r="40" spans="1:10" ht="47.25" x14ac:dyDescent="0.25">
      <c r="A40" s="77" t="s">
        <v>189</v>
      </c>
      <c r="B40" s="175">
        <v>871</v>
      </c>
      <c r="C40" s="174" t="s">
        <v>86</v>
      </c>
      <c r="D40" s="175" t="s">
        <v>105</v>
      </c>
      <c r="E40" s="174">
        <v>97</v>
      </c>
      <c r="F40" s="175">
        <v>2</v>
      </c>
      <c r="G40" s="174" t="s">
        <v>89</v>
      </c>
      <c r="H40" s="174" t="s">
        <v>190</v>
      </c>
      <c r="I40" s="175"/>
      <c r="J40" s="159">
        <f>J41</f>
        <v>132300</v>
      </c>
    </row>
    <row r="41" spans="1:10" x14ac:dyDescent="0.25">
      <c r="A41" s="80" t="s">
        <v>188</v>
      </c>
      <c r="B41" s="175">
        <v>871</v>
      </c>
      <c r="C41" s="174" t="s">
        <v>86</v>
      </c>
      <c r="D41" s="175" t="s">
        <v>105</v>
      </c>
      <c r="E41" s="174">
        <v>97</v>
      </c>
      <c r="F41" s="175">
        <v>2</v>
      </c>
      <c r="G41" s="174" t="s">
        <v>89</v>
      </c>
      <c r="H41" s="174" t="s">
        <v>190</v>
      </c>
      <c r="I41" s="175">
        <v>540</v>
      </c>
      <c r="J41" s="159">
        <v>132300</v>
      </c>
    </row>
    <row r="42" spans="1:10" ht="47.25" x14ac:dyDescent="0.25">
      <c r="A42" s="77" t="s">
        <v>191</v>
      </c>
      <c r="B42" s="175">
        <v>871</v>
      </c>
      <c r="C42" s="174" t="s">
        <v>86</v>
      </c>
      <c r="D42" s="175" t="s">
        <v>105</v>
      </c>
      <c r="E42" s="174">
        <v>97</v>
      </c>
      <c r="F42" s="175">
        <v>2</v>
      </c>
      <c r="G42" s="174" t="s">
        <v>89</v>
      </c>
      <c r="H42" s="174" t="s">
        <v>192</v>
      </c>
      <c r="I42" s="175"/>
      <c r="J42" s="159">
        <f>J43</f>
        <v>114500</v>
      </c>
    </row>
    <row r="43" spans="1:10" x14ac:dyDescent="0.25">
      <c r="A43" s="80" t="s">
        <v>188</v>
      </c>
      <c r="B43" s="175">
        <v>871</v>
      </c>
      <c r="C43" s="174" t="s">
        <v>86</v>
      </c>
      <c r="D43" s="175" t="s">
        <v>105</v>
      </c>
      <c r="E43" s="174">
        <v>97</v>
      </c>
      <c r="F43" s="175">
        <v>2</v>
      </c>
      <c r="G43" s="174" t="s">
        <v>89</v>
      </c>
      <c r="H43" s="174" t="s">
        <v>192</v>
      </c>
      <c r="I43" s="175">
        <v>540</v>
      </c>
      <c r="J43" s="159">
        <v>114500</v>
      </c>
    </row>
    <row r="44" spans="1:10" ht="63" x14ac:dyDescent="0.25">
      <c r="A44" s="77" t="s">
        <v>193</v>
      </c>
      <c r="B44" s="175">
        <v>871</v>
      </c>
      <c r="C44" s="174" t="s">
        <v>86</v>
      </c>
      <c r="D44" s="175" t="s">
        <v>105</v>
      </c>
      <c r="E44" s="174">
        <v>97</v>
      </c>
      <c r="F44" s="175">
        <v>2</v>
      </c>
      <c r="G44" s="174" t="s">
        <v>89</v>
      </c>
      <c r="H44" s="174" t="s">
        <v>194</v>
      </c>
      <c r="I44" s="175"/>
      <c r="J44" s="159">
        <f>J45</f>
        <v>169000</v>
      </c>
    </row>
    <row r="45" spans="1:10" x14ac:dyDescent="0.25">
      <c r="A45" s="80" t="s">
        <v>188</v>
      </c>
      <c r="B45" s="175">
        <v>871</v>
      </c>
      <c r="C45" s="174" t="s">
        <v>86</v>
      </c>
      <c r="D45" s="175" t="s">
        <v>105</v>
      </c>
      <c r="E45" s="174">
        <v>97</v>
      </c>
      <c r="F45" s="175">
        <v>2</v>
      </c>
      <c r="G45" s="174" t="s">
        <v>89</v>
      </c>
      <c r="H45" s="174" t="s">
        <v>194</v>
      </c>
      <c r="I45" s="175">
        <v>540</v>
      </c>
      <c r="J45" s="159">
        <v>169000</v>
      </c>
    </row>
    <row r="46" spans="1:10" ht="47.25" x14ac:dyDescent="0.25">
      <c r="A46" s="77" t="s">
        <v>107</v>
      </c>
      <c r="B46" s="174">
        <v>871</v>
      </c>
      <c r="C46" s="174" t="s">
        <v>86</v>
      </c>
      <c r="D46" s="174" t="s">
        <v>108</v>
      </c>
      <c r="E46" s="174"/>
      <c r="F46" s="174"/>
      <c r="G46" s="174"/>
      <c r="H46" s="174"/>
      <c r="I46" s="174"/>
      <c r="J46" s="159">
        <f>J47</f>
        <v>448900</v>
      </c>
    </row>
    <row r="47" spans="1:10" x14ac:dyDescent="0.25">
      <c r="A47" s="77" t="s">
        <v>188</v>
      </c>
      <c r="B47" s="174" t="s">
        <v>63</v>
      </c>
      <c r="C47" s="174" t="s">
        <v>86</v>
      </c>
      <c r="D47" s="174" t="s">
        <v>108</v>
      </c>
      <c r="E47" s="174" t="s">
        <v>185</v>
      </c>
      <c r="F47" s="174" t="s">
        <v>88</v>
      </c>
      <c r="G47" s="174" t="s">
        <v>89</v>
      </c>
      <c r="H47" s="174" t="s">
        <v>90</v>
      </c>
      <c r="I47" s="174"/>
      <c r="J47" s="159">
        <f>J48</f>
        <v>448900</v>
      </c>
    </row>
    <row r="48" spans="1:10" ht="63" x14ac:dyDescent="0.25">
      <c r="A48" s="77" t="s">
        <v>183</v>
      </c>
      <c r="B48" s="174" t="s">
        <v>63</v>
      </c>
      <c r="C48" s="174" t="s">
        <v>86</v>
      </c>
      <c r="D48" s="174" t="s">
        <v>108</v>
      </c>
      <c r="E48" s="174" t="s">
        <v>185</v>
      </c>
      <c r="F48" s="174" t="s">
        <v>94</v>
      </c>
      <c r="G48" s="174" t="s">
        <v>89</v>
      </c>
      <c r="H48" s="174" t="s">
        <v>90</v>
      </c>
      <c r="I48" s="174"/>
      <c r="J48" s="159">
        <f>J49</f>
        <v>448900</v>
      </c>
    </row>
    <row r="49" spans="1:10" ht="31.5" x14ac:dyDescent="0.25">
      <c r="A49" s="77" t="s">
        <v>195</v>
      </c>
      <c r="B49" s="175">
        <v>871</v>
      </c>
      <c r="C49" s="174" t="s">
        <v>86</v>
      </c>
      <c r="D49" s="174" t="s">
        <v>108</v>
      </c>
      <c r="E49" s="174">
        <v>97</v>
      </c>
      <c r="F49" s="175">
        <v>2</v>
      </c>
      <c r="G49" s="174" t="s">
        <v>89</v>
      </c>
      <c r="H49" s="174" t="s">
        <v>196</v>
      </c>
      <c r="I49" s="175"/>
      <c r="J49" s="159">
        <f>J50</f>
        <v>448900</v>
      </c>
    </row>
    <row r="50" spans="1:10" x14ac:dyDescent="0.25">
      <c r="A50" s="80" t="s">
        <v>188</v>
      </c>
      <c r="B50" s="175">
        <v>871</v>
      </c>
      <c r="C50" s="174" t="s">
        <v>86</v>
      </c>
      <c r="D50" s="174" t="s">
        <v>108</v>
      </c>
      <c r="E50" s="174">
        <v>97</v>
      </c>
      <c r="F50" s="175">
        <v>2</v>
      </c>
      <c r="G50" s="174" t="s">
        <v>89</v>
      </c>
      <c r="H50" s="174" t="s">
        <v>196</v>
      </c>
      <c r="I50" s="175">
        <v>540</v>
      </c>
      <c r="J50" s="159">
        <v>448900</v>
      </c>
    </row>
    <row r="51" spans="1:10" hidden="1" x14ac:dyDescent="0.25">
      <c r="A51" s="77" t="s">
        <v>109</v>
      </c>
      <c r="B51" s="175">
        <v>871</v>
      </c>
      <c r="C51" s="174" t="s">
        <v>86</v>
      </c>
      <c r="D51" s="174" t="s">
        <v>110</v>
      </c>
      <c r="E51" s="174"/>
      <c r="F51" s="175"/>
      <c r="G51" s="174"/>
      <c r="H51" s="174"/>
      <c r="I51" s="175"/>
      <c r="J51" s="159">
        <f>J52</f>
        <v>0</v>
      </c>
    </row>
    <row r="52" spans="1:10" ht="31.5" hidden="1" x14ac:dyDescent="0.25">
      <c r="A52" s="81" t="s">
        <v>197</v>
      </c>
      <c r="B52" s="175">
        <v>871</v>
      </c>
      <c r="C52" s="174" t="s">
        <v>86</v>
      </c>
      <c r="D52" s="174" t="s">
        <v>110</v>
      </c>
      <c r="E52" s="175">
        <v>93</v>
      </c>
      <c r="F52" s="174" t="s">
        <v>91</v>
      </c>
      <c r="G52" s="174" t="s">
        <v>89</v>
      </c>
      <c r="H52" s="174" t="s">
        <v>90</v>
      </c>
      <c r="I52" s="175"/>
      <c r="J52" s="159">
        <f>J53</f>
        <v>0</v>
      </c>
    </row>
    <row r="53" spans="1:10" ht="63" hidden="1" x14ac:dyDescent="0.25">
      <c r="A53" s="81" t="s">
        <v>198</v>
      </c>
      <c r="B53" s="175">
        <v>871</v>
      </c>
      <c r="C53" s="174" t="s">
        <v>86</v>
      </c>
      <c r="D53" s="174" t="s">
        <v>110</v>
      </c>
      <c r="E53" s="175">
        <v>93</v>
      </c>
      <c r="F53" s="174" t="s">
        <v>91</v>
      </c>
      <c r="G53" s="174" t="s">
        <v>89</v>
      </c>
      <c r="H53" s="174" t="s">
        <v>199</v>
      </c>
      <c r="I53" s="175"/>
      <c r="J53" s="159">
        <f>J54</f>
        <v>0</v>
      </c>
    </row>
    <row r="54" spans="1:10" hidden="1" x14ac:dyDescent="0.25">
      <c r="A54" s="77" t="s">
        <v>111</v>
      </c>
      <c r="B54" s="175">
        <v>871</v>
      </c>
      <c r="C54" s="174" t="s">
        <v>86</v>
      </c>
      <c r="D54" s="174" t="s">
        <v>110</v>
      </c>
      <c r="E54" s="175">
        <v>93</v>
      </c>
      <c r="F54" s="174" t="s">
        <v>91</v>
      </c>
      <c r="G54" s="174" t="s">
        <v>89</v>
      </c>
      <c r="H54" s="174" t="s">
        <v>199</v>
      </c>
      <c r="I54" s="175">
        <v>880</v>
      </c>
      <c r="J54" s="159"/>
    </row>
    <row r="55" spans="1:10" x14ac:dyDescent="0.25">
      <c r="A55" s="76" t="s">
        <v>115</v>
      </c>
      <c r="B55" s="175">
        <v>871</v>
      </c>
      <c r="C55" s="174" t="s">
        <v>86</v>
      </c>
      <c r="D55" s="175">
        <v>11</v>
      </c>
      <c r="E55" s="174"/>
      <c r="F55" s="175"/>
      <c r="G55" s="174"/>
      <c r="H55" s="174"/>
      <c r="I55" s="175" t="s">
        <v>166</v>
      </c>
      <c r="J55" s="158">
        <f>J56</f>
        <v>100000</v>
      </c>
    </row>
    <row r="56" spans="1:10" x14ac:dyDescent="0.25">
      <c r="A56" s="76" t="s">
        <v>115</v>
      </c>
      <c r="B56" s="175">
        <v>871</v>
      </c>
      <c r="C56" s="174" t="s">
        <v>86</v>
      </c>
      <c r="D56" s="175">
        <v>11</v>
      </c>
      <c r="E56" s="174">
        <v>94</v>
      </c>
      <c r="F56" s="175">
        <v>0</v>
      </c>
      <c r="G56" s="174" t="s">
        <v>89</v>
      </c>
      <c r="H56" s="174" t="s">
        <v>90</v>
      </c>
      <c r="I56" s="175"/>
      <c r="J56" s="158">
        <f>J57</f>
        <v>100000</v>
      </c>
    </row>
    <row r="57" spans="1:10" x14ac:dyDescent="0.25">
      <c r="A57" s="76" t="s">
        <v>200</v>
      </c>
      <c r="B57" s="175">
        <v>871</v>
      </c>
      <c r="C57" s="174" t="s">
        <v>86</v>
      </c>
      <c r="D57" s="175">
        <v>11</v>
      </c>
      <c r="E57" s="174">
        <v>94</v>
      </c>
      <c r="F57" s="175">
        <v>1</v>
      </c>
      <c r="G57" s="174" t="s">
        <v>89</v>
      </c>
      <c r="H57" s="174" t="s">
        <v>90</v>
      </c>
      <c r="I57" s="175" t="s">
        <v>166</v>
      </c>
      <c r="J57" s="158">
        <f>J58</f>
        <v>100000</v>
      </c>
    </row>
    <row r="58" spans="1:10" x14ac:dyDescent="0.25">
      <c r="A58" s="76" t="s">
        <v>200</v>
      </c>
      <c r="B58" s="175">
        <v>871</v>
      </c>
      <c r="C58" s="174" t="s">
        <v>86</v>
      </c>
      <c r="D58" s="175">
        <v>11</v>
      </c>
      <c r="E58" s="174">
        <v>94</v>
      </c>
      <c r="F58" s="175">
        <v>1</v>
      </c>
      <c r="G58" s="174" t="s">
        <v>89</v>
      </c>
      <c r="H58" s="174" t="s">
        <v>201</v>
      </c>
      <c r="I58" s="175"/>
      <c r="J58" s="158">
        <f>J59</f>
        <v>100000</v>
      </c>
    </row>
    <row r="59" spans="1:10" x14ac:dyDescent="0.25">
      <c r="A59" s="76" t="s">
        <v>117</v>
      </c>
      <c r="B59" s="175">
        <v>871</v>
      </c>
      <c r="C59" s="174" t="s">
        <v>86</v>
      </c>
      <c r="D59" s="175">
        <v>11</v>
      </c>
      <c r="E59" s="174">
        <v>94</v>
      </c>
      <c r="F59" s="175">
        <v>1</v>
      </c>
      <c r="G59" s="174" t="s">
        <v>89</v>
      </c>
      <c r="H59" s="174" t="s">
        <v>201</v>
      </c>
      <c r="I59" s="174" t="s">
        <v>118</v>
      </c>
      <c r="J59" s="158">
        <v>100000</v>
      </c>
    </row>
    <row r="60" spans="1:10" x14ac:dyDescent="0.25">
      <c r="A60" s="76" t="s">
        <v>120</v>
      </c>
      <c r="B60" s="175">
        <v>871</v>
      </c>
      <c r="C60" s="174" t="s">
        <v>86</v>
      </c>
      <c r="D60" s="175">
        <v>13</v>
      </c>
      <c r="E60" s="174"/>
      <c r="F60" s="175"/>
      <c r="G60" s="174"/>
      <c r="H60" s="174"/>
      <c r="I60" s="175"/>
      <c r="J60" s="159">
        <f>J61+J74+J94+J100+J104+J111+J127+J133</f>
        <v>4177072.5599999996</v>
      </c>
    </row>
    <row r="61" spans="1:10" ht="47.25" x14ac:dyDescent="0.25">
      <c r="A61" s="76" t="s">
        <v>202</v>
      </c>
      <c r="B61" s="175">
        <v>871</v>
      </c>
      <c r="C61" s="174" t="s">
        <v>86</v>
      </c>
      <c r="D61" s="175">
        <v>13</v>
      </c>
      <c r="E61" s="174" t="s">
        <v>86</v>
      </c>
      <c r="F61" s="175">
        <v>0</v>
      </c>
      <c r="G61" s="174" t="s">
        <v>89</v>
      </c>
      <c r="H61" s="174" t="s">
        <v>90</v>
      </c>
      <c r="I61" s="175"/>
      <c r="J61" s="159">
        <f>J62+J71</f>
        <v>2537743.7999999998</v>
      </c>
    </row>
    <row r="62" spans="1:10" x14ac:dyDescent="0.25">
      <c r="A62" s="76" t="s">
        <v>203</v>
      </c>
      <c r="B62" s="175">
        <v>871</v>
      </c>
      <c r="C62" s="174" t="s">
        <v>86</v>
      </c>
      <c r="D62" s="175">
        <v>13</v>
      </c>
      <c r="E62" s="174" t="s">
        <v>86</v>
      </c>
      <c r="F62" s="175">
        <v>1</v>
      </c>
      <c r="G62" s="174" t="s">
        <v>89</v>
      </c>
      <c r="H62" s="174" t="s">
        <v>90</v>
      </c>
      <c r="I62" s="175"/>
      <c r="J62" s="159">
        <f>J63+J65+J67+J69</f>
        <v>2227743.7999999998</v>
      </c>
    </row>
    <row r="63" spans="1:10" hidden="1" x14ac:dyDescent="0.25">
      <c r="A63" s="77" t="s">
        <v>505</v>
      </c>
      <c r="B63" s="175">
        <v>871</v>
      </c>
      <c r="C63" s="174" t="s">
        <v>86</v>
      </c>
      <c r="D63" s="175">
        <v>13</v>
      </c>
      <c r="E63" s="174" t="s">
        <v>86</v>
      </c>
      <c r="F63" s="175">
        <v>1</v>
      </c>
      <c r="G63" s="174" t="s">
        <v>89</v>
      </c>
      <c r="H63" s="174" t="s">
        <v>506</v>
      </c>
      <c r="I63" s="175"/>
      <c r="J63" s="159">
        <f>J64</f>
        <v>0</v>
      </c>
    </row>
    <row r="64" spans="1:10" ht="31.5" hidden="1" x14ac:dyDescent="0.25">
      <c r="A64" s="77" t="s">
        <v>96</v>
      </c>
      <c r="B64" s="175">
        <v>871</v>
      </c>
      <c r="C64" s="174" t="s">
        <v>86</v>
      </c>
      <c r="D64" s="175">
        <v>13</v>
      </c>
      <c r="E64" s="174" t="s">
        <v>86</v>
      </c>
      <c r="F64" s="175">
        <v>1</v>
      </c>
      <c r="G64" s="174" t="s">
        <v>89</v>
      </c>
      <c r="H64" s="174" t="s">
        <v>506</v>
      </c>
      <c r="I64" s="175">
        <v>240</v>
      </c>
      <c r="J64" s="159">
        <v>0</v>
      </c>
    </row>
    <row r="65" spans="1:10" x14ac:dyDescent="0.25">
      <c r="A65" s="77" t="s">
        <v>204</v>
      </c>
      <c r="B65" s="175">
        <v>871</v>
      </c>
      <c r="C65" s="174" t="s">
        <v>86</v>
      </c>
      <c r="D65" s="175">
        <v>13</v>
      </c>
      <c r="E65" s="174" t="s">
        <v>86</v>
      </c>
      <c r="F65" s="175">
        <v>1</v>
      </c>
      <c r="G65" s="174" t="s">
        <v>89</v>
      </c>
      <c r="H65" s="174" t="s">
        <v>205</v>
      </c>
      <c r="I65" s="175"/>
      <c r="J65" s="159">
        <f>J66</f>
        <v>1421312.64</v>
      </c>
    </row>
    <row r="66" spans="1:10" ht="31.5" x14ac:dyDescent="0.25">
      <c r="A66" s="77" t="s">
        <v>96</v>
      </c>
      <c r="B66" s="175">
        <v>871</v>
      </c>
      <c r="C66" s="174" t="s">
        <v>86</v>
      </c>
      <c r="D66" s="175">
        <v>13</v>
      </c>
      <c r="E66" s="174" t="s">
        <v>86</v>
      </c>
      <c r="F66" s="175">
        <v>1</v>
      </c>
      <c r="G66" s="174" t="s">
        <v>89</v>
      </c>
      <c r="H66" s="174" t="s">
        <v>205</v>
      </c>
      <c r="I66" s="175">
        <v>240</v>
      </c>
      <c r="J66" s="159">
        <f>1721312.64-300000</f>
        <v>1421312.64</v>
      </c>
    </row>
    <row r="67" spans="1:10" ht="31.5" x14ac:dyDescent="0.25">
      <c r="A67" s="77" t="s">
        <v>206</v>
      </c>
      <c r="B67" s="175">
        <v>871</v>
      </c>
      <c r="C67" s="174" t="s">
        <v>86</v>
      </c>
      <c r="D67" s="175">
        <v>13</v>
      </c>
      <c r="E67" s="174" t="s">
        <v>86</v>
      </c>
      <c r="F67" s="175">
        <v>1</v>
      </c>
      <c r="G67" s="174" t="s">
        <v>89</v>
      </c>
      <c r="H67" s="174" t="s">
        <v>207</v>
      </c>
      <c r="I67" s="175"/>
      <c r="J67" s="159">
        <f>J68</f>
        <v>274050</v>
      </c>
    </row>
    <row r="68" spans="1:10" ht="31.5" x14ac:dyDescent="0.25">
      <c r="A68" s="77" t="s">
        <v>96</v>
      </c>
      <c r="B68" s="175">
        <v>871</v>
      </c>
      <c r="C68" s="174" t="s">
        <v>86</v>
      </c>
      <c r="D68" s="175">
        <v>13</v>
      </c>
      <c r="E68" s="174" t="s">
        <v>86</v>
      </c>
      <c r="F68" s="175">
        <v>1</v>
      </c>
      <c r="G68" s="174" t="s">
        <v>89</v>
      </c>
      <c r="H68" s="174" t="s">
        <v>207</v>
      </c>
      <c r="I68" s="175">
        <v>240</v>
      </c>
      <c r="J68" s="159">
        <v>274050</v>
      </c>
    </row>
    <row r="69" spans="1:10" x14ac:dyDescent="0.25">
      <c r="A69" s="77" t="s">
        <v>208</v>
      </c>
      <c r="B69" s="175">
        <v>871</v>
      </c>
      <c r="C69" s="174" t="s">
        <v>86</v>
      </c>
      <c r="D69" s="175">
        <v>13</v>
      </c>
      <c r="E69" s="174" t="s">
        <v>86</v>
      </c>
      <c r="F69" s="175">
        <v>1</v>
      </c>
      <c r="G69" s="174" t="s">
        <v>89</v>
      </c>
      <c r="H69" s="174" t="s">
        <v>209</v>
      </c>
      <c r="I69" s="175"/>
      <c r="J69" s="159">
        <f>J70</f>
        <v>532381.16</v>
      </c>
    </row>
    <row r="70" spans="1:10" ht="31.5" x14ac:dyDescent="0.25">
      <c r="A70" s="77" t="s">
        <v>96</v>
      </c>
      <c r="B70" s="175">
        <v>871</v>
      </c>
      <c r="C70" s="174" t="s">
        <v>86</v>
      </c>
      <c r="D70" s="175">
        <v>13</v>
      </c>
      <c r="E70" s="174" t="s">
        <v>86</v>
      </c>
      <c r="F70" s="175">
        <v>1</v>
      </c>
      <c r="G70" s="174" t="s">
        <v>89</v>
      </c>
      <c r="H70" s="174" t="s">
        <v>209</v>
      </c>
      <c r="I70" s="175">
        <v>240</v>
      </c>
      <c r="J70" s="159">
        <v>532381.16</v>
      </c>
    </row>
    <row r="71" spans="1:10" ht="31.5" x14ac:dyDescent="0.25">
      <c r="A71" s="77" t="s">
        <v>210</v>
      </c>
      <c r="B71" s="175">
        <v>871</v>
      </c>
      <c r="C71" s="174" t="s">
        <v>86</v>
      </c>
      <c r="D71" s="175">
        <v>13</v>
      </c>
      <c r="E71" s="174" t="s">
        <v>86</v>
      </c>
      <c r="F71" s="175">
        <v>2</v>
      </c>
      <c r="G71" s="174" t="s">
        <v>89</v>
      </c>
      <c r="H71" s="174" t="s">
        <v>90</v>
      </c>
      <c r="I71" s="175"/>
      <c r="J71" s="159">
        <f>J72</f>
        <v>310000</v>
      </c>
    </row>
    <row r="72" spans="1:10" ht="31.5" x14ac:dyDescent="0.25">
      <c r="A72" s="77" t="s">
        <v>211</v>
      </c>
      <c r="B72" s="175">
        <v>871</v>
      </c>
      <c r="C72" s="174" t="s">
        <v>86</v>
      </c>
      <c r="D72" s="175">
        <v>13</v>
      </c>
      <c r="E72" s="174" t="s">
        <v>86</v>
      </c>
      <c r="F72" s="175">
        <v>2</v>
      </c>
      <c r="G72" s="174" t="s">
        <v>89</v>
      </c>
      <c r="H72" s="174" t="s">
        <v>212</v>
      </c>
      <c r="I72" s="175"/>
      <c r="J72" s="159">
        <f>J73</f>
        <v>310000</v>
      </c>
    </row>
    <row r="73" spans="1:10" ht="31.5" x14ac:dyDescent="0.25">
      <c r="A73" s="77" t="s">
        <v>96</v>
      </c>
      <c r="B73" s="175">
        <v>871</v>
      </c>
      <c r="C73" s="174" t="s">
        <v>86</v>
      </c>
      <c r="D73" s="175">
        <v>13</v>
      </c>
      <c r="E73" s="174" t="s">
        <v>86</v>
      </c>
      <c r="F73" s="175">
        <v>2</v>
      </c>
      <c r="G73" s="174" t="s">
        <v>89</v>
      </c>
      <c r="H73" s="174" t="s">
        <v>212</v>
      </c>
      <c r="I73" s="175">
        <v>240</v>
      </c>
      <c r="J73" s="159">
        <v>310000</v>
      </c>
    </row>
    <row r="74" spans="1:10" ht="47.25" x14ac:dyDescent="0.25">
      <c r="A74" s="76" t="s">
        <v>213</v>
      </c>
      <c r="B74" s="175">
        <v>871</v>
      </c>
      <c r="C74" s="174" t="s">
        <v>86</v>
      </c>
      <c r="D74" s="175">
        <v>13</v>
      </c>
      <c r="E74" s="174" t="s">
        <v>110</v>
      </c>
      <c r="F74" s="175">
        <v>0</v>
      </c>
      <c r="G74" s="174" t="s">
        <v>89</v>
      </c>
      <c r="H74" s="174" t="s">
        <v>90</v>
      </c>
      <c r="I74" s="175"/>
      <c r="J74" s="159">
        <f>J75</f>
        <v>862136.76</v>
      </c>
    </row>
    <row r="75" spans="1:10" ht="31.5" x14ac:dyDescent="0.25">
      <c r="A75" s="76" t="s">
        <v>214</v>
      </c>
      <c r="B75" s="175">
        <v>871</v>
      </c>
      <c r="C75" s="174" t="s">
        <v>86</v>
      </c>
      <c r="D75" s="175">
        <v>13</v>
      </c>
      <c r="E75" s="174" t="s">
        <v>110</v>
      </c>
      <c r="F75" s="175">
        <v>1</v>
      </c>
      <c r="G75" s="174" t="s">
        <v>89</v>
      </c>
      <c r="H75" s="174" t="s">
        <v>90</v>
      </c>
      <c r="I75" s="175"/>
      <c r="J75" s="159">
        <f>J76+J79+J82+J85+J88+J91</f>
        <v>862136.76</v>
      </c>
    </row>
    <row r="76" spans="1:10" x14ac:dyDescent="0.25">
      <c r="A76" s="76" t="s">
        <v>215</v>
      </c>
      <c r="B76" s="175">
        <v>871</v>
      </c>
      <c r="C76" s="174" t="s">
        <v>86</v>
      </c>
      <c r="D76" s="175">
        <v>13</v>
      </c>
      <c r="E76" s="174" t="s">
        <v>110</v>
      </c>
      <c r="F76" s="175">
        <v>1</v>
      </c>
      <c r="G76" s="174" t="s">
        <v>86</v>
      </c>
      <c r="H76" s="174" t="s">
        <v>90</v>
      </c>
      <c r="I76" s="175"/>
      <c r="J76" s="159">
        <f>J77</f>
        <v>150000</v>
      </c>
    </row>
    <row r="77" spans="1:10" ht="47.25" x14ac:dyDescent="0.25">
      <c r="A77" s="77" t="s">
        <v>216</v>
      </c>
      <c r="B77" s="175">
        <v>871</v>
      </c>
      <c r="C77" s="174" t="s">
        <v>86</v>
      </c>
      <c r="D77" s="174" t="s">
        <v>121</v>
      </c>
      <c r="E77" s="174" t="s">
        <v>110</v>
      </c>
      <c r="F77" s="174" t="s">
        <v>91</v>
      </c>
      <c r="G77" s="174" t="s">
        <v>86</v>
      </c>
      <c r="H77" s="174" t="s">
        <v>217</v>
      </c>
      <c r="I77" s="174"/>
      <c r="J77" s="159">
        <f>J78</f>
        <v>150000</v>
      </c>
    </row>
    <row r="78" spans="1:10" ht="31.5" x14ac:dyDescent="0.25">
      <c r="A78" s="77" t="s">
        <v>96</v>
      </c>
      <c r="B78" s="175">
        <v>871</v>
      </c>
      <c r="C78" s="174" t="s">
        <v>86</v>
      </c>
      <c r="D78" s="174" t="s">
        <v>121</v>
      </c>
      <c r="E78" s="174" t="s">
        <v>110</v>
      </c>
      <c r="F78" s="174" t="s">
        <v>91</v>
      </c>
      <c r="G78" s="174" t="s">
        <v>86</v>
      </c>
      <c r="H78" s="174" t="s">
        <v>217</v>
      </c>
      <c r="I78" s="174" t="s">
        <v>97</v>
      </c>
      <c r="J78" s="159">
        <v>150000</v>
      </c>
    </row>
    <row r="79" spans="1:10" ht="31.5" x14ac:dyDescent="0.25">
      <c r="A79" s="76" t="s">
        <v>218</v>
      </c>
      <c r="B79" s="175">
        <v>871</v>
      </c>
      <c r="C79" s="174" t="s">
        <v>86</v>
      </c>
      <c r="D79" s="175">
        <v>13</v>
      </c>
      <c r="E79" s="174" t="s">
        <v>110</v>
      </c>
      <c r="F79" s="175">
        <v>1</v>
      </c>
      <c r="G79" s="174" t="s">
        <v>87</v>
      </c>
      <c r="H79" s="174" t="s">
        <v>90</v>
      </c>
      <c r="I79" s="175"/>
      <c r="J79" s="159">
        <f>J80</f>
        <v>40000</v>
      </c>
    </row>
    <row r="80" spans="1:10" ht="47.25" x14ac:dyDescent="0.25">
      <c r="A80" s="77" t="s">
        <v>216</v>
      </c>
      <c r="B80" s="175">
        <v>871</v>
      </c>
      <c r="C80" s="174" t="s">
        <v>86</v>
      </c>
      <c r="D80" s="174" t="s">
        <v>121</v>
      </c>
      <c r="E80" s="174" t="s">
        <v>110</v>
      </c>
      <c r="F80" s="174" t="s">
        <v>91</v>
      </c>
      <c r="G80" s="174" t="s">
        <v>87</v>
      </c>
      <c r="H80" s="174" t="s">
        <v>217</v>
      </c>
      <c r="I80" s="174"/>
      <c r="J80" s="159">
        <f>J81</f>
        <v>40000</v>
      </c>
    </row>
    <row r="81" spans="1:10" ht="31.5" x14ac:dyDescent="0.25">
      <c r="A81" s="77" t="s">
        <v>96</v>
      </c>
      <c r="B81" s="175">
        <v>871</v>
      </c>
      <c r="C81" s="174" t="s">
        <v>86</v>
      </c>
      <c r="D81" s="174" t="s">
        <v>121</v>
      </c>
      <c r="E81" s="174" t="s">
        <v>110</v>
      </c>
      <c r="F81" s="174" t="s">
        <v>91</v>
      </c>
      <c r="G81" s="174" t="s">
        <v>87</v>
      </c>
      <c r="H81" s="174" t="s">
        <v>217</v>
      </c>
      <c r="I81" s="174" t="s">
        <v>97</v>
      </c>
      <c r="J81" s="159">
        <v>40000</v>
      </c>
    </row>
    <row r="82" spans="1:10" x14ac:dyDescent="0.25">
      <c r="A82" s="76" t="s">
        <v>219</v>
      </c>
      <c r="B82" s="175">
        <v>871</v>
      </c>
      <c r="C82" s="174" t="s">
        <v>86</v>
      </c>
      <c r="D82" s="175">
        <v>13</v>
      </c>
      <c r="E82" s="174" t="s">
        <v>110</v>
      </c>
      <c r="F82" s="175">
        <v>1</v>
      </c>
      <c r="G82" s="174" t="s">
        <v>93</v>
      </c>
      <c r="H82" s="174" t="s">
        <v>90</v>
      </c>
      <c r="I82" s="175"/>
      <c r="J82" s="159">
        <f>J83</f>
        <v>517136.76</v>
      </c>
    </row>
    <row r="83" spans="1:10" ht="47.25" x14ac:dyDescent="0.25">
      <c r="A83" s="77" t="s">
        <v>216</v>
      </c>
      <c r="B83" s="175">
        <v>871</v>
      </c>
      <c r="C83" s="174" t="s">
        <v>86</v>
      </c>
      <c r="D83" s="174" t="s">
        <v>121</v>
      </c>
      <c r="E83" s="174" t="s">
        <v>110</v>
      </c>
      <c r="F83" s="174" t="s">
        <v>91</v>
      </c>
      <c r="G83" s="174" t="s">
        <v>93</v>
      </c>
      <c r="H83" s="174" t="s">
        <v>217</v>
      </c>
      <c r="I83" s="174"/>
      <c r="J83" s="159">
        <f>J84</f>
        <v>517136.76</v>
      </c>
    </row>
    <row r="84" spans="1:10" ht="31.5" x14ac:dyDescent="0.25">
      <c r="A84" s="77" t="s">
        <v>96</v>
      </c>
      <c r="B84" s="175">
        <v>871</v>
      </c>
      <c r="C84" s="174" t="s">
        <v>86</v>
      </c>
      <c r="D84" s="174" t="s">
        <v>121</v>
      </c>
      <c r="E84" s="174" t="s">
        <v>110</v>
      </c>
      <c r="F84" s="174" t="s">
        <v>91</v>
      </c>
      <c r="G84" s="174" t="s">
        <v>93</v>
      </c>
      <c r="H84" s="174" t="s">
        <v>217</v>
      </c>
      <c r="I84" s="174" t="s">
        <v>97</v>
      </c>
      <c r="J84" s="159">
        <f>717136.76-200000</f>
        <v>517136.76</v>
      </c>
    </row>
    <row r="85" spans="1:10" x14ac:dyDescent="0.25">
      <c r="A85" s="76" t="s">
        <v>220</v>
      </c>
      <c r="B85" s="175">
        <v>871</v>
      </c>
      <c r="C85" s="174" t="s">
        <v>86</v>
      </c>
      <c r="D85" s="175">
        <v>13</v>
      </c>
      <c r="E85" s="174" t="s">
        <v>110</v>
      </c>
      <c r="F85" s="175">
        <v>1</v>
      </c>
      <c r="G85" s="174" t="s">
        <v>105</v>
      </c>
      <c r="H85" s="174" t="s">
        <v>90</v>
      </c>
      <c r="I85" s="175"/>
      <c r="J85" s="159">
        <f>J86</f>
        <v>50000</v>
      </c>
    </row>
    <row r="86" spans="1:10" ht="47.25" x14ac:dyDescent="0.25">
      <c r="A86" s="77" t="s">
        <v>216</v>
      </c>
      <c r="B86" s="175">
        <v>871</v>
      </c>
      <c r="C86" s="174" t="s">
        <v>86</v>
      </c>
      <c r="D86" s="174" t="s">
        <v>121</v>
      </c>
      <c r="E86" s="174" t="s">
        <v>110</v>
      </c>
      <c r="F86" s="174" t="s">
        <v>91</v>
      </c>
      <c r="G86" s="174" t="s">
        <v>105</v>
      </c>
      <c r="H86" s="174" t="s">
        <v>217</v>
      </c>
      <c r="I86" s="174"/>
      <c r="J86" s="159">
        <f>J87</f>
        <v>50000</v>
      </c>
    </row>
    <row r="87" spans="1:10" ht="31.5" x14ac:dyDescent="0.25">
      <c r="A87" s="77" t="s">
        <v>96</v>
      </c>
      <c r="B87" s="175">
        <v>871</v>
      </c>
      <c r="C87" s="174" t="s">
        <v>86</v>
      </c>
      <c r="D87" s="174" t="s">
        <v>121</v>
      </c>
      <c r="E87" s="174" t="s">
        <v>110</v>
      </c>
      <c r="F87" s="174" t="s">
        <v>91</v>
      </c>
      <c r="G87" s="174" t="s">
        <v>105</v>
      </c>
      <c r="H87" s="174" t="s">
        <v>217</v>
      </c>
      <c r="I87" s="174" t="s">
        <v>97</v>
      </c>
      <c r="J87" s="159">
        <v>50000</v>
      </c>
    </row>
    <row r="88" spans="1:10" ht="47.25" x14ac:dyDescent="0.25">
      <c r="A88" s="76" t="s">
        <v>221</v>
      </c>
      <c r="B88" s="175">
        <v>871</v>
      </c>
      <c r="C88" s="174" t="s">
        <v>86</v>
      </c>
      <c r="D88" s="175">
        <v>13</v>
      </c>
      <c r="E88" s="174" t="s">
        <v>110</v>
      </c>
      <c r="F88" s="175">
        <v>1</v>
      </c>
      <c r="G88" s="174" t="s">
        <v>106</v>
      </c>
      <c r="H88" s="174" t="s">
        <v>90</v>
      </c>
      <c r="I88" s="175"/>
      <c r="J88" s="159">
        <f>J89</f>
        <v>45000</v>
      </c>
    </row>
    <row r="89" spans="1:10" ht="47.25" x14ac:dyDescent="0.25">
      <c r="A89" s="77" t="s">
        <v>216</v>
      </c>
      <c r="B89" s="175">
        <v>871</v>
      </c>
      <c r="C89" s="174" t="s">
        <v>86</v>
      </c>
      <c r="D89" s="174" t="s">
        <v>121</v>
      </c>
      <c r="E89" s="174" t="s">
        <v>110</v>
      </c>
      <c r="F89" s="174" t="s">
        <v>91</v>
      </c>
      <c r="G89" s="174" t="s">
        <v>106</v>
      </c>
      <c r="H89" s="174" t="s">
        <v>217</v>
      </c>
      <c r="I89" s="174"/>
      <c r="J89" s="159">
        <f>J90</f>
        <v>45000</v>
      </c>
    </row>
    <row r="90" spans="1:10" ht="31.5" x14ac:dyDescent="0.25">
      <c r="A90" s="77" t="s">
        <v>96</v>
      </c>
      <c r="B90" s="175">
        <v>871</v>
      </c>
      <c r="C90" s="174" t="s">
        <v>86</v>
      </c>
      <c r="D90" s="174" t="s">
        <v>121</v>
      </c>
      <c r="E90" s="174" t="s">
        <v>110</v>
      </c>
      <c r="F90" s="174" t="s">
        <v>91</v>
      </c>
      <c r="G90" s="174" t="s">
        <v>106</v>
      </c>
      <c r="H90" s="174" t="s">
        <v>217</v>
      </c>
      <c r="I90" s="174" t="s">
        <v>97</v>
      </c>
      <c r="J90" s="159">
        <v>45000</v>
      </c>
    </row>
    <row r="91" spans="1:10" x14ac:dyDescent="0.25">
      <c r="A91" s="76" t="s">
        <v>222</v>
      </c>
      <c r="B91" s="175">
        <v>871</v>
      </c>
      <c r="C91" s="174" t="s">
        <v>86</v>
      </c>
      <c r="D91" s="175">
        <v>13</v>
      </c>
      <c r="E91" s="174" t="s">
        <v>110</v>
      </c>
      <c r="F91" s="175">
        <v>1</v>
      </c>
      <c r="G91" s="174" t="s">
        <v>108</v>
      </c>
      <c r="H91" s="174" t="s">
        <v>90</v>
      </c>
      <c r="I91" s="175"/>
      <c r="J91" s="159">
        <f>J92</f>
        <v>60000</v>
      </c>
    </row>
    <row r="92" spans="1:10" ht="47.25" x14ac:dyDescent="0.25">
      <c r="A92" s="77" t="s">
        <v>216</v>
      </c>
      <c r="B92" s="175">
        <v>871</v>
      </c>
      <c r="C92" s="174" t="s">
        <v>86</v>
      </c>
      <c r="D92" s="174" t="s">
        <v>121</v>
      </c>
      <c r="E92" s="174" t="s">
        <v>110</v>
      </c>
      <c r="F92" s="174" t="s">
        <v>91</v>
      </c>
      <c r="G92" s="174" t="s">
        <v>108</v>
      </c>
      <c r="H92" s="174" t="s">
        <v>217</v>
      </c>
      <c r="I92" s="174"/>
      <c r="J92" s="159">
        <f>J93</f>
        <v>60000</v>
      </c>
    </row>
    <row r="93" spans="1:10" ht="31.5" x14ac:dyDescent="0.25">
      <c r="A93" s="77" t="s">
        <v>96</v>
      </c>
      <c r="B93" s="175">
        <v>871</v>
      </c>
      <c r="C93" s="174" t="s">
        <v>86</v>
      </c>
      <c r="D93" s="174" t="s">
        <v>121</v>
      </c>
      <c r="E93" s="174" t="s">
        <v>110</v>
      </c>
      <c r="F93" s="174" t="s">
        <v>91</v>
      </c>
      <c r="G93" s="174" t="s">
        <v>108</v>
      </c>
      <c r="H93" s="174" t="s">
        <v>217</v>
      </c>
      <c r="I93" s="174" t="s">
        <v>97</v>
      </c>
      <c r="J93" s="159">
        <v>60000</v>
      </c>
    </row>
    <row r="94" spans="1:10" ht="47.25" x14ac:dyDescent="0.25">
      <c r="A94" s="76" t="s">
        <v>223</v>
      </c>
      <c r="B94" s="175">
        <v>871</v>
      </c>
      <c r="C94" s="174" t="s">
        <v>86</v>
      </c>
      <c r="D94" s="175">
        <v>13</v>
      </c>
      <c r="E94" s="174" t="s">
        <v>136</v>
      </c>
      <c r="F94" s="175">
        <v>0</v>
      </c>
      <c r="G94" s="174" t="s">
        <v>89</v>
      </c>
      <c r="H94" s="174" t="s">
        <v>90</v>
      </c>
      <c r="I94" s="175"/>
      <c r="J94" s="159">
        <f>J95</f>
        <v>6000</v>
      </c>
    </row>
    <row r="95" spans="1:10" ht="47.25" x14ac:dyDescent="0.25">
      <c r="A95" s="76" t="s">
        <v>224</v>
      </c>
      <c r="B95" s="175">
        <v>871</v>
      </c>
      <c r="C95" s="174" t="s">
        <v>86</v>
      </c>
      <c r="D95" s="175">
        <v>13</v>
      </c>
      <c r="E95" s="174" t="s">
        <v>136</v>
      </c>
      <c r="F95" s="175">
        <v>0</v>
      </c>
      <c r="G95" s="174" t="s">
        <v>89</v>
      </c>
      <c r="H95" s="174" t="s">
        <v>90</v>
      </c>
      <c r="I95" s="175"/>
      <c r="J95" s="159">
        <f>J96+J98</f>
        <v>6000</v>
      </c>
    </row>
    <row r="96" spans="1:10" ht="31.5" x14ac:dyDescent="0.25">
      <c r="A96" s="77" t="s">
        <v>507</v>
      </c>
      <c r="B96" s="175">
        <v>871</v>
      </c>
      <c r="C96" s="174" t="s">
        <v>86</v>
      </c>
      <c r="D96" s="174" t="s">
        <v>121</v>
      </c>
      <c r="E96" s="174" t="s">
        <v>136</v>
      </c>
      <c r="F96" s="174" t="s">
        <v>88</v>
      </c>
      <c r="G96" s="174" t="s">
        <v>89</v>
      </c>
      <c r="H96" s="174" t="s">
        <v>508</v>
      </c>
      <c r="I96" s="174"/>
      <c r="J96" s="159">
        <f>J97</f>
        <v>6000</v>
      </c>
    </row>
    <row r="97" spans="1:10" x14ac:dyDescent="0.25">
      <c r="A97" s="77" t="s">
        <v>113</v>
      </c>
      <c r="B97" s="175">
        <v>871</v>
      </c>
      <c r="C97" s="174" t="s">
        <v>86</v>
      </c>
      <c r="D97" s="174" t="s">
        <v>121</v>
      </c>
      <c r="E97" s="174" t="s">
        <v>136</v>
      </c>
      <c r="F97" s="174" t="s">
        <v>88</v>
      </c>
      <c r="G97" s="174" t="s">
        <v>89</v>
      </c>
      <c r="H97" s="174" t="s">
        <v>508</v>
      </c>
      <c r="I97" s="174" t="s">
        <v>114</v>
      </c>
      <c r="J97" s="159">
        <v>6000</v>
      </c>
    </row>
    <row r="98" spans="1:10" ht="63" hidden="1" x14ac:dyDescent="0.25">
      <c r="A98" s="77" t="s">
        <v>509</v>
      </c>
      <c r="B98" s="175">
        <v>871</v>
      </c>
      <c r="C98" s="174" t="s">
        <v>86</v>
      </c>
      <c r="D98" s="174" t="s">
        <v>121</v>
      </c>
      <c r="E98" s="174" t="s">
        <v>136</v>
      </c>
      <c r="F98" s="174" t="s">
        <v>88</v>
      </c>
      <c r="G98" s="174" t="s">
        <v>89</v>
      </c>
      <c r="H98" s="174" t="s">
        <v>510</v>
      </c>
      <c r="I98" s="174"/>
      <c r="J98" s="159">
        <f>J99</f>
        <v>0</v>
      </c>
    </row>
    <row r="99" spans="1:10" hidden="1" x14ac:dyDescent="0.25">
      <c r="A99" s="77" t="s">
        <v>113</v>
      </c>
      <c r="B99" s="175">
        <v>871</v>
      </c>
      <c r="C99" s="174" t="s">
        <v>86</v>
      </c>
      <c r="D99" s="174" t="s">
        <v>121</v>
      </c>
      <c r="E99" s="174" t="s">
        <v>136</v>
      </c>
      <c r="F99" s="174" t="s">
        <v>88</v>
      </c>
      <c r="G99" s="174" t="s">
        <v>89</v>
      </c>
      <c r="H99" s="174" t="s">
        <v>510</v>
      </c>
      <c r="I99" s="174" t="s">
        <v>114</v>
      </c>
      <c r="J99" s="159">
        <v>0</v>
      </c>
    </row>
    <row r="100" spans="1:10" ht="47.25" x14ac:dyDescent="0.25">
      <c r="A100" s="76" t="s">
        <v>225</v>
      </c>
      <c r="B100" s="174" t="s">
        <v>63</v>
      </c>
      <c r="C100" s="174" t="s">
        <v>86</v>
      </c>
      <c r="D100" s="174" t="s">
        <v>121</v>
      </c>
      <c r="E100" s="174" t="s">
        <v>112</v>
      </c>
      <c r="F100" s="175">
        <v>0</v>
      </c>
      <c r="G100" s="174" t="s">
        <v>89</v>
      </c>
      <c r="H100" s="174" t="s">
        <v>90</v>
      </c>
      <c r="I100" s="175"/>
      <c r="J100" s="159">
        <f>J101</f>
        <v>10000</v>
      </c>
    </row>
    <row r="101" spans="1:10" x14ac:dyDescent="0.25">
      <c r="A101" s="77" t="s">
        <v>226</v>
      </c>
      <c r="B101" s="174" t="s">
        <v>63</v>
      </c>
      <c r="C101" s="174" t="s">
        <v>86</v>
      </c>
      <c r="D101" s="174" t="s">
        <v>121</v>
      </c>
      <c r="E101" s="174" t="s">
        <v>112</v>
      </c>
      <c r="F101" s="174" t="s">
        <v>88</v>
      </c>
      <c r="G101" s="174" t="s">
        <v>86</v>
      </c>
      <c r="H101" s="174" t="s">
        <v>90</v>
      </c>
      <c r="I101" s="174"/>
      <c r="J101" s="159">
        <f>J102</f>
        <v>10000</v>
      </c>
    </row>
    <row r="102" spans="1:10" ht="31.5" x14ac:dyDescent="0.25">
      <c r="A102" s="77" t="s">
        <v>227</v>
      </c>
      <c r="B102" s="174" t="s">
        <v>63</v>
      </c>
      <c r="C102" s="174" t="s">
        <v>86</v>
      </c>
      <c r="D102" s="174" t="s">
        <v>121</v>
      </c>
      <c r="E102" s="174" t="s">
        <v>112</v>
      </c>
      <c r="F102" s="174" t="s">
        <v>88</v>
      </c>
      <c r="G102" s="174" t="s">
        <v>86</v>
      </c>
      <c r="H102" s="174" t="s">
        <v>228</v>
      </c>
      <c r="I102" s="174"/>
      <c r="J102" s="159">
        <f>J103</f>
        <v>10000</v>
      </c>
    </row>
    <row r="103" spans="1:10" ht="31.5" x14ac:dyDescent="0.25">
      <c r="A103" s="77" t="s">
        <v>96</v>
      </c>
      <c r="B103" s="174" t="s">
        <v>63</v>
      </c>
      <c r="C103" s="174" t="s">
        <v>86</v>
      </c>
      <c r="D103" s="174" t="s">
        <v>121</v>
      </c>
      <c r="E103" s="174" t="s">
        <v>112</v>
      </c>
      <c r="F103" s="174" t="s">
        <v>88</v>
      </c>
      <c r="G103" s="174" t="s">
        <v>86</v>
      </c>
      <c r="H103" s="174" t="s">
        <v>228</v>
      </c>
      <c r="I103" s="174" t="s">
        <v>97</v>
      </c>
      <c r="J103" s="159">
        <v>10000</v>
      </c>
    </row>
    <row r="104" spans="1:10" ht="63" x14ac:dyDescent="0.25">
      <c r="A104" s="76" t="s">
        <v>174</v>
      </c>
      <c r="B104" s="175">
        <v>871</v>
      </c>
      <c r="C104" s="174" t="s">
        <v>86</v>
      </c>
      <c r="D104" s="175">
        <v>13</v>
      </c>
      <c r="E104" s="174" t="s">
        <v>116</v>
      </c>
      <c r="F104" s="175">
        <v>0</v>
      </c>
      <c r="G104" s="174" t="s">
        <v>89</v>
      </c>
      <c r="H104" s="174" t="s">
        <v>90</v>
      </c>
      <c r="I104" s="175"/>
      <c r="J104" s="159">
        <f>J105+J108</f>
        <v>584000</v>
      </c>
    </row>
    <row r="105" spans="1:10" ht="31.5" x14ac:dyDescent="0.25">
      <c r="A105" s="77" t="s">
        <v>175</v>
      </c>
      <c r="B105" s="175">
        <v>871</v>
      </c>
      <c r="C105" s="174" t="s">
        <v>86</v>
      </c>
      <c r="D105" s="174" t="s">
        <v>121</v>
      </c>
      <c r="E105" s="174" t="s">
        <v>116</v>
      </c>
      <c r="F105" s="174" t="s">
        <v>88</v>
      </c>
      <c r="G105" s="174" t="s">
        <v>86</v>
      </c>
      <c r="H105" s="174" t="s">
        <v>90</v>
      </c>
      <c r="I105" s="174"/>
      <c r="J105" s="159">
        <f>J106</f>
        <v>84000</v>
      </c>
    </row>
    <row r="106" spans="1:10" ht="31.5" x14ac:dyDescent="0.25">
      <c r="A106" s="77" t="s">
        <v>175</v>
      </c>
      <c r="B106" s="175">
        <v>871</v>
      </c>
      <c r="C106" s="174" t="s">
        <v>86</v>
      </c>
      <c r="D106" s="174" t="s">
        <v>121</v>
      </c>
      <c r="E106" s="174" t="s">
        <v>116</v>
      </c>
      <c r="F106" s="174" t="s">
        <v>88</v>
      </c>
      <c r="G106" s="174" t="s">
        <v>86</v>
      </c>
      <c r="H106" s="174" t="s">
        <v>176</v>
      </c>
      <c r="I106" s="174"/>
      <c r="J106" s="159">
        <f>J107</f>
        <v>84000</v>
      </c>
    </row>
    <row r="107" spans="1:10" ht="31.5" x14ac:dyDescent="0.25">
      <c r="A107" s="77" t="s">
        <v>96</v>
      </c>
      <c r="B107" s="175">
        <v>871</v>
      </c>
      <c r="C107" s="174" t="s">
        <v>86</v>
      </c>
      <c r="D107" s="174" t="s">
        <v>121</v>
      </c>
      <c r="E107" s="174" t="s">
        <v>116</v>
      </c>
      <c r="F107" s="174" t="s">
        <v>88</v>
      </c>
      <c r="G107" s="174" t="s">
        <v>86</v>
      </c>
      <c r="H107" s="174" t="s">
        <v>176</v>
      </c>
      <c r="I107" s="174" t="s">
        <v>97</v>
      </c>
      <c r="J107" s="159">
        <v>84000</v>
      </c>
    </row>
    <row r="108" spans="1:10" x14ac:dyDescent="0.25">
      <c r="A108" s="77" t="s">
        <v>529</v>
      </c>
      <c r="B108" s="175">
        <v>871</v>
      </c>
      <c r="C108" s="174" t="s">
        <v>86</v>
      </c>
      <c r="D108" s="174" t="s">
        <v>121</v>
      </c>
      <c r="E108" s="174" t="s">
        <v>116</v>
      </c>
      <c r="F108" s="174" t="s">
        <v>88</v>
      </c>
      <c r="G108" s="174" t="s">
        <v>87</v>
      </c>
      <c r="H108" s="174" t="s">
        <v>90</v>
      </c>
      <c r="I108" s="174"/>
      <c r="J108" s="159">
        <f>J109</f>
        <v>500000</v>
      </c>
    </row>
    <row r="109" spans="1:10" ht="31.5" x14ac:dyDescent="0.25">
      <c r="A109" s="77" t="s">
        <v>175</v>
      </c>
      <c r="B109" s="175">
        <v>871</v>
      </c>
      <c r="C109" s="174" t="s">
        <v>86</v>
      </c>
      <c r="D109" s="174" t="s">
        <v>121</v>
      </c>
      <c r="E109" s="174" t="s">
        <v>116</v>
      </c>
      <c r="F109" s="174" t="s">
        <v>88</v>
      </c>
      <c r="G109" s="174" t="s">
        <v>87</v>
      </c>
      <c r="H109" s="174" t="s">
        <v>176</v>
      </c>
      <c r="I109" s="174"/>
      <c r="J109" s="159">
        <f>J110</f>
        <v>500000</v>
      </c>
    </row>
    <row r="110" spans="1:10" ht="31.5" x14ac:dyDescent="0.25">
      <c r="A110" s="77" t="s">
        <v>96</v>
      </c>
      <c r="B110" s="175">
        <v>871</v>
      </c>
      <c r="C110" s="174" t="s">
        <v>86</v>
      </c>
      <c r="D110" s="174" t="s">
        <v>121</v>
      </c>
      <c r="E110" s="174" t="s">
        <v>116</v>
      </c>
      <c r="F110" s="174" t="s">
        <v>88</v>
      </c>
      <c r="G110" s="174" t="s">
        <v>87</v>
      </c>
      <c r="H110" s="174" t="s">
        <v>176</v>
      </c>
      <c r="I110" s="174" t="s">
        <v>97</v>
      </c>
      <c r="J110" s="159">
        <v>500000</v>
      </c>
    </row>
    <row r="111" spans="1:10" ht="47.25" x14ac:dyDescent="0.25">
      <c r="A111" s="76" t="s">
        <v>229</v>
      </c>
      <c r="B111" s="175">
        <v>871</v>
      </c>
      <c r="C111" s="174" t="s">
        <v>86</v>
      </c>
      <c r="D111" s="175">
        <v>13</v>
      </c>
      <c r="E111" s="174" t="s">
        <v>121</v>
      </c>
      <c r="F111" s="175">
        <v>0</v>
      </c>
      <c r="G111" s="174" t="s">
        <v>89</v>
      </c>
      <c r="H111" s="174" t="s">
        <v>90</v>
      </c>
      <c r="I111" s="175"/>
      <c r="J111" s="159">
        <f>J113+J116+J119+J121+J124</f>
        <v>10000</v>
      </c>
    </row>
    <row r="112" spans="1:10" ht="47.25" hidden="1" x14ac:dyDescent="0.25">
      <c r="A112" s="76" t="s">
        <v>396</v>
      </c>
      <c r="B112" s="175">
        <v>871</v>
      </c>
      <c r="C112" s="174" t="s">
        <v>86</v>
      </c>
      <c r="D112" s="174" t="s">
        <v>121</v>
      </c>
      <c r="E112" s="174" t="s">
        <v>121</v>
      </c>
      <c r="F112" s="174" t="s">
        <v>88</v>
      </c>
      <c r="G112" s="174" t="s">
        <v>86</v>
      </c>
      <c r="H112" s="174" t="s">
        <v>90</v>
      </c>
      <c r="I112" s="175"/>
      <c r="J112" s="159">
        <f>J113</f>
        <v>0</v>
      </c>
    </row>
    <row r="113" spans="1:10" ht="31.5" hidden="1" x14ac:dyDescent="0.25">
      <c r="A113" s="77" t="s">
        <v>397</v>
      </c>
      <c r="B113" s="175">
        <v>871</v>
      </c>
      <c r="C113" s="174" t="s">
        <v>86</v>
      </c>
      <c r="D113" s="174" t="s">
        <v>121</v>
      </c>
      <c r="E113" s="174" t="s">
        <v>121</v>
      </c>
      <c r="F113" s="174" t="s">
        <v>88</v>
      </c>
      <c r="G113" s="174" t="s">
        <v>86</v>
      </c>
      <c r="H113" s="174" t="s">
        <v>398</v>
      </c>
      <c r="I113" s="174"/>
      <c r="J113" s="159">
        <f>J114</f>
        <v>0</v>
      </c>
    </row>
    <row r="114" spans="1:10" ht="31.5" hidden="1" x14ac:dyDescent="0.25">
      <c r="A114" s="77" t="s">
        <v>96</v>
      </c>
      <c r="B114" s="174" t="s">
        <v>63</v>
      </c>
      <c r="C114" s="174" t="s">
        <v>86</v>
      </c>
      <c r="D114" s="174" t="s">
        <v>121</v>
      </c>
      <c r="E114" s="174" t="s">
        <v>121</v>
      </c>
      <c r="F114" s="174" t="s">
        <v>88</v>
      </c>
      <c r="G114" s="174" t="s">
        <v>86</v>
      </c>
      <c r="H114" s="174" t="s">
        <v>398</v>
      </c>
      <c r="I114" s="174" t="s">
        <v>97</v>
      </c>
      <c r="J114" s="159"/>
    </row>
    <row r="115" spans="1:10" ht="47.25" x14ac:dyDescent="0.25">
      <c r="A115" s="77" t="s">
        <v>230</v>
      </c>
      <c r="B115" s="174" t="s">
        <v>63</v>
      </c>
      <c r="C115" s="174" t="s">
        <v>86</v>
      </c>
      <c r="D115" s="174" t="s">
        <v>121</v>
      </c>
      <c r="E115" s="174" t="s">
        <v>121</v>
      </c>
      <c r="F115" s="174" t="s">
        <v>88</v>
      </c>
      <c r="G115" s="174" t="s">
        <v>87</v>
      </c>
      <c r="H115" s="174" t="s">
        <v>90</v>
      </c>
      <c r="I115" s="174"/>
      <c r="J115" s="159">
        <f>J116</f>
        <v>10000</v>
      </c>
    </row>
    <row r="116" spans="1:10" ht="31.5" x14ac:dyDescent="0.25">
      <c r="A116" s="77" t="s">
        <v>231</v>
      </c>
      <c r="B116" s="174" t="s">
        <v>63</v>
      </c>
      <c r="C116" s="174" t="s">
        <v>86</v>
      </c>
      <c r="D116" s="174" t="s">
        <v>121</v>
      </c>
      <c r="E116" s="174" t="s">
        <v>121</v>
      </c>
      <c r="F116" s="174" t="s">
        <v>88</v>
      </c>
      <c r="G116" s="174" t="s">
        <v>87</v>
      </c>
      <c r="H116" s="174" t="s">
        <v>232</v>
      </c>
      <c r="I116" s="174"/>
      <c r="J116" s="159">
        <f>J117</f>
        <v>10000</v>
      </c>
    </row>
    <row r="117" spans="1:10" ht="31.5" x14ac:dyDescent="0.25">
      <c r="A117" s="77" t="s">
        <v>96</v>
      </c>
      <c r="B117" s="175">
        <v>871</v>
      </c>
      <c r="C117" s="174" t="s">
        <v>86</v>
      </c>
      <c r="D117" s="174" t="s">
        <v>121</v>
      </c>
      <c r="E117" s="174" t="s">
        <v>121</v>
      </c>
      <c r="F117" s="174" t="s">
        <v>88</v>
      </c>
      <c r="G117" s="174" t="s">
        <v>87</v>
      </c>
      <c r="H117" s="174" t="s">
        <v>232</v>
      </c>
      <c r="I117" s="174" t="s">
        <v>97</v>
      </c>
      <c r="J117" s="159">
        <v>10000</v>
      </c>
    </row>
    <row r="118" spans="1:10" ht="63" hidden="1" x14ac:dyDescent="0.25">
      <c r="A118" s="77" t="s">
        <v>233</v>
      </c>
      <c r="B118" s="175">
        <v>871</v>
      </c>
      <c r="C118" s="174" t="s">
        <v>86</v>
      </c>
      <c r="D118" s="174" t="s">
        <v>121</v>
      </c>
      <c r="E118" s="174" t="s">
        <v>121</v>
      </c>
      <c r="F118" s="174" t="s">
        <v>88</v>
      </c>
      <c r="G118" s="174" t="s">
        <v>93</v>
      </c>
      <c r="H118" s="174"/>
      <c r="I118" s="174"/>
      <c r="J118" s="159">
        <f>J119</f>
        <v>0</v>
      </c>
    </row>
    <row r="119" spans="1:10" ht="31.5" hidden="1" x14ac:dyDescent="0.25">
      <c r="A119" s="77" t="s">
        <v>234</v>
      </c>
      <c r="B119" s="175">
        <v>871</v>
      </c>
      <c r="C119" s="174" t="s">
        <v>86</v>
      </c>
      <c r="D119" s="174" t="s">
        <v>121</v>
      </c>
      <c r="E119" s="174" t="s">
        <v>121</v>
      </c>
      <c r="F119" s="174" t="s">
        <v>88</v>
      </c>
      <c r="G119" s="174" t="s">
        <v>93</v>
      </c>
      <c r="H119" s="174" t="s">
        <v>235</v>
      </c>
      <c r="I119" s="174"/>
      <c r="J119" s="159">
        <f>J120</f>
        <v>0</v>
      </c>
    </row>
    <row r="120" spans="1:10" ht="31.5" hidden="1" x14ac:dyDescent="0.25">
      <c r="A120" s="77" t="s">
        <v>96</v>
      </c>
      <c r="B120" s="175">
        <v>871</v>
      </c>
      <c r="C120" s="174" t="s">
        <v>86</v>
      </c>
      <c r="D120" s="174" t="s">
        <v>121</v>
      </c>
      <c r="E120" s="174" t="s">
        <v>121</v>
      </c>
      <c r="F120" s="174" t="s">
        <v>88</v>
      </c>
      <c r="G120" s="174" t="s">
        <v>93</v>
      </c>
      <c r="H120" s="174" t="s">
        <v>235</v>
      </c>
      <c r="I120" s="174" t="s">
        <v>97</v>
      </c>
      <c r="J120" s="159"/>
    </row>
    <row r="121" spans="1:10" ht="63" hidden="1" x14ac:dyDescent="0.25">
      <c r="A121" s="77" t="s">
        <v>399</v>
      </c>
      <c r="B121" s="175">
        <v>871</v>
      </c>
      <c r="C121" s="174" t="s">
        <v>86</v>
      </c>
      <c r="D121" s="174" t="s">
        <v>121</v>
      </c>
      <c r="E121" s="174" t="s">
        <v>121</v>
      </c>
      <c r="F121" s="174" t="s">
        <v>88</v>
      </c>
      <c r="G121" s="174" t="s">
        <v>105</v>
      </c>
      <c r="H121" s="174"/>
      <c r="I121" s="174"/>
      <c r="J121" s="159">
        <f>J122</f>
        <v>0</v>
      </c>
    </row>
    <row r="122" spans="1:10" ht="31.5" hidden="1" x14ac:dyDescent="0.25">
      <c r="A122" s="77" t="s">
        <v>400</v>
      </c>
      <c r="B122" s="175">
        <v>871</v>
      </c>
      <c r="C122" s="174" t="s">
        <v>86</v>
      </c>
      <c r="D122" s="174" t="s">
        <v>121</v>
      </c>
      <c r="E122" s="174" t="s">
        <v>121</v>
      </c>
      <c r="F122" s="174" t="s">
        <v>88</v>
      </c>
      <c r="G122" s="174" t="s">
        <v>105</v>
      </c>
      <c r="H122" s="174" t="s">
        <v>401</v>
      </c>
      <c r="I122" s="174"/>
      <c r="J122" s="159">
        <f>J123</f>
        <v>0</v>
      </c>
    </row>
    <row r="123" spans="1:10" ht="31.5" hidden="1" x14ac:dyDescent="0.25">
      <c r="A123" s="77" t="s">
        <v>96</v>
      </c>
      <c r="B123" s="175">
        <v>871</v>
      </c>
      <c r="C123" s="174" t="s">
        <v>86</v>
      </c>
      <c r="D123" s="174" t="s">
        <v>121</v>
      </c>
      <c r="E123" s="174" t="s">
        <v>121</v>
      </c>
      <c r="F123" s="174" t="s">
        <v>88</v>
      </c>
      <c r="G123" s="174" t="s">
        <v>105</v>
      </c>
      <c r="H123" s="174" t="s">
        <v>401</v>
      </c>
      <c r="I123" s="174" t="s">
        <v>97</v>
      </c>
      <c r="J123" s="159"/>
    </row>
    <row r="124" spans="1:10" ht="63" hidden="1" x14ac:dyDescent="0.25">
      <c r="A124" s="77" t="s">
        <v>402</v>
      </c>
      <c r="B124" s="175">
        <v>871</v>
      </c>
      <c r="C124" s="174" t="s">
        <v>86</v>
      </c>
      <c r="D124" s="174" t="s">
        <v>121</v>
      </c>
      <c r="E124" s="174" t="s">
        <v>121</v>
      </c>
      <c r="F124" s="174" t="s">
        <v>88</v>
      </c>
      <c r="G124" s="174" t="s">
        <v>106</v>
      </c>
      <c r="H124" s="174"/>
      <c r="I124" s="174"/>
      <c r="J124" s="159">
        <f>J125</f>
        <v>0</v>
      </c>
    </row>
    <row r="125" spans="1:10" ht="31.5" hidden="1" x14ac:dyDescent="0.25">
      <c r="A125" s="77" t="s">
        <v>236</v>
      </c>
      <c r="B125" s="175">
        <v>871</v>
      </c>
      <c r="C125" s="174" t="s">
        <v>86</v>
      </c>
      <c r="D125" s="174" t="s">
        <v>121</v>
      </c>
      <c r="E125" s="174" t="s">
        <v>121</v>
      </c>
      <c r="F125" s="174" t="s">
        <v>88</v>
      </c>
      <c r="G125" s="174" t="s">
        <v>106</v>
      </c>
      <c r="H125" s="174" t="s">
        <v>237</v>
      </c>
      <c r="I125" s="174"/>
      <c r="J125" s="159">
        <f>J126</f>
        <v>0</v>
      </c>
    </row>
    <row r="126" spans="1:10" ht="31.5" hidden="1" x14ac:dyDescent="0.25">
      <c r="A126" s="77" t="s">
        <v>96</v>
      </c>
      <c r="B126" s="175">
        <v>871</v>
      </c>
      <c r="C126" s="174" t="s">
        <v>86</v>
      </c>
      <c r="D126" s="174" t="s">
        <v>121</v>
      </c>
      <c r="E126" s="174" t="s">
        <v>121</v>
      </c>
      <c r="F126" s="174" t="s">
        <v>88</v>
      </c>
      <c r="G126" s="174" t="s">
        <v>106</v>
      </c>
      <c r="H126" s="174" t="s">
        <v>237</v>
      </c>
      <c r="I126" s="174" t="s">
        <v>97</v>
      </c>
      <c r="J126" s="159"/>
    </row>
    <row r="127" spans="1:10" hidden="1" x14ac:dyDescent="0.25">
      <c r="A127" s="77" t="s">
        <v>177</v>
      </c>
      <c r="B127" s="174" t="s">
        <v>63</v>
      </c>
      <c r="C127" s="174" t="s">
        <v>86</v>
      </c>
      <c r="D127" s="174" t="s">
        <v>121</v>
      </c>
      <c r="E127" s="175">
        <v>92</v>
      </c>
      <c r="F127" s="174"/>
      <c r="G127" s="174"/>
      <c r="H127" s="175"/>
      <c r="I127" s="174"/>
      <c r="J127" s="159">
        <f>J128</f>
        <v>0</v>
      </c>
    </row>
    <row r="128" spans="1:10" hidden="1" x14ac:dyDescent="0.25">
      <c r="A128" s="77" t="s">
        <v>241</v>
      </c>
      <c r="B128" s="174" t="s">
        <v>63</v>
      </c>
      <c r="C128" s="174" t="s">
        <v>86</v>
      </c>
      <c r="D128" s="174" t="s">
        <v>121</v>
      </c>
      <c r="E128" s="175">
        <v>92</v>
      </c>
      <c r="F128" s="174" t="s">
        <v>94</v>
      </c>
      <c r="G128" s="174"/>
      <c r="H128" s="175"/>
      <c r="I128" s="174"/>
      <c r="J128" s="159">
        <f>J129</f>
        <v>0</v>
      </c>
    </row>
    <row r="129" spans="1:10" ht="63" hidden="1" x14ac:dyDescent="0.25">
      <c r="A129" s="77" t="s">
        <v>242</v>
      </c>
      <c r="B129" s="174" t="s">
        <v>63</v>
      </c>
      <c r="C129" s="174" t="s">
        <v>86</v>
      </c>
      <c r="D129" s="174" t="s">
        <v>121</v>
      </c>
      <c r="E129" s="175">
        <v>92</v>
      </c>
      <c r="F129" s="174" t="s">
        <v>94</v>
      </c>
      <c r="G129" s="174" t="s">
        <v>89</v>
      </c>
      <c r="H129" s="175"/>
      <c r="I129" s="174"/>
      <c r="J129" s="159">
        <f>SUM(J130:J132)</f>
        <v>0</v>
      </c>
    </row>
    <row r="130" spans="1:10" ht="31.5" hidden="1" x14ac:dyDescent="0.25">
      <c r="A130" s="77" t="s">
        <v>96</v>
      </c>
      <c r="B130" s="174" t="s">
        <v>63</v>
      </c>
      <c r="C130" s="174" t="s">
        <v>86</v>
      </c>
      <c r="D130" s="174" t="s">
        <v>121</v>
      </c>
      <c r="E130" s="175">
        <v>92</v>
      </c>
      <c r="F130" s="174" t="s">
        <v>94</v>
      </c>
      <c r="G130" s="174" t="s">
        <v>89</v>
      </c>
      <c r="H130" s="175">
        <v>26390</v>
      </c>
      <c r="I130" s="174" t="s">
        <v>97</v>
      </c>
      <c r="J130" s="159"/>
    </row>
    <row r="131" spans="1:10" hidden="1" x14ac:dyDescent="0.25">
      <c r="A131" s="77" t="s">
        <v>125</v>
      </c>
      <c r="B131" s="174" t="s">
        <v>63</v>
      </c>
      <c r="C131" s="174" t="s">
        <v>86</v>
      </c>
      <c r="D131" s="174" t="s">
        <v>121</v>
      </c>
      <c r="E131" s="175">
        <v>92</v>
      </c>
      <c r="F131" s="174" t="s">
        <v>94</v>
      </c>
      <c r="G131" s="174" t="s">
        <v>89</v>
      </c>
      <c r="H131" s="175">
        <v>26390</v>
      </c>
      <c r="I131" s="174" t="s">
        <v>126</v>
      </c>
      <c r="J131" s="159"/>
    </row>
    <row r="132" spans="1:10" hidden="1" x14ac:dyDescent="0.25">
      <c r="A132" s="77" t="s">
        <v>98</v>
      </c>
      <c r="B132" s="174" t="s">
        <v>63</v>
      </c>
      <c r="C132" s="174" t="s">
        <v>86</v>
      </c>
      <c r="D132" s="174" t="s">
        <v>121</v>
      </c>
      <c r="E132" s="175">
        <v>92</v>
      </c>
      <c r="F132" s="174" t="s">
        <v>94</v>
      </c>
      <c r="G132" s="174" t="s">
        <v>89</v>
      </c>
      <c r="H132" s="175">
        <v>26390</v>
      </c>
      <c r="I132" s="174" t="s">
        <v>99</v>
      </c>
      <c r="J132" s="159"/>
    </row>
    <row r="133" spans="1:10" x14ac:dyDescent="0.25">
      <c r="A133" s="77" t="s">
        <v>101</v>
      </c>
      <c r="B133" s="174" t="s">
        <v>63</v>
      </c>
      <c r="C133" s="174" t="s">
        <v>86</v>
      </c>
      <c r="D133" s="174" t="s">
        <v>121</v>
      </c>
      <c r="E133" s="174" t="s">
        <v>102</v>
      </c>
      <c r="F133" s="175">
        <v>0</v>
      </c>
      <c r="G133" s="174" t="s">
        <v>89</v>
      </c>
      <c r="H133" s="174" t="s">
        <v>90</v>
      </c>
      <c r="I133" s="175"/>
      <c r="J133" s="159">
        <f>J134</f>
        <v>167192</v>
      </c>
    </row>
    <row r="134" spans="1:10" x14ac:dyDescent="0.25">
      <c r="A134" s="77" t="s">
        <v>243</v>
      </c>
      <c r="B134" s="174" t="s">
        <v>63</v>
      </c>
      <c r="C134" s="174" t="s">
        <v>86</v>
      </c>
      <c r="D134" s="174" t="s">
        <v>121</v>
      </c>
      <c r="E134" s="174" t="s">
        <v>102</v>
      </c>
      <c r="F134" s="175">
        <v>9</v>
      </c>
      <c r="G134" s="174" t="s">
        <v>89</v>
      </c>
      <c r="H134" s="174" t="s">
        <v>90</v>
      </c>
      <c r="I134" s="175"/>
      <c r="J134" s="159">
        <f>J135+J137</f>
        <v>167192</v>
      </c>
    </row>
    <row r="135" spans="1:10" ht="31.5" x14ac:dyDescent="0.25">
      <c r="A135" s="77" t="s">
        <v>244</v>
      </c>
      <c r="B135" s="174" t="s">
        <v>63</v>
      </c>
      <c r="C135" s="174" t="s">
        <v>86</v>
      </c>
      <c r="D135" s="174" t="s">
        <v>121</v>
      </c>
      <c r="E135" s="174" t="s">
        <v>102</v>
      </c>
      <c r="F135" s="175">
        <v>9</v>
      </c>
      <c r="G135" s="174" t="s">
        <v>89</v>
      </c>
      <c r="H135" s="174" t="s">
        <v>245</v>
      </c>
      <c r="I135" s="175"/>
      <c r="J135" s="159">
        <f>J136</f>
        <v>150000</v>
      </c>
    </row>
    <row r="136" spans="1:10" ht="31.5" x14ac:dyDescent="0.25">
      <c r="A136" s="77" t="s">
        <v>96</v>
      </c>
      <c r="B136" s="174" t="s">
        <v>63</v>
      </c>
      <c r="C136" s="174" t="s">
        <v>86</v>
      </c>
      <c r="D136" s="174" t="s">
        <v>121</v>
      </c>
      <c r="E136" s="174" t="s">
        <v>102</v>
      </c>
      <c r="F136" s="175">
        <v>9</v>
      </c>
      <c r="G136" s="174" t="s">
        <v>89</v>
      </c>
      <c r="H136" s="174" t="s">
        <v>245</v>
      </c>
      <c r="I136" s="175">
        <v>240</v>
      </c>
      <c r="J136" s="159">
        <v>150000</v>
      </c>
    </row>
    <row r="137" spans="1:10" x14ac:dyDescent="0.25">
      <c r="A137" s="77" t="s">
        <v>246</v>
      </c>
      <c r="B137" s="174" t="s">
        <v>63</v>
      </c>
      <c r="C137" s="174" t="s">
        <v>86</v>
      </c>
      <c r="D137" s="174" t="s">
        <v>121</v>
      </c>
      <c r="E137" s="174" t="s">
        <v>102</v>
      </c>
      <c r="F137" s="175">
        <v>9</v>
      </c>
      <c r="G137" s="174" t="s">
        <v>89</v>
      </c>
      <c r="H137" s="175">
        <v>29090</v>
      </c>
      <c r="I137" s="174"/>
      <c r="J137" s="159">
        <f>J138</f>
        <v>17192</v>
      </c>
    </row>
    <row r="138" spans="1:10" x14ac:dyDescent="0.25">
      <c r="A138" s="77" t="s">
        <v>98</v>
      </c>
      <c r="B138" s="174" t="s">
        <v>63</v>
      </c>
      <c r="C138" s="174" t="s">
        <v>86</v>
      </c>
      <c r="D138" s="174" t="s">
        <v>121</v>
      </c>
      <c r="E138" s="174" t="s">
        <v>102</v>
      </c>
      <c r="F138" s="175">
        <v>9</v>
      </c>
      <c r="G138" s="174" t="s">
        <v>89</v>
      </c>
      <c r="H138" s="175">
        <v>29090</v>
      </c>
      <c r="I138" s="174" t="s">
        <v>99</v>
      </c>
      <c r="J138" s="159">
        <v>17192</v>
      </c>
    </row>
    <row r="139" spans="1:10" x14ac:dyDescent="0.25">
      <c r="A139" s="82" t="s">
        <v>128</v>
      </c>
      <c r="B139" s="175">
        <v>871</v>
      </c>
      <c r="C139" s="174" t="s">
        <v>87</v>
      </c>
      <c r="D139" s="175" t="s">
        <v>24</v>
      </c>
      <c r="E139" s="174" t="s">
        <v>165</v>
      </c>
      <c r="F139" s="175"/>
      <c r="G139" s="174"/>
      <c r="H139" s="174"/>
      <c r="I139" s="175" t="s">
        <v>166</v>
      </c>
      <c r="J139" s="158">
        <f>J140</f>
        <v>489116.81</v>
      </c>
    </row>
    <row r="140" spans="1:10" x14ac:dyDescent="0.25">
      <c r="A140" s="83" t="s">
        <v>129</v>
      </c>
      <c r="B140" s="175">
        <v>871</v>
      </c>
      <c r="C140" s="174" t="s">
        <v>87</v>
      </c>
      <c r="D140" s="174" t="s">
        <v>93</v>
      </c>
      <c r="E140" s="174" t="s">
        <v>165</v>
      </c>
      <c r="F140" s="175"/>
      <c r="G140" s="174"/>
      <c r="H140" s="174"/>
      <c r="I140" s="175" t="s">
        <v>166</v>
      </c>
      <c r="J140" s="159">
        <f>J141</f>
        <v>489116.81</v>
      </c>
    </row>
    <row r="141" spans="1:10" x14ac:dyDescent="0.25">
      <c r="A141" s="77" t="s">
        <v>101</v>
      </c>
      <c r="B141" s="175">
        <v>871</v>
      </c>
      <c r="C141" s="174" t="s">
        <v>87</v>
      </c>
      <c r="D141" s="174" t="s">
        <v>93</v>
      </c>
      <c r="E141" s="174" t="s">
        <v>102</v>
      </c>
      <c r="F141" s="175">
        <v>0</v>
      </c>
      <c r="G141" s="174" t="s">
        <v>89</v>
      </c>
      <c r="H141" s="174" t="s">
        <v>90</v>
      </c>
      <c r="I141" s="175"/>
      <c r="J141" s="159">
        <f>J142</f>
        <v>489116.81</v>
      </c>
    </row>
    <row r="142" spans="1:10" x14ac:dyDescent="0.25">
      <c r="A142" s="77" t="s">
        <v>243</v>
      </c>
      <c r="B142" s="175">
        <v>871</v>
      </c>
      <c r="C142" s="174" t="s">
        <v>87</v>
      </c>
      <c r="D142" s="174" t="s">
        <v>93</v>
      </c>
      <c r="E142" s="174" t="s">
        <v>102</v>
      </c>
      <c r="F142" s="175">
        <v>9</v>
      </c>
      <c r="G142" s="174" t="s">
        <v>89</v>
      </c>
      <c r="H142" s="174" t="s">
        <v>90</v>
      </c>
      <c r="I142" s="175"/>
      <c r="J142" s="159">
        <f>J143</f>
        <v>489116.81</v>
      </c>
    </row>
    <row r="143" spans="1:10" ht="63" x14ac:dyDescent="0.25">
      <c r="A143" s="76" t="s">
        <v>247</v>
      </c>
      <c r="B143" s="175">
        <v>871</v>
      </c>
      <c r="C143" s="174" t="s">
        <v>87</v>
      </c>
      <c r="D143" s="174" t="s">
        <v>93</v>
      </c>
      <c r="E143" s="174" t="s">
        <v>102</v>
      </c>
      <c r="F143" s="175">
        <v>9</v>
      </c>
      <c r="G143" s="174" t="s">
        <v>89</v>
      </c>
      <c r="H143" s="174" t="s">
        <v>130</v>
      </c>
      <c r="I143" s="175"/>
      <c r="J143" s="159">
        <f>SUM(J144:J145)</f>
        <v>489116.81</v>
      </c>
    </row>
    <row r="144" spans="1:10" x14ac:dyDescent="0.25">
      <c r="A144" s="76" t="s">
        <v>171</v>
      </c>
      <c r="B144" s="175">
        <v>871</v>
      </c>
      <c r="C144" s="174" t="s">
        <v>87</v>
      </c>
      <c r="D144" s="174" t="s">
        <v>93</v>
      </c>
      <c r="E144" s="174" t="s">
        <v>102</v>
      </c>
      <c r="F144" s="175">
        <v>9</v>
      </c>
      <c r="G144" s="174" t="s">
        <v>89</v>
      </c>
      <c r="H144" s="174" t="s">
        <v>130</v>
      </c>
      <c r="I144" s="175">
        <v>120</v>
      </c>
      <c r="J144" s="159">
        <v>489116.81</v>
      </c>
    </row>
    <row r="145" spans="1:10" ht="31.5" hidden="1" x14ac:dyDescent="0.25">
      <c r="A145" s="77" t="s">
        <v>96</v>
      </c>
      <c r="B145" s="175">
        <v>871</v>
      </c>
      <c r="C145" s="174" t="s">
        <v>87</v>
      </c>
      <c r="D145" s="174" t="s">
        <v>93</v>
      </c>
      <c r="E145" s="174" t="s">
        <v>102</v>
      </c>
      <c r="F145" s="175">
        <v>9</v>
      </c>
      <c r="G145" s="174" t="s">
        <v>89</v>
      </c>
      <c r="H145" s="174" t="s">
        <v>130</v>
      </c>
      <c r="I145" s="175">
        <v>240</v>
      </c>
      <c r="J145" s="159"/>
    </row>
    <row r="146" spans="1:10" x14ac:dyDescent="0.25">
      <c r="A146" s="82" t="s">
        <v>131</v>
      </c>
      <c r="B146" s="175">
        <v>871</v>
      </c>
      <c r="C146" s="174" t="s">
        <v>93</v>
      </c>
      <c r="D146" s="174"/>
      <c r="E146" s="174"/>
      <c r="F146" s="175"/>
      <c r="G146" s="174"/>
      <c r="H146" s="174"/>
      <c r="I146" s="175"/>
      <c r="J146" s="159">
        <f>J147+J160+J179</f>
        <v>1265678.6000000001</v>
      </c>
    </row>
    <row r="147" spans="1:10" x14ac:dyDescent="0.25">
      <c r="A147" s="76" t="s">
        <v>511</v>
      </c>
      <c r="B147" s="175">
        <v>871</v>
      </c>
      <c r="C147" s="174" t="s">
        <v>93</v>
      </c>
      <c r="D147" s="174" t="s">
        <v>124</v>
      </c>
      <c r="E147" s="174"/>
      <c r="F147" s="175"/>
      <c r="G147" s="174"/>
      <c r="H147" s="174"/>
      <c r="I147" s="175"/>
      <c r="J147" s="159">
        <f>J148</f>
        <v>180000</v>
      </c>
    </row>
    <row r="148" spans="1:10" ht="94.5" x14ac:dyDescent="0.25">
      <c r="A148" s="76" t="s">
        <v>248</v>
      </c>
      <c r="B148" s="175">
        <v>871</v>
      </c>
      <c r="C148" s="174" t="s">
        <v>93</v>
      </c>
      <c r="D148" s="174" t="s">
        <v>124</v>
      </c>
      <c r="E148" s="174" t="s">
        <v>87</v>
      </c>
      <c r="F148" s="175">
        <v>0</v>
      </c>
      <c r="G148" s="174" t="s">
        <v>89</v>
      </c>
      <c r="H148" s="174" t="s">
        <v>90</v>
      </c>
      <c r="I148" s="175"/>
      <c r="J148" s="159">
        <f>J149</f>
        <v>180000</v>
      </c>
    </row>
    <row r="149" spans="1:10" ht="31.5" x14ac:dyDescent="0.25">
      <c r="A149" s="77" t="s">
        <v>249</v>
      </c>
      <c r="B149" s="175">
        <v>871</v>
      </c>
      <c r="C149" s="174" t="s">
        <v>93</v>
      </c>
      <c r="D149" s="174" t="s">
        <v>124</v>
      </c>
      <c r="E149" s="174" t="s">
        <v>87</v>
      </c>
      <c r="F149" s="175">
        <v>1</v>
      </c>
      <c r="G149" s="174" t="s">
        <v>89</v>
      </c>
      <c r="H149" s="174" t="s">
        <v>90</v>
      </c>
      <c r="I149" s="175"/>
      <c r="J149" s="159">
        <f>J150+J152+J156+J158+J154</f>
        <v>180000</v>
      </c>
    </row>
    <row r="150" spans="1:10" ht="31.5" x14ac:dyDescent="0.25">
      <c r="A150" s="77" t="s">
        <v>250</v>
      </c>
      <c r="B150" s="175">
        <v>871</v>
      </c>
      <c r="C150" s="174" t="s">
        <v>93</v>
      </c>
      <c r="D150" s="174" t="s">
        <v>124</v>
      </c>
      <c r="E150" s="174" t="s">
        <v>87</v>
      </c>
      <c r="F150" s="175">
        <v>1</v>
      </c>
      <c r="G150" s="174" t="s">
        <v>89</v>
      </c>
      <c r="H150" s="174" t="s">
        <v>251</v>
      </c>
      <c r="I150" s="175"/>
      <c r="J150" s="159">
        <f>J151</f>
        <v>70000</v>
      </c>
    </row>
    <row r="151" spans="1:10" ht="31.5" x14ac:dyDescent="0.25">
      <c r="A151" s="77" t="s">
        <v>96</v>
      </c>
      <c r="B151" s="175">
        <v>871</v>
      </c>
      <c r="C151" s="174" t="s">
        <v>93</v>
      </c>
      <c r="D151" s="174" t="s">
        <v>124</v>
      </c>
      <c r="E151" s="174" t="s">
        <v>87</v>
      </c>
      <c r="F151" s="175">
        <v>1</v>
      </c>
      <c r="G151" s="174" t="s">
        <v>89</v>
      </c>
      <c r="H151" s="174" t="s">
        <v>251</v>
      </c>
      <c r="I151" s="175">
        <v>240</v>
      </c>
      <c r="J151" s="159">
        <v>70000</v>
      </c>
    </row>
    <row r="152" spans="1:10" hidden="1" x14ac:dyDescent="0.25">
      <c r="A152" s="77" t="s">
        <v>252</v>
      </c>
      <c r="B152" s="175">
        <v>871</v>
      </c>
      <c r="C152" s="174" t="s">
        <v>93</v>
      </c>
      <c r="D152" s="174" t="s">
        <v>124</v>
      </c>
      <c r="E152" s="174" t="s">
        <v>87</v>
      </c>
      <c r="F152" s="175">
        <v>1</v>
      </c>
      <c r="G152" s="174" t="s">
        <v>89</v>
      </c>
      <c r="H152" s="174" t="s">
        <v>253</v>
      </c>
      <c r="I152" s="175"/>
      <c r="J152" s="159">
        <f>J153</f>
        <v>0</v>
      </c>
    </row>
    <row r="153" spans="1:10" ht="31.5" hidden="1" x14ac:dyDescent="0.25">
      <c r="A153" s="77" t="s">
        <v>96</v>
      </c>
      <c r="B153" s="175">
        <v>871</v>
      </c>
      <c r="C153" s="174" t="s">
        <v>93</v>
      </c>
      <c r="D153" s="174" t="s">
        <v>124</v>
      </c>
      <c r="E153" s="174" t="s">
        <v>87</v>
      </c>
      <c r="F153" s="175">
        <v>1</v>
      </c>
      <c r="G153" s="174" t="s">
        <v>89</v>
      </c>
      <c r="H153" s="174" t="s">
        <v>253</v>
      </c>
      <c r="I153" s="175">
        <v>240</v>
      </c>
      <c r="J153" s="159"/>
    </row>
    <row r="154" spans="1:10" ht="31.5" hidden="1" x14ac:dyDescent="0.25">
      <c r="A154" s="77" t="s">
        <v>254</v>
      </c>
      <c r="B154" s="175">
        <v>871</v>
      </c>
      <c r="C154" s="174" t="s">
        <v>93</v>
      </c>
      <c r="D154" s="174" t="s">
        <v>124</v>
      </c>
      <c r="E154" s="174" t="s">
        <v>87</v>
      </c>
      <c r="F154" s="175">
        <v>1</v>
      </c>
      <c r="G154" s="174" t="s">
        <v>89</v>
      </c>
      <c r="H154" s="174" t="s">
        <v>255</v>
      </c>
      <c r="I154" s="175"/>
      <c r="J154" s="159">
        <f>J155</f>
        <v>0</v>
      </c>
    </row>
    <row r="155" spans="1:10" ht="31.5" hidden="1" x14ac:dyDescent="0.25">
      <c r="A155" s="77" t="s">
        <v>96</v>
      </c>
      <c r="B155" s="175">
        <v>871</v>
      </c>
      <c r="C155" s="174" t="s">
        <v>93</v>
      </c>
      <c r="D155" s="174" t="s">
        <v>124</v>
      </c>
      <c r="E155" s="174" t="s">
        <v>87</v>
      </c>
      <c r="F155" s="175">
        <v>1</v>
      </c>
      <c r="G155" s="174" t="s">
        <v>89</v>
      </c>
      <c r="H155" s="174" t="s">
        <v>255</v>
      </c>
      <c r="I155" s="175">
        <v>240</v>
      </c>
      <c r="J155" s="159"/>
    </row>
    <row r="156" spans="1:10" ht="31.5" x14ac:dyDescent="0.25">
      <c r="A156" s="77" t="s">
        <v>591</v>
      </c>
      <c r="B156" s="175">
        <v>871</v>
      </c>
      <c r="C156" s="174" t="s">
        <v>93</v>
      </c>
      <c r="D156" s="174" t="s">
        <v>124</v>
      </c>
      <c r="E156" s="174" t="s">
        <v>87</v>
      </c>
      <c r="F156" s="175">
        <v>1</v>
      </c>
      <c r="G156" s="174" t="s">
        <v>89</v>
      </c>
      <c r="H156" s="174" t="s">
        <v>256</v>
      </c>
      <c r="I156" s="175"/>
      <c r="J156" s="159">
        <f>J157</f>
        <v>10000</v>
      </c>
    </row>
    <row r="157" spans="1:10" ht="31.5" x14ac:dyDescent="0.25">
      <c r="A157" s="77" t="s">
        <v>96</v>
      </c>
      <c r="B157" s="175">
        <v>871</v>
      </c>
      <c r="C157" s="174" t="s">
        <v>93</v>
      </c>
      <c r="D157" s="174" t="s">
        <v>124</v>
      </c>
      <c r="E157" s="174" t="s">
        <v>87</v>
      </c>
      <c r="F157" s="175">
        <v>1</v>
      </c>
      <c r="G157" s="174" t="s">
        <v>89</v>
      </c>
      <c r="H157" s="174" t="s">
        <v>256</v>
      </c>
      <c r="I157" s="175">
        <v>240</v>
      </c>
      <c r="J157" s="159">
        <v>10000</v>
      </c>
    </row>
    <row r="158" spans="1:10" x14ac:dyDescent="0.25">
      <c r="A158" s="77" t="s">
        <v>257</v>
      </c>
      <c r="B158" s="175">
        <v>871</v>
      </c>
      <c r="C158" s="174" t="s">
        <v>93</v>
      </c>
      <c r="D158" s="174" t="s">
        <v>124</v>
      </c>
      <c r="E158" s="174" t="s">
        <v>87</v>
      </c>
      <c r="F158" s="175">
        <v>1</v>
      </c>
      <c r="G158" s="174" t="s">
        <v>89</v>
      </c>
      <c r="H158" s="174" t="s">
        <v>258</v>
      </c>
      <c r="I158" s="175"/>
      <c r="J158" s="159">
        <f>J159</f>
        <v>100000</v>
      </c>
    </row>
    <row r="159" spans="1:10" ht="31.5" x14ac:dyDescent="0.25">
      <c r="A159" s="77" t="s">
        <v>96</v>
      </c>
      <c r="B159" s="175">
        <v>871</v>
      </c>
      <c r="C159" s="174" t="s">
        <v>93</v>
      </c>
      <c r="D159" s="174" t="s">
        <v>124</v>
      </c>
      <c r="E159" s="174" t="s">
        <v>87</v>
      </c>
      <c r="F159" s="175">
        <v>1</v>
      </c>
      <c r="G159" s="174" t="s">
        <v>89</v>
      </c>
      <c r="H159" s="174" t="s">
        <v>258</v>
      </c>
      <c r="I159" s="175">
        <v>240</v>
      </c>
      <c r="J159" s="159">
        <v>100000</v>
      </c>
    </row>
    <row r="160" spans="1:10" ht="31.5" x14ac:dyDescent="0.25">
      <c r="A160" s="77" t="s">
        <v>512</v>
      </c>
      <c r="B160" s="175">
        <v>871</v>
      </c>
      <c r="C160" s="174" t="s">
        <v>93</v>
      </c>
      <c r="D160" s="174" t="s">
        <v>112</v>
      </c>
      <c r="E160" s="174"/>
      <c r="F160" s="175"/>
      <c r="G160" s="174"/>
      <c r="H160" s="174"/>
      <c r="I160" s="175"/>
      <c r="J160" s="159">
        <f>J161+J173</f>
        <v>1085678.6000000001</v>
      </c>
    </row>
    <row r="161" spans="1:10" ht="94.5" x14ac:dyDescent="0.25">
      <c r="A161" s="77" t="s">
        <v>248</v>
      </c>
      <c r="B161" s="175">
        <v>871</v>
      </c>
      <c r="C161" s="174" t="s">
        <v>93</v>
      </c>
      <c r="D161" s="174" t="s">
        <v>112</v>
      </c>
      <c r="E161" s="174" t="s">
        <v>87</v>
      </c>
      <c r="F161" s="175">
        <v>0</v>
      </c>
      <c r="G161" s="174" t="s">
        <v>89</v>
      </c>
      <c r="H161" s="174" t="s">
        <v>90</v>
      </c>
      <c r="I161" s="175"/>
      <c r="J161" s="159">
        <f>J162+J165+J170</f>
        <v>505978.6</v>
      </c>
    </row>
    <row r="162" spans="1:10" ht="47.25" x14ac:dyDescent="0.25">
      <c r="A162" s="84" t="s">
        <v>259</v>
      </c>
      <c r="B162" s="175">
        <v>871</v>
      </c>
      <c r="C162" s="174" t="s">
        <v>93</v>
      </c>
      <c r="D162" s="174" t="s">
        <v>112</v>
      </c>
      <c r="E162" s="174" t="s">
        <v>87</v>
      </c>
      <c r="F162" s="175">
        <v>2</v>
      </c>
      <c r="G162" s="174" t="s">
        <v>89</v>
      </c>
      <c r="H162" s="174" t="s">
        <v>90</v>
      </c>
      <c r="I162" s="175"/>
      <c r="J162" s="159">
        <f>J163</f>
        <v>10000</v>
      </c>
    </row>
    <row r="163" spans="1:10" ht="31.5" x14ac:dyDescent="0.25">
      <c r="A163" s="84" t="s">
        <v>260</v>
      </c>
      <c r="B163" s="175">
        <v>871</v>
      </c>
      <c r="C163" s="174" t="s">
        <v>93</v>
      </c>
      <c r="D163" s="174" t="s">
        <v>112</v>
      </c>
      <c r="E163" s="174" t="s">
        <v>87</v>
      </c>
      <c r="F163" s="175">
        <v>2</v>
      </c>
      <c r="G163" s="174" t="s">
        <v>89</v>
      </c>
      <c r="H163" s="174" t="s">
        <v>261</v>
      </c>
      <c r="I163" s="175"/>
      <c r="J163" s="159">
        <f>J164</f>
        <v>10000</v>
      </c>
    </row>
    <row r="164" spans="1:10" ht="31.5" x14ac:dyDescent="0.25">
      <c r="A164" s="77" t="s">
        <v>96</v>
      </c>
      <c r="B164" s="175">
        <v>871</v>
      </c>
      <c r="C164" s="174" t="s">
        <v>93</v>
      </c>
      <c r="D164" s="174" t="s">
        <v>112</v>
      </c>
      <c r="E164" s="174" t="s">
        <v>87</v>
      </c>
      <c r="F164" s="175">
        <v>2</v>
      </c>
      <c r="G164" s="174" t="s">
        <v>89</v>
      </c>
      <c r="H164" s="174" t="s">
        <v>261</v>
      </c>
      <c r="I164" s="175">
        <v>240</v>
      </c>
      <c r="J164" s="159">
        <v>10000</v>
      </c>
    </row>
    <row r="165" spans="1:10" ht="63" x14ac:dyDescent="0.25">
      <c r="A165" s="77" t="s">
        <v>262</v>
      </c>
      <c r="B165" s="175">
        <v>871</v>
      </c>
      <c r="C165" s="174" t="s">
        <v>93</v>
      </c>
      <c r="D165" s="174" t="s">
        <v>112</v>
      </c>
      <c r="E165" s="174" t="s">
        <v>87</v>
      </c>
      <c r="F165" s="175">
        <v>3</v>
      </c>
      <c r="G165" s="174" t="s">
        <v>89</v>
      </c>
      <c r="H165" s="174" t="s">
        <v>90</v>
      </c>
      <c r="I165" s="175"/>
      <c r="J165" s="159">
        <f>J166+J168</f>
        <v>385978.6</v>
      </c>
    </row>
    <row r="166" spans="1:10" ht="31.5" x14ac:dyDescent="0.25">
      <c r="A166" s="77" t="s">
        <v>263</v>
      </c>
      <c r="B166" s="175">
        <v>871</v>
      </c>
      <c r="C166" s="174" t="s">
        <v>93</v>
      </c>
      <c r="D166" s="174" t="s">
        <v>112</v>
      </c>
      <c r="E166" s="174" t="s">
        <v>87</v>
      </c>
      <c r="F166" s="175">
        <v>3</v>
      </c>
      <c r="G166" s="174" t="s">
        <v>89</v>
      </c>
      <c r="H166" s="174" t="s">
        <v>264</v>
      </c>
      <c r="I166" s="175"/>
      <c r="J166" s="159">
        <f>J167</f>
        <v>385978.6</v>
      </c>
    </row>
    <row r="167" spans="1:10" ht="31.5" x14ac:dyDescent="0.25">
      <c r="A167" s="77" t="s">
        <v>96</v>
      </c>
      <c r="B167" s="175">
        <v>871</v>
      </c>
      <c r="C167" s="174" t="s">
        <v>93</v>
      </c>
      <c r="D167" s="174" t="s">
        <v>112</v>
      </c>
      <c r="E167" s="174" t="s">
        <v>87</v>
      </c>
      <c r="F167" s="175">
        <v>3</v>
      </c>
      <c r="G167" s="174" t="s">
        <v>89</v>
      </c>
      <c r="H167" s="174" t="s">
        <v>264</v>
      </c>
      <c r="I167" s="175">
        <v>240</v>
      </c>
      <c r="J167" s="159">
        <v>385978.6</v>
      </c>
    </row>
    <row r="168" spans="1:10" ht="31.5" x14ac:dyDescent="0.25">
      <c r="A168" s="77" t="s">
        <v>265</v>
      </c>
      <c r="B168" s="175">
        <v>871</v>
      </c>
      <c r="C168" s="174" t="s">
        <v>93</v>
      </c>
      <c r="D168" s="174" t="s">
        <v>112</v>
      </c>
      <c r="E168" s="174" t="s">
        <v>87</v>
      </c>
      <c r="F168" s="175">
        <v>3</v>
      </c>
      <c r="G168" s="174" t="s">
        <v>89</v>
      </c>
      <c r="H168" s="174" t="s">
        <v>266</v>
      </c>
      <c r="I168" s="175"/>
      <c r="J168" s="159">
        <f>J169</f>
        <v>0</v>
      </c>
    </row>
    <row r="169" spans="1:10" ht="31.5" x14ac:dyDescent="0.25">
      <c r="A169" s="77" t="s">
        <v>96</v>
      </c>
      <c r="B169" s="175">
        <v>871</v>
      </c>
      <c r="C169" s="174" t="s">
        <v>93</v>
      </c>
      <c r="D169" s="174" t="s">
        <v>112</v>
      </c>
      <c r="E169" s="174" t="s">
        <v>87</v>
      </c>
      <c r="F169" s="175">
        <v>3</v>
      </c>
      <c r="G169" s="174" t="s">
        <v>89</v>
      </c>
      <c r="H169" s="174" t="s">
        <v>266</v>
      </c>
      <c r="I169" s="175">
        <v>240</v>
      </c>
      <c r="J169" s="159"/>
    </row>
    <row r="170" spans="1:10" x14ac:dyDescent="0.25">
      <c r="A170" s="77" t="s">
        <v>270</v>
      </c>
      <c r="B170" s="175">
        <v>871</v>
      </c>
      <c r="C170" s="174" t="s">
        <v>93</v>
      </c>
      <c r="D170" s="174" t="s">
        <v>112</v>
      </c>
      <c r="E170" s="174" t="s">
        <v>87</v>
      </c>
      <c r="F170" s="175">
        <v>4</v>
      </c>
      <c r="G170" s="174" t="s">
        <v>89</v>
      </c>
      <c r="H170" s="174" t="s">
        <v>90</v>
      </c>
      <c r="I170" s="175"/>
      <c r="J170" s="159">
        <f>J171</f>
        <v>110000</v>
      </c>
    </row>
    <row r="171" spans="1:10" x14ac:dyDescent="0.25">
      <c r="A171" s="77" t="s">
        <v>270</v>
      </c>
      <c r="B171" s="175">
        <v>871</v>
      </c>
      <c r="C171" s="174" t="s">
        <v>93</v>
      </c>
      <c r="D171" s="174" t="s">
        <v>112</v>
      </c>
      <c r="E171" s="174" t="s">
        <v>87</v>
      </c>
      <c r="F171" s="175">
        <v>4</v>
      </c>
      <c r="G171" s="174" t="s">
        <v>89</v>
      </c>
      <c r="H171" s="174" t="s">
        <v>271</v>
      </c>
      <c r="I171" s="175"/>
      <c r="J171" s="159">
        <f>J172</f>
        <v>110000</v>
      </c>
    </row>
    <row r="172" spans="1:10" ht="31.5" x14ac:dyDescent="0.25">
      <c r="A172" s="77" t="s">
        <v>96</v>
      </c>
      <c r="B172" s="175">
        <v>871</v>
      </c>
      <c r="C172" s="174" t="s">
        <v>93</v>
      </c>
      <c r="D172" s="174" t="s">
        <v>112</v>
      </c>
      <c r="E172" s="174" t="s">
        <v>87</v>
      </c>
      <c r="F172" s="175">
        <v>4</v>
      </c>
      <c r="G172" s="174" t="s">
        <v>89</v>
      </c>
      <c r="H172" s="174" t="s">
        <v>271</v>
      </c>
      <c r="I172" s="175">
        <v>240</v>
      </c>
      <c r="J172" s="159">
        <v>110000</v>
      </c>
    </row>
    <row r="173" spans="1:10" ht="31.5" x14ac:dyDescent="0.25">
      <c r="A173" s="77" t="s">
        <v>267</v>
      </c>
      <c r="B173" s="175">
        <v>871</v>
      </c>
      <c r="C173" s="174" t="s">
        <v>93</v>
      </c>
      <c r="D173" s="174" t="s">
        <v>112</v>
      </c>
      <c r="E173" s="174">
        <v>97</v>
      </c>
      <c r="F173" s="175">
        <v>0</v>
      </c>
      <c r="G173" s="174" t="s">
        <v>89</v>
      </c>
      <c r="H173" s="174" t="s">
        <v>90</v>
      </c>
      <c r="I173" s="175"/>
      <c r="J173" s="159">
        <f>J174</f>
        <v>579700</v>
      </c>
    </row>
    <row r="174" spans="1:10" ht="63" x14ac:dyDescent="0.25">
      <c r="A174" s="77" t="s">
        <v>183</v>
      </c>
      <c r="B174" s="175">
        <v>871</v>
      </c>
      <c r="C174" s="174" t="s">
        <v>93</v>
      </c>
      <c r="D174" s="174" t="s">
        <v>112</v>
      </c>
      <c r="E174" s="174">
        <v>97</v>
      </c>
      <c r="F174" s="175">
        <v>2</v>
      </c>
      <c r="G174" s="174" t="s">
        <v>89</v>
      </c>
      <c r="H174" s="174" t="s">
        <v>90</v>
      </c>
      <c r="I174" s="175"/>
      <c r="J174" s="159">
        <f>J175+J177</f>
        <v>579700</v>
      </c>
    </row>
    <row r="175" spans="1:10" ht="63" x14ac:dyDescent="0.25">
      <c r="A175" s="77" t="s">
        <v>268</v>
      </c>
      <c r="B175" s="175">
        <v>871</v>
      </c>
      <c r="C175" s="174" t="s">
        <v>93</v>
      </c>
      <c r="D175" s="174" t="s">
        <v>112</v>
      </c>
      <c r="E175" s="174" t="s">
        <v>185</v>
      </c>
      <c r="F175" s="175">
        <v>2</v>
      </c>
      <c r="G175" s="174" t="s">
        <v>89</v>
      </c>
      <c r="H175" s="174" t="s">
        <v>269</v>
      </c>
      <c r="I175" s="175"/>
      <c r="J175" s="159">
        <f>J176</f>
        <v>34300</v>
      </c>
    </row>
    <row r="176" spans="1:10" x14ac:dyDescent="0.25">
      <c r="A176" s="80" t="s">
        <v>188</v>
      </c>
      <c r="B176" s="175">
        <v>871</v>
      </c>
      <c r="C176" s="174" t="s">
        <v>93</v>
      </c>
      <c r="D176" s="174" t="s">
        <v>112</v>
      </c>
      <c r="E176" s="174" t="s">
        <v>185</v>
      </c>
      <c r="F176" s="175">
        <v>2</v>
      </c>
      <c r="G176" s="174" t="s">
        <v>89</v>
      </c>
      <c r="H176" s="174" t="s">
        <v>269</v>
      </c>
      <c r="I176" s="175">
        <v>540</v>
      </c>
      <c r="J176" s="159">
        <v>34300</v>
      </c>
    </row>
    <row r="177" spans="1:10" ht="141.75" x14ac:dyDescent="0.25">
      <c r="A177" s="77" t="s">
        <v>516</v>
      </c>
      <c r="B177" s="175">
        <v>871</v>
      </c>
      <c r="C177" s="174" t="s">
        <v>93</v>
      </c>
      <c r="D177" s="174" t="s">
        <v>112</v>
      </c>
      <c r="E177" s="174" t="s">
        <v>185</v>
      </c>
      <c r="F177" s="175">
        <v>2</v>
      </c>
      <c r="G177" s="174" t="s">
        <v>89</v>
      </c>
      <c r="H177" s="174" t="s">
        <v>517</v>
      </c>
      <c r="I177" s="175"/>
      <c r="J177" s="159">
        <f>J178</f>
        <v>545400</v>
      </c>
    </row>
    <row r="178" spans="1:10" x14ac:dyDescent="0.25">
      <c r="A178" s="80" t="s">
        <v>188</v>
      </c>
      <c r="B178" s="175">
        <v>871</v>
      </c>
      <c r="C178" s="174" t="s">
        <v>93</v>
      </c>
      <c r="D178" s="174" t="s">
        <v>112</v>
      </c>
      <c r="E178" s="174" t="s">
        <v>185</v>
      </c>
      <c r="F178" s="175">
        <v>2</v>
      </c>
      <c r="G178" s="174" t="s">
        <v>89</v>
      </c>
      <c r="H178" s="174" t="s">
        <v>517</v>
      </c>
      <c r="I178" s="175">
        <v>540</v>
      </c>
      <c r="J178" s="159">
        <v>545400</v>
      </c>
    </row>
    <row r="179" spans="1:10" ht="31.5" hidden="1" x14ac:dyDescent="0.25">
      <c r="A179" s="77" t="s">
        <v>133</v>
      </c>
      <c r="B179" s="174" t="s">
        <v>63</v>
      </c>
      <c r="C179" s="174" t="s">
        <v>93</v>
      </c>
      <c r="D179" s="174" t="s">
        <v>134</v>
      </c>
      <c r="E179" s="174"/>
      <c r="F179" s="175"/>
      <c r="G179" s="174"/>
      <c r="H179" s="174"/>
      <c r="I179" s="175"/>
      <c r="J179" s="159">
        <f>J180</f>
        <v>0</v>
      </c>
    </row>
    <row r="180" spans="1:10" ht="47.25" hidden="1" x14ac:dyDescent="0.25">
      <c r="A180" s="77" t="s">
        <v>272</v>
      </c>
      <c r="B180" s="174" t="s">
        <v>63</v>
      </c>
      <c r="C180" s="174" t="s">
        <v>93</v>
      </c>
      <c r="D180" s="174" t="s">
        <v>134</v>
      </c>
      <c r="E180" s="174" t="s">
        <v>119</v>
      </c>
      <c r="F180" s="175">
        <v>0</v>
      </c>
      <c r="G180" s="174" t="s">
        <v>89</v>
      </c>
      <c r="H180" s="174" t="s">
        <v>90</v>
      </c>
      <c r="I180" s="175"/>
      <c r="J180" s="159">
        <f>J181</f>
        <v>0</v>
      </c>
    </row>
    <row r="181" spans="1:10" hidden="1" x14ac:dyDescent="0.25">
      <c r="A181" s="77" t="s">
        <v>273</v>
      </c>
      <c r="B181" s="174" t="s">
        <v>63</v>
      </c>
      <c r="C181" s="174" t="s">
        <v>93</v>
      </c>
      <c r="D181" s="174" t="s">
        <v>134</v>
      </c>
      <c r="E181" s="174" t="s">
        <v>119</v>
      </c>
      <c r="F181" s="175">
        <v>0</v>
      </c>
      <c r="G181" s="174" t="s">
        <v>89</v>
      </c>
      <c r="H181" s="174" t="s">
        <v>274</v>
      </c>
      <c r="I181" s="175"/>
      <c r="J181" s="159">
        <f>J182</f>
        <v>0</v>
      </c>
    </row>
    <row r="182" spans="1:10" ht="31.5" hidden="1" x14ac:dyDescent="0.25">
      <c r="A182" s="77" t="s">
        <v>96</v>
      </c>
      <c r="B182" s="175">
        <v>871</v>
      </c>
      <c r="C182" s="174" t="s">
        <v>93</v>
      </c>
      <c r="D182" s="174" t="s">
        <v>134</v>
      </c>
      <c r="E182" s="174" t="s">
        <v>119</v>
      </c>
      <c r="F182" s="175">
        <v>0</v>
      </c>
      <c r="G182" s="174" t="s">
        <v>89</v>
      </c>
      <c r="H182" s="174" t="s">
        <v>274</v>
      </c>
      <c r="I182" s="175">
        <v>240</v>
      </c>
      <c r="J182" s="159"/>
    </row>
    <row r="183" spans="1:10" x14ac:dyDescent="0.25">
      <c r="A183" s="82" t="s">
        <v>135</v>
      </c>
      <c r="B183" s="175">
        <v>871</v>
      </c>
      <c r="C183" s="174" t="s">
        <v>105</v>
      </c>
      <c r="D183" s="175" t="s">
        <v>24</v>
      </c>
      <c r="E183" s="174"/>
      <c r="F183" s="175"/>
      <c r="G183" s="174"/>
      <c r="H183" s="174"/>
      <c r="I183" s="175"/>
      <c r="J183" s="159">
        <f>J184+J204+J209</f>
        <v>29875188.900000002</v>
      </c>
    </row>
    <row r="184" spans="1:10" x14ac:dyDescent="0.25">
      <c r="A184" s="76" t="s">
        <v>138</v>
      </c>
      <c r="B184" s="174" t="s">
        <v>63</v>
      </c>
      <c r="C184" s="174" t="s">
        <v>105</v>
      </c>
      <c r="D184" s="174" t="s">
        <v>124</v>
      </c>
      <c r="E184" s="174"/>
      <c r="F184" s="175"/>
      <c r="G184" s="174"/>
      <c r="H184" s="174"/>
      <c r="I184" s="175"/>
      <c r="J184" s="159">
        <f>J185</f>
        <v>29767932.900000002</v>
      </c>
    </row>
    <row r="185" spans="1:10" ht="47.25" x14ac:dyDescent="0.25">
      <c r="A185" s="76" t="s">
        <v>275</v>
      </c>
      <c r="B185" s="174" t="s">
        <v>63</v>
      </c>
      <c r="C185" s="174" t="s">
        <v>105</v>
      </c>
      <c r="D185" s="174" t="s">
        <v>124</v>
      </c>
      <c r="E185" s="174" t="s">
        <v>93</v>
      </c>
      <c r="F185" s="175">
        <v>0</v>
      </c>
      <c r="G185" s="174" t="s">
        <v>89</v>
      </c>
      <c r="H185" s="174" t="s">
        <v>90</v>
      </c>
      <c r="I185" s="175"/>
      <c r="J185" s="159">
        <f>J186</f>
        <v>29767932.900000002</v>
      </c>
    </row>
    <row r="186" spans="1:10" ht="47.25" x14ac:dyDescent="0.25">
      <c r="A186" s="77" t="s">
        <v>276</v>
      </c>
      <c r="B186" s="174" t="s">
        <v>63</v>
      </c>
      <c r="C186" s="174" t="s">
        <v>105</v>
      </c>
      <c r="D186" s="174" t="s">
        <v>124</v>
      </c>
      <c r="E186" s="174" t="s">
        <v>93</v>
      </c>
      <c r="F186" s="175">
        <v>1</v>
      </c>
      <c r="G186" s="174" t="s">
        <v>89</v>
      </c>
      <c r="H186" s="174" t="s">
        <v>90</v>
      </c>
      <c r="I186" s="175"/>
      <c r="J186" s="159">
        <f>J187+J190+J192+J194+J196+J200+J202+J198</f>
        <v>29767932.900000002</v>
      </c>
    </row>
    <row r="187" spans="1:10" x14ac:dyDescent="0.25">
      <c r="A187" s="77" t="s">
        <v>277</v>
      </c>
      <c r="B187" s="174" t="s">
        <v>63</v>
      </c>
      <c r="C187" s="174" t="s">
        <v>105</v>
      </c>
      <c r="D187" s="174" t="s">
        <v>124</v>
      </c>
      <c r="E187" s="174" t="s">
        <v>93</v>
      </c>
      <c r="F187" s="175">
        <v>1</v>
      </c>
      <c r="G187" s="174" t="s">
        <v>89</v>
      </c>
      <c r="H187" s="174" t="s">
        <v>278</v>
      </c>
      <c r="I187" s="175"/>
      <c r="J187" s="159">
        <f>J188+J189</f>
        <v>16174234.220000001</v>
      </c>
    </row>
    <row r="188" spans="1:10" ht="31.5" x14ac:dyDescent="0.25">
      <c r="A188" s="77" t="s">
        <v>96</v>
      </c>
      <c r="B188" s="174" t="s">
        <v>63</v>
      </c>
      <c r="C188" s="174" t="s">
        <v>105</v>
      </c>
      <c r="D188" s="174" t="s">
        <v>124</v>
      </c>
      <c r="E188" s="174" t="s">
        <v>93</v>
      </c>
      <c r="F188" s="175">
        <v>1</v>
      </c>
      <c r="G188" s="174" t="s">
        <v>89</v>
      </c>
      <c r="H188" s="174" t="s">
        <v>278</v>
      </c>
      <c r="I188" s="175">
        <v>240</v>
      </c>
      <c r="J188" s="159">
        <v>16174234.220000001</v>
      </c>
    </row>
    <row r="189" spans="1:10" hidden="1" x14ac:dyDescent="0.25">
      <c r="A189" s="77" t="s">
        <v>123</v>
      </c>
      <c r="B189" s="174" t="s">
        <v>63</v>
      </c>
      <c r="C189" s="174" t="s">
        <v>105</v>
      </c>
      <c r="D189" s="174" t="s">
        <v>124</v>
      </c>
      <c r="E189" s="174" t="s">
        <v>93</v>
      </c>
      <c r="F189" s="175">
        <v>1</v>
      </c>
      <c r="G189" s="174" t="s">
        <v>89</v>
      </c>
      <c r="H189" s="174" t="s">
        <v>278</v>
      </c>
      <c r="I189" s="175">
        <v>410</v>
      </c>
      <c r="J189" s="159"/>
    </row>
    <row r="190" spans="1:10" hidden="1" x14ac:dyDescent="0.25">
      <c r="A190" s="77" t="s">
        <v>279</v>
      </c>
      <c r="B190" s="174" t="s">
        <v>63</v>
      </c>
      <c r="C190" s="174" t="s">
        <v>105</v>
      </c>
      <c r="D190" s="174" t="s">
        <v>124</v>
      </c>
      <c r="E190" s="174" t="s">
        <v>93</v>
      </c>
      <c r="F190" s="175">
        <v>1</v>
      </c>
      <c r="G190" s="174" t="s">
        <v>89</v>
      </c>
      <c r="H190" s="174" t="s">
        <v>280</v>
      </c>
      <c r="I190" s="175"/>
      <c r="J190" s="159">
        <f>J191</f>
        <v>0</v>
      </c>
    </row>
    <row r="191" spans="1:10" ht="31.5" hidden="1" x14ac:dyDescent="0.25">
      <c r="A191" s="77" t="s">
        <v>96</v>
      </c>
      <c r="B191" s="174" t="s">
        <v>63</v>
      </c>
      <c r="C191" s="174" t="s">
        <v>105</v>
      </c>
      <c r="D191" s="174" t="s">
        <v>124</v>
      </c>
      <c r="E191" s="174" t="s">
        <v>93</v>
      </c>
      <c r="F191" s="175">
        <v>1</v>
      </c>
      <c r="G191" s="174" t="s">
        <v>89</v>
      </c>
      <c r="H191" s="174" t="s">
        <v>280</v>
      </c>
      <c r="I191" s="175">
        <v>240</v>
      </c>
      <c r="J191" s="159"/>
    </row>
    <row r="192" spans="1:10" hidden="1" x14ac:dyDescent="0.25">
      <c r="A192" s="77" t="s">
        <v>281</v>
      </c>
      <c r="B192" s="175">
        <v>871</v>
      </c>
      <c r="C192" s="174" t="s">
        <v>105</v>
      </c>
      <c r="D192" s="174" t="s">
        <v>124</v>
      </c>
      <c r="E192" s="174" t="s">
        <v>93</v>
      </c>
      <c r="F192" s="175">
        <v>1</v>
      </c>
      <c r="G192" s="174" t="s">
        <v>89</v>
      </c>
      <c r="H192" s="174" t="s">
        <v>282</v>
      </c>
      <c r="I192" s="175"/>
      <c r="J192" s="159">
        <f>J193</f>
        <v>0</v>
      </c>
    </row>
    <row r="193" spans="1:10" hidden="1" x14ac:dyDescent="0.25">
      <c r="A193" s="77" t="s">
        <v>123</v>
      </c>
      <c r="B193" s="175">
        <v>871</v>
      </c>
      <c r="C193" s="174" t="s">
        <v>105</v>
      </c>
      <c r="D193" s="174" t="s">
        <v>124</v>
      </c>
      <c r="E193" s="174" t="s">
        <v>93</v>
      </c>
      <c r="F193" s="175">
        <v>1</v>
      </c>
      <c r="G193" s="174" t="s">
        <v>89</v>
      </c>
      <c r="H193" s="174" t="s">
        <v>282</v>
      </c>
      <c r="I193" s="175">
        <v>410</v>
      </c>
      <c r="J193" s="159"/>
    </row>
    <row r="194" spans="1:10" ht="31.5" x14ac:dyDescent="0.25">
      <c r="A194" s="77" t="s">
        <v>283</v>
      </c>
      <c r="B194" s="175">
        <v>871</v>
      </c>
      <c r="C194" s="174" t="s">
        <v>105</v>
      </c>
      <c r="D194" s="174" t="s">
        <v>124</v>
      </c>
      <c r="E194" s="174" t="s">
        <v>93</v>
      </c>
      <c r="F194" s="175">
        <v>1</v>
      </c>
      <c r="G194" s="174" t="s">
        <v>89</v>
      </c>
      <c r="H194" s="174" t="s">
        <v>284</v>
      </c>
      <c r="I194" s="175"/>
      <c r="J194" s="159">
        <f>J195</f>
        <v>50000</v>
      </c>
    </row>
    <row r="195" spans="1:10" ht="31.5" x14ac:dyDescent="0.25">
      <c r="A195" s="77" t="s">
        <v>96</v>
      </c>
      <c r="B195" s="175">
        <v>871</v>
      </c>
      <c r="C195" s="174" t="s">
        <v>105</v>
      </c>
      <c r="D195" s="174" t="s">
        <v>124</v>
      </c>
      <c r="E195" s="174" t="s">
        <v>93</v>
      </c>
      <c r="F195" s="175">
        <v>1</v>
      </c>
      <c r="G195" s="174" t="s">
        <v>89</v>
      </c>
      <c r="H195" s="174" t="s">
        <v>284</v>
      </c>
      <c r="I195" s="175">
        <v>240</v>
      </c>
      <c r="J195" s="159">
        <v>50000</v>
      </c>
    </row>
    <row r="196" spans="1:10" hidden="1" x14ac:dyDescent="0.25">
      <c r="A196" s="77" t="s">
        <v>518</v>
      </c>
      <c r="B196" s="175">
        <v>871</v>
      </c>
      <c r="C196" s="174" t="s">
        <v>105</v>
      </c>
      <c r="D196" s="174" t="s">
        <v>124</v>
      </c>
      <c r="E196" s="174" t="s">
        <v>93</v>
      </c>
      <c r="F196" s="175">
        <v>1</v>
      </c>
      <c r="G196" s="174" t="s">
        <v>89</v>
      </c>
      <c r="H196" s="174" t="s">
        <v>519</v>
      </c>
      <c r="I196" s="175"/>
      <c r="J196" s="159">
        <f>J197</f>
        <v>0</v>
      </c>
    </row>
    <row r="197" spans="1:10" hidden="1" x14ac:dyDescent="0.25">
      <c r="A197" s="77" t="s">
        <v>123</v>
      </c>
      <c r="B197" s="175">
        <v>871</v>
      </c>
      <c r="C197" s="174" t="s">
        <v>105</v>
      </c>
      <c r="D197" s="174" t="s">
        <v>124</v>
      </c>
      <c r="E197" s="174" t="s">
        <v>93</v>
      </c>
      <c r="F197" s="175">
        <v>1</v>
      </c>
      <c r="G197" s="174" t="s">
        <v>89</v>
      </c>
      <c r="H197" s="174" t="s">
        <v>519</v>
      </c>
      <c r="I197" s="175">
        <v>410</v>
      </c>
      <c r="J197" s="159">
        <v>0</v>
      </c>
    </row>
    <row r="198" spans="1:10" x14ac:dyDescent="0.25">
      <c r="A198" s="77" t="s">
        <v>285</v>
      </c>
      <c r="B198" s="175">
        <v>871</v>
      </c>
      <c r="C198" s="174" t="s">
        <v>105</v>
      </c>
      <c r="D198" s="174" t="s">
        <v>124</v>
      </c>
      <c r="E198" s="174" t="s">
        <v>93</v>
      </c>
      <c r="F198" s="175">
        <v>1</v>
      </c>
      <c r="G198" s="174" t="s">
        <v>89</v>
      </c>
      <c r="H198" s="174" t="s">
        <v>286</v>
      </c>
      <c r="I198" s="175"/>
      <c r="J198" s="159">
        <f>J199</f>
        <v>7163888.2000000002</v>
      </c>
    </row>
    <row r="199" spans="1:10" ht="31.5" x14ac:dyDescent="0.25">
      <c r="A199" s="77" t="s">
        <v>96</v>
      </c>
      <c r="B199" s="175">
        <v>871</v>
      </c>
      <c r="C199" s="174" t="s">
        <v>105</v>
      </c>
      <c r="D199" s="174" t="s">
        <v>124</v>
      </c>
      <c r="E199" s="174" t="s">
        <v>93</v>
      </c>
      <c r="F199" s="175">
        <v>1</v>
      </c>
      <c r="G199" s="174" t="s">
        <v>89</v>
      </c>
      <c r="H199" s="174" t="s">
        <v>286</v>
      </c>
      <c r="I199" s="175">
        <v>240</v>
      </c>
      <c r="J199" s="159">
        <v>7163888.2000000002</v>
      </c>
    </row>
    <row r="200" spans="1:10" hidden="1" x14ac:dyDescent="0.25">
      <c r="A200" s="77" t="s">
        <v>287</v>
      </c>
      <c r="B200" s="175">
        <v>871</v>
      </c>
      <c r="C200" s="174" t="s">
        <v>105</v>
      </c>
      <c r="D200" s="174" t="s">
        <v>124</v>
      </c>
      <c r="E200" s="174" t="s">
        <v>93</v>
      </c>
      <c r="F200" s="175">
        <v>1</v>
      </c>
      <c r="G200" s="174" t="s">
        <v>89</v>
      </c>
      <c r="H200" s="174" t="s">
        <v>288</v>
      </c>
      <c r="I200" s="175"/>
      <c r="J200" s="159">
        <f>J201</f>
        <v>0</v>
      </c>
    </row>
    <row r="201" spans="1:10" hidden="1" x14ac:dyDescent="0.25">
      <c r="A201" s="77" t="s">
        <v>123</v>
      </c>
      <c r="B201" s="175">
        <v>871</v>
      </c>
      <c r="C201" s="174" t="s">
        <v>105</v>
      </c>
      <c r="D201" s="174" t="s">
        <v>124</v>
      </c>
      <c r="E201" s="174" t="s">
        <v>93</v>
      </c>
      <c r="F201" s="175">
        <v>1</v>
      </c>
      <c r="G201" s="174" t="s">
        <v>89</v>
      </c>
      <c r="H201" s="174" t="s">
        <v>288</v>
      </c>
      <c r="I201" s="175">
        <v>410</v>
      </c>
      <c r="J201" s="159"/>
    </row>
    <row r="202" spans="1:10" ht="31.5" x14ac:dyDescent="0.25">
      <c r="A202" s="77" t="s">
        <v>289</v>
      </c>
      <c r="B202" s="175">
        <v>871</v>
      </c>
      <c r="C202" s="174" t="s">
        <v>105</v>
      </c>
      <c r="D202" s="174" t="s">
        <v>124</v>
      </c>
      <c r="E202" s="174" t="s">
        <v>93</v>
      </c>
      <c r="F202" s="175">
        <v>1</v>
      </c>
      <c r="G202" s="174" t="s">
        <v>89</v>
      </c>
      <c r="H202" s="174" t="s">
        <v>290</v>
      </c>
      <c r="I202" s="175"/>
      <c r="J202" s="159">
        <f>J203</f>
        <v>6379810.4800000004</v>
      </c>
    </row>
    <row r="203" spans="1:10" ht="31.5" x14ac:dyDescent="0.25">
      <c r="A203" s="77" t="s">
        <v>96</v>
      </c>
      <c r="B203" s="175">
        <v>871</v>
      </c>
      <c r="C203" s="174" t="s">
        <v>105</v>
      </c>
      <c r="D203" s="174" t="s">
        <v>124</v>
      </c>
      <c r="E203" s="174" t="s">
        <v>93</v>
      </c>
      <c r="F203" s="175">
        <v>1</v>
      </c>
      <c r="G203" s="174" t="s">
        <v>89</v>
      </c>
      <c r="H203" s="174" t="s">
        <v>290</v>
      </c>
      <c r="I203" s="175">
        <v>240</v>
      </c>
      <c r="J203" s="159">
        <v>6379810.4800000004</v>
      </c>
    </row>
    <row r="204" spans="1:10" x14ac:dyDescent="0.25">
      <c r="A204" s="77" t="s">
        <v>139</v>
      </c>
      <c r="B204" s="175">
        <v>871</v>
      </c>
      <c r="C204" s="174" t="s">
        <v>105</v>
      </c>
      <c r="D204" s="174" t="s">
        <v>112</v>
      </c>
      <c r="E204" s="174"/>
      <c r="F204" s="174"/>
      <c r="G204" s="174"/>
      <c r="H204" s="174"/>
      <c r="I204" s="175" t="s">
        <v>166</v>
      </c>
      <c r="J204" s="159">
        <f>J205</f>
        <v>77256</v>
      </c>
    </row>
    <row r="205" spans="1:10" x14ac:dyDescent="0.25">
      <c r="A205" s="77" t="s">
        <v>101</v>
      </c>
      <c r="B205" s="175">
        <v>871</v>
      </c>
      <c r="C205" s="174" t="s">
        <v>105</v>
      </c>
      <c r="D205" s="174" t="s">
        <v>112</v>
      </c>
      <c r="E205" s="174" t="s">
        <v>102</v>
      </c>
      <c r="F205" s="175">
        <v>0</v>
      </c>
      <c r="G205" s="174" t="s">
        <v>89</v>
      </c>
      <c r="H205" s="174" t="s">
        <v>90</v>
      </c>
      <c r="I205" s="175"/>
      <c r="J205" s="159">
        <f>J206</f>
        <v>77256</v>
      </c>
    </row>
    <row r="206" spans="1:10" x14ac:dyDescent="0.25">
      <c r="A206" s="77" t="s">
        <v>243</v>
      </c>
      <c r="B206" s="174" t="s">
        <v>63</v>
      </c>
      <c r="C206" s="174" t="s">
        <v>105</v>
      </c>
      <c r="D206" s="174" t="s">
        <v>112</v>
      </c>
      <c r="E206" s="174" t="s">
        <v>102</v>
      </c>
      <c r="F206" s="175">
        <v>9</v>
      </c>
      <c r="G206" s="174" t="s">
        <v>89</v>
      </c>
      <c r="H206" s="174" t="s">
        <v>90</v>
      </c>
      <c r="I206" s="175"/>
      <c r="J206" s="159">
        <f>J207</f>
        <v>77256</v>
      </c>
    </row>
    <row r="207" spans="1:10" ht="31.5" x14ac:dyDescent="0.25">
      <c r="A207" s="77" t="s">
        <v>291</v>
      </c>
      <c r="B207" s="174" t="s">
        <v>63</v>
      </c>
      <c r="C207" s="174" t="s">
        <v>105</v>
      </c>
      <c r="D207" s="174" t="s">
        <v>112</v>
      </c>
      <c r="E207" s="174" t="s">
        <v>102</v>
      </c>
      <c r="F207" s="175">
        <v>9</v>
      </c>
      <c r="G207" s="174" t="s">
        <v>89</v>
      </c>
      <c r="H207" s="174" t="s">
        <v>140</v>
      </c>
      <c r="I207" s="175"/>
      <c r="J207" s="159">
        <f>J208</f>
        <v>77256</v>
      </c>
    </row>
    <row r="208" spans="1:10" ht="31.5" x14ac:dyDescent="0.25">
      <c r="A208" s="77" t="s">
        <v>96</v>
      </c>
      <c r="B208" s="174" t="s">
        <v>63</v>
      </c>
      <c r="C208" s="174" t="s">
        <v>105</v>
      </c>
      <c r="D208" s="174" t="s">
        <v>112</v>
      </c>
      <c r="E208" s="174" t="s">
        <v>102</v>
      </c>
      <c r="F208" s="175">
        <v>9</v>
      </c>
      <c r="G208" s="174" t="s">
        <v>89</v>
      </c>
      <c r="H208" s="174" t="s">
        <v>140</v>
      </c>
      <c r="I208" s="175">
        <v>240</v>
      </c>
      <c r="J208" s="159">
        <v>77256</v>
      </c>
    </row>
    <row r="209" spans="1:10" x14ac:dyDescent="0.25">
      <c r="A209" s="76" t="s">
        <v>141</v>
      </c>
      <c r="B209" s="175">
        <v>871</v>
      </c>
      <c r="C209" s="174" t="s">
        <v>105</v>
      </c>
      <c r="D209" s="174" t="s">
        <v>119</v>
      </c>
      <c r="E209" s="174"/>
      <c r="F209" s="174"/>
      <c r="G209" s="174"/>
      <c r="H209" s="174"/>
      <c r="I209" s="175" t="s">
        <v>166</v>
      </c>
      <c r="J209" s="158">
        <f>J210</f>
        <v>30000</v>
      </c>
    </row>
    <row r="210" spans="1:10" ht="63" x14ac:dyDescent="0.25">
      <c r="A210" s="77" t="s">
        <v>292</v>
      </c>
      <c r="B210" s="175">
        <v>871</v>
      </c>
      <c r="C210" s="174" t="s">
        <v>105</v>
      </c>
      <c r="D210" s="174" t="s">
        <v>119</v>
      </c>
      <c r="E210" s="174" t="s">
        <v>105</v>
      </c>
      <c r="F210" s="175">
        <v>0</v>
      </c>
      <c r="G210" s="174" t="s">
        <v>89</v>
      </c>
      <c r="H210" s="174" t="s">
        <v>90</v>
      </c>
      <c r="I210" s="175"/>
      <c r="J210" s="159">
        <f>J211</f>
        <v>30000</v>
      </c>
    </row>
    <row r="211" spans="1:10" x14ac:dyDescent="0.25">
      <c r="A211" s="77" t="s">
        <v>294</v>
      </c>
      <c r="B211" s="174" t="s">
        <v>63</v>
      </c>
      <c r="C211" s="174" t="s">
        <v>105</v>
      </c>
      <c r="D211" s="174" t="s">
        <v>119</v>
      </c>
      <c r="E211" s="174" t="s">
        <v>105</v>
      </c>
      <c r="F211" s="175">
        <v>0</v>
      </c>
      <c r="G211" s="174" t="s">
        <v>89</v>
      </c>
      <c r="H211" s="174" t="s">
        <v>295</v>
      </c>
      <c r="I211" s="175"/>
      <c r="J211" s="159">
        <f>J212</f>
        <v>30000</v>
      </c>
    </row>
    <row r="212" spans="1:10" ht="47.25" x14ac:dyDescent="0.25">
      <c r="A212" s="77" t="s">
        <v>293</v>
      </c>
      <c r="B212" s="174" t="s">
        <v>63</v>
      </c>
      <c r="C212" s="174" t="s">
        <v>105</v>
      </c>
      <c r="D212" s="174" t="s">
        <v>119</v>
      </c>
      <c r="E212" s="174" t="s">
        <v>105</v>
      </c>
      <c r="F212" s="175">
        <v>0</v>
      </c>
      <c r="G212" s="174" t="s">
        <v>89</v>
      </c>
      <c r="H212" s="174" t="s">
        <v>295</v>
      </c>
      <c r="I212" s="175">
        <v>810</v>
      </c>
      <c r="J212" s="159">
        <v>30000</v>
      </c>
    </row>
    <row r="213" spans="1:10" x14ac:dyDescent="0.25">
      <c r="A213" s="82" t="s">
        <v>296</v>
      </c>
      <c r="B213" s="174" t="s">
        <v>63</v>
      </c>
      <c r="C213" s="174" t="s">
        <v>106</v>
      </c>
      <c r="D213" s="175" t="s">
        <v>24</v>
      </c>
      <c r="E213" s="174"/>
      <c r="F213" s="175"/>
      <c r="G213" s="174"/>
      <c r="H213" s="174"/>
      <c r="I213" s="175"/>
      <c r="J213" s="159">
        <f>J214+J231+J241+J292</f>
        <v>51106451.68</v>
      </c>
    </row>
    <row r="214" spans="1:10" x14ac:dyDescent="0.25">
      <c r="A214" s="76" t="s">
        <v>142</v>
      </c>
      <c r="B214" s="174" t="s">
        <v>63</v>
      </c>
      <c r="C214" s="174" t="s">
        <v>106</v>
      </c>
      <c r="D214" s="175" t="s">
        <v>86</v>
      </c>
      <c r="E214" s="174" t="s">
        <v>89</v>
      </c>
      <c r="F214" s="175">
        <v>0</v>
      </c>
      <c r="G214" s="174" t="s">
        <v>89</v>
      </c>
      <c r="H214" s="174" t="s">
        <v>90</v>
      </c>
      <c r="I214" s="175"/>
      <c r="J214" s="159">
        <f>J215+J227</f>
        <v>1289908.93</v>
      </c>
    </row>
    <row r="215" spans="1:10" ht="47.25" x14ac:dyDescent="0.25">
      <c r="A215" s="77" t="s">
        <v>297</v>
      </c>
      <c r="B215" s="174" t="s">
        <v>63</v>
      </c>
      <c r="C215" s="174" t="s">
        <v>106</v>
      </c>
      <c r="D215" s="174" t="s">
        <v>86</v>
      </c>
      <c r="E215" s="174" t="s">
        <v>106</v>
      </c>
      <c r="F215" s="175">
        <v>0</v>
      </c>
      <c r="G215" s="174" t="s">
        <v>89</v>
      </c>
      <c r="H215" s="174" t="s">
        <v>90</v>
      </c>
      <c r="I215" s="175"/>
      <c r="J215" s="159">
        <f>J216+J219+J224</f>
        <v>50000</v>
      </c>
    </row>
    <row r="216" spans="1:10" ht="31.5" x14ac:dyDescent="0.25">
      <c r="A216" s="77" t="s">
        <v>298</v>
      </c>
      <c r="B216" s="174" t="s">
        <v>63</v>
      </c>
      <c r="C216" s="174" t="s">
        <v>106</v>
      </c>
      <c r="D216" s="174" t="s">
        <v>86</v>
      </c>
      <c r="E216" s="174" t="s">
        <v>106</v>
      </c>
      <c r="F216" s="175">
        <v>1</v>
      </c>
      <c r="G216" s="174" t="s">
        <v>89</v>
      </c>
      <c r="H216" s="174" t="s">
        <v>90</v>
      </c>
      <c r="I216" s="175"/>
      <c r="J216" s="159">
        <f>J217</f>
        <v>50000</v>
      </c>
    </row>
    <row r="217" spans="1:10" x14ac:dyDescent="0.25">
      <c r="A217" s="77" t="s">
        <v>299</v>
      </c>
      <c r="B217" s="174" t="s">
        <v>63</v>
      </c>
      <c r="C217" s="174" t="s">
        <v>106</v>
      </c>
      <c r="D217" s="174" t="s">
        <v>86</v>
      </c>
      <c r="E217" s="174" t="s">
        <v>106</v>
      </c>
      <c r="F217" s="175">
        <v>1</v>
      </c>
      <c r="G217" s="174" t="s">
        <v>89</v>
      </c>
      <c r="H217" s="174" t="s">
        <v>300</v>
      </c>
      <c r="I217" s="175"/>
      <c r="J217" s="159">
        <f>J218</f>
        <v>50000</v>
      </c>
    </row>
    <row r="218" spans="1:10" ht="31.5" x14ac:dyDescent="0.25">
      <c r="A218" s="77" t="s">
        <v>96</v>
      </c>
      <c r="B218" s="174" t="s">
        <v>63</v>
      </c>
      <c r="C218" s="174" t="s">
        <v>106</v>
      </c>
      <c r="D218" s="174" t="s">
        <v>86</v>
      </c>
      <c r="E218" s="174" t="s">
        <v>106</v>
      </c>
      <c r="F218" s="175">
        <v>1</v>
      </c>
      <c r="G218" s="174" t="s">
        <v>89</v>
      </c>
      <c r="H218" s="174" t="s">
        <v>300</v>
      </c>
      <c r="I218" s="175">
        <v>240</v>
      </c>
      <c r="J218" s="159">
        <v>50000</v>
      </c>
    </row>
    <row r="219" spans="1:10" ht="31.5" hidden="1" x14ac:dyDescent="0.25">
      <c r="A219" s="77" t="s">
        <v>301</v>
      </c>
      <c r="B219" s="174" t="s">
        <v>63</v>
      </c>
      <c r="C219" s="174" t="s">
        <v>106</v>
      </c>
      <c r="D219" s="174" t="s">
        <v>86</v>
      </c>
      <c r="E219" s="174" t="s">
        <v>106</v>
      </c>
      <c r="F219" s="175">
        <v>5</v>
      </c>
      <c r="G219" s="174" t="s">
        <v>89</v>
      </c>
      <c r="H219" s="174" t="s">
        <v>90</v>
      </c>
      <c r="I219" s="175"/>
      <c r="J219" s="159">
        <f>J220+J222</f>
        <v>0</v>
      </c>
    </row>
    <row r="220" spans="1:10" hidden="1" x14ac:dyDescent="0.25">
      <c r="A220" s="77" t="s">
        <v>302</v>
      </c>
      <c r="B220" s="174" t="s">
        <v>63</v>
      </c>
      <c r="C220" s="174" t="s">
        <v>106</v>
      </c>
      <c r="D220" s="174" t="s">
        <v>86</v>
      </c>
      <c r="E220" s="174" t="s">
        <v>106</v>
      </c>
      <c r="F220" s="175">
        <v>5</v>
      </c>
      <c r="G220" s="174" t="s">
        <v>89</v>
      </c>
      <c r="H220" s="174" t="s">
        <v>304</v>
      </c>
      <c r="I220" s="175"/>
      <c r="J220" s="159">
        <f>J221</f>
        <v>0</v>
      </c>
    </row>
    <row r="221" spans="1:10" ht="31.5" hidden="1" x14ac:dyDescent="0.25">
      <c r="A221" s="77" t="s">
        <v>96</v>
      </c>
      <c r="B221" s="174" t="s">
        <v>63</v>
      </c>
      <c r="C221" s="174" t="s">
        <v>106</v>
      </c>
      <c r="D221" s="174" t="s">
        <v>86</v>
      </c>
      <c r="E221" s="174" t="s">
        <v>106</v>
      </c>
      <c r="F221" s="175">
        <v>5</v>
      </c>
      <c r="G221" s="174" t="s">
        <v>89</v>
      </c>
      <c r="H221" s="174" t="s">
        <v>304</v>
      </c>
      <c r="I221" s="175">
        <v>240</v>
      </c>
      <c r="J221" s="159"/>
    </row>
    <row r="222" spans="1:10" ht="31.5" hidden="1" x14ac:dyDescent="0.25">
      <c r="A222" s="77" t="s">
        <v>162</v>
      </c>
      <c r="B222" s="174" t="s">
        <v>63</v>
      </c>
      <c r="C222" s="174" t="s">
        <v>106</v>
      </c>
      <c r="D222" s="174" t="s">
        <v>86</v>
      </c>
      <c r="E222" s="174" t="s">
        <v>106</v>
      </c>
      <c r="F222" s="175">
        <v>5</v>
      </c>
      <c r="G222" s="174" t="s">
        <v>89</v>
      </c>
      <c r="H222" s="174" t="s">
        <v>305</v>
      </c>
      <c r="I222" s="175"/>
      <c r="J222" s="159">
        <f>J223</f>
        <v>0</v>
      </c>
    </row>
    <row r="223" spans="1:10" ht="31.5" hidden="1" x14ac:dyDescent="0.25">
      <c r="A223" s="77" t="s">
        <v>96</v>
      </c>
      <c r="B223" s="174" t="s">
        <v>63</v>
      </c>
      <c r="C223" s="174" t="s">
        <v>106</v>
      </c>
      <c r="D223" s="174" t="s">
        <v>86</v>
      </c>
      <c r="E223" s="174" t="s">
        <v>106</v>
      </c>
      <c r="F223" s="175">
        <v>5</v>
      </c>
      <c r="G223" s="174" t="s">
        <v>89</v>
      </c>
      <c r="H223" s="174" t="s">
        <v>305</v>
      </c>
      <c r="I223" s="175">
        <v>240</v>
      </c>
      <c r="J223" s="159"/>
    </row>
    <row r="224" spans="1:10" ht="47.25" hidden="1" x14ac:dyDescent="0.25">
      <c r="A224" s="77" t="s">
        <v>306</v>
      </c>
      <c r="B224" s="174" t="s">
        <v>63</v>
      </c>
      <c r="C224" s="174" t="s">
        <v>106</v>
      </c>
      <c r="D224" s="174" t="s">
        <v>86</v>
      </c>
      <c r="E224" s="174" t="s">
        <v>106</v>
      </c>
      <c r="F224" s="175">
        <v>6</v>
      </c>
      <c r="G224" s="174" t="s">
        <v>89</v>
      </c>
      <c r="H224" s="174" t="s">
        <v>90</v>
      </c>
      <c r="I224" s="175"/>
      <c r="J224" s="159">
        <f>J225</f>
        <v>0</v>
      </c>
    </row>
    <row r="225" spans="1:10" hidden="1" x14ac:dyDescent="0.25">
      <c r="A225" s="77" t="s">
        <v>307</v>
      </c>
      <c r="B225" s="174" t="s">
        <v>63</v>
      </c>
      <c r="C225" s="174" t="s">
        <v>106</v>
      </c>
      <c r="D225" s="174" t="s">
        <v>86</v>
      </c>
      <c r="E225" s="174" t="s">
        <v>106</v>
      </c>
      <c r="F225" s="175">
        <v>6</v>
      </c>
      <c r="G225" s="174" t="s">
        <v>89</v>
      </c>
      <c r="H225" s="174" t="s">
        <v>308</v>
      </c>
      <c r="I225" s="175"/>
      <c r="J225" s="159">
        <f>J226</f>
        <v>0</v>
      </c>
    </row>
    <row r="226" spans="1:10" hidden="1" x14ac:dyDescent="0.25">
      <c r="A226" s="77" t="s">
        <v>123</v>
      </c>
      <c r="B226" s="174" t="s">
        <v>63</v>
      </c>
      <c r="C226" s="174" t="s">
        <v>106</v>
      </c>
      <c r="D226" s="174" t="s">
        <v>86</v>
      </c>
      <c r="E226" s="174" t="s">
        <v>106</v>
      </c>
      <c r="F226" s="175">
        <v>6</v>
      </c>
      <c r="G226" s="174" t="s">
        <v>89</v>
      </c>
      <c r="H226" s="174" t="s">
        <v>308</v>
      </c>
      <c r="I226" s="175">
        <v>410</v>
      </c>
      <c r="J226" s="159"/>
    </row>
    <row r="227" spans="1:10" x14ac:dyDescent="0.25">
      <c r="A227" s="77" t="s">
        <v>101</v>
      </c>
      <c r="B227" s="174" t="s">
        <v>63</v>
      </c>
      <c r="C227" s="174" t="s">
        <v>106</v>
      </c>
      <c r="D227" s="175" t="s">
        <v>86</v>
      </c>
      <c r="E227" s="174" t="s">
        <v>102</v>
      </c>
      <c r="F227" s="175">
        <v>0</v>
      </c>
      <c r="G227" s="174" t="s">
        <v>89</v>
      </c>
      <c r="H227" s="174" t="s">
        <v>90</v>
      </c>
      <c r="I227" s="175"/>
      <c r="J227" s="159">
        <f>J228</f>
        <v>1239908.93</v>
      </c>
    </row>
    <row r="228" spans="1:10" x14ac:dyDescent="0.25">
      <c r="A228" s="77" t="s">
        <v>243</v>
      </c>
      <c r="B228" s="174" t="s">
        <v>63</v>
      </c>
      <c r="C228" s="174" t="s">
        <v>106</v>
      </c>
      <c r="D228" s="175" t="s">
        <v>86</v>
      </c>
      <c r="E228" s="174" t="s">
        <v>102</v>
      </c>
      <c r="F228" s="175">
        <v>9</v>
      </c>
      <c r="G228" s="174" t="s">
        <v>89</v>
      </c>
      <c r="H228" s="174" t="s">
        <v>90</v>
      </c>
      <c r="I228" s="175"/>
      <c r="J228" s="159">
        <f>J229</f>
        <v>1239908.93</v>
      </c>
    </row>
    <row r="229" spans="1:10" ht="47.25" x14ac:dyDescent="0.25">
      <c r="A229" s="77" t="s">
        <v>309</v>
      </c>
      <c r="B229" s="174" t="s">
        <v>63</v>
      </c>
      <c r="C229" s="174" t="s">
        <v>106</v>
      </c>
      <c r="D229" s="175" t="s">
        <v>86</v>
      </c>
      <c r="E229" s="174" t="s">
        <v>102</v>
      </c>
      <c r="F229" s="175">
        <v>9</v>
      </c>
      <c r="G229" s="174" t="s">
        <v>89</v>
      </c>
      <c r="H229" s="174" t="s">
        <v>310</v>
      </c>
      <c r="I229" s="175"/>
      <c r="J229" s="159">
        <f>J230</f>
        <v>1239908.93</v>
      </c>
    </row>
    <row r="230" spans="1:10" ht="31.5" x14ac:dyDescent="0.25">
      <c r="A230" s="77" t="s">
        <v>96</v>
      </c>
      <c r="B230" s="174" t="s">
        <v>63</v>
      </c>
      <c r="C230" s="174" t="s">
        <v>106</v>
      </c>
      <c r="D230" s="175" t="s">
        <v>86</v>
      </c>
      <c r="E230" s="174" t="s">
        <v>102</v>
      </c>
      <c r="F230" s="175">
        <v>9</v>
      </c>
      <c r="G230" s="174" t="s">
        <v>89</v>
      </c>
      <c r="H230" s="174" t="s">
        <v>310</v>
      </c>
      <c r="I230" s="175">
        <v>240</v>
      </c>
      <c r="J230" s="159">
        <v>1239908.93</v>
      </c>
    </row>
    <row r="231" spans="1:10" hidden="1" x14ac:dyDescent="0.25">
      <c r="A231" s="76" t="s">
        <v>143</v>
      </c>
      <c r="B231" s="174" t="s">
        <v>63</v>
      </c>
      <c r="C231" s="174" t="s">
        <v>106</v>
      </c>
      <c r="D231" s="174" t="s">
        <v>87</v>
      </c>
      <c r="E231" s="174"/>
      <c r="F231" s="175"/>
      <c r="G231" s="174"/>
      <c r="H231" s="174"/>
      <c r="I231" s="85"/>
      <c r="J231" s="159">
        <f>J233+J237</f>
        <v>0</v>
      </c>
    </row>
    <row r="232" spans="1:10" ht="47.25" hidden="1" x14ac:dyDescent="0.25">
      <c r="A232" s="77" t="s">
        <v>297</v>
      </c>
      <c r="B232" s="174" t="s">
        <v>63</v>
      </c>
      <c r="C232" s="174" t="s">
        <v>106</v>
      </c>
      <c r="D232" s="174" t="s">
        <v>87</v>
      </c>
      <c r="E232" s="174" t="s">
        <v>106</v>
      </c>
      <c r="F232" s="175">
        <v>0</v>
      </c>
      <c r="G232" s="174" t="s">
        <v>89</v>
      </c>
      <c r="H232" s="174" t="s">
        <v>90</v>
      </c>
      <c r="I232" s="175"/>
      <c r="J232" s="159">
        <f>J233</f>
        <v>0</v>
      </c>
    </row>
    <row r="233" spans="1:10" hidden="1" x14ac:dyDescent="0.25">
      <c r="A233" s="77" t="s">
        <v>489</v>
      </c>
      <c r="B233" s="174" t="s">
        <v>63</v>
      </c>
      <c r="C233" s="174" t="s">
        <v>106</v>
      </c>
      <c r="D233" s="174" t="s">
        <v>87</v>
      </c>
      <c r="E233" s="174" t="s">
        <v>106</v>
      </c>
      <c r="F233" s="175">
        <v>4</v>
      </c>
      <c r="G233" s="174" t="s">
        <v>89</v>
      </c>
      <c r="H233" s="174" t="s">
        <v>90</v>
      </c>
      <c r="I233" s="85"/>
      <c r="J233" s="159">
        <f>J234</f>
        <v>0</v>
      </c>
    </row>
    <row r="234" spans="1:10" hidden="1" x14ac:dyDescent="0.25">
      <c r="A234" s="76" t="s">
        <v>520</v>
      </c>
      <c r="B234" s="174" t="s">
        <v>63</v>
      </c>
      <c r="C234" s="174" t="s">
        <v>106</v>
      </c>
      <c r="D234" s="174" t="s">
        <v>87</v>
      </c>
      <c r="E234" s="174" t="s">
        <v>106</v>
      </c>
      <c r="F234" s="175">
        <v>4</v>
      </c>
      <c r="G234" s="174" t="s">
        <v>89</v>
      </c>
      <c r="H234" s="174" t="s">
        <v>521</v>
      </c>
      <c r="I234" s="85"/>
      <c r="J234" s="159">
        <f>SUM(J235:J236)</f>
        <v>0</v>
      </c>
    </row>
    <row r="235" spans="1:10" hidden="1" x14ac:dyDescent="0.25">
      <c r="A235" s="77" t="s">
        <v>123</v>
      </c>
      <c r="B235" s="174" t="s">
        <v>63</v>
      </c>
      <c r="C235" s="174" t="s">
        <v>106</v>
      </c>
      <c r="D235" s="174" t="s">
        <v>87</v>
      </c>
      <c r="E235" s="174" t="s">
        <v>106</v>
      </c>
      <c r="F235" s="175">
        <v>4</v>
      </c>
      <c r="G235" s="174" t="s">
        <v>89</v>
      </c>
      <c r="H235" s="86">
        <v>29350</v>
      </c>
      <c r="I235" s="86">
        <v>410</v>
      </c>
      <c r="J235" s="159"/>
    </row>
    <row r="236" spans="1:10" ht="31.5" hidden="1" x14ac:dyDescent="0.25">
      <c r="A236" s="77" t="s">
        <v>96</v>
      </c>
      <c r="B236" s="174" t="s">
        <v>63</v>
      </c>
      <c r="C236" s="174" t="s">
        <v>106</v>
      </c>
      <c r="D236" s="174" t="s">
        <v>87</v>
      </c>
      <c r="E236" s="174" t="s">
        <v>106</v>
      </c>
      <c r="F236" s="175">
        <v>4</v>
      </c>
      <c r="G236" s="174" t="s">
        <v>89</v>
      </c>
      <c r="H236" s="86">
        <v>29350</v>
      </c>
      <c r="I236" s="86">
        <v>240</v>
      </c>
      <c r="J236" s="159"/>
    </row>
    <row r="237" spans="1:10" hidden="1" x14ac:dyDescent="0.25">
      <c r="A237" s="76" t="s">
        <v>115</v>
      </c>
      <c r="B237" s="175">
        <v>871</v>
      </c>
      <c r="C237" s="174" t="s">
        <v>106</v>
      </c>
      <c r="D237" s="174" t="s">
        <v>87</v>
      </c>
      <c r="E237" s="174">
        <v>94</v>
      </c>
      <c r="F237" s="175">
        <v>0</v>
      </c>
      <c r="G237" s="174" t="s">
        <v>89</v>
      </c>
      <c r="H237" s="174" t="s">
        <v>90</v>
      </c>
      <c r="I237" s="86"/>
      <c r="J237" s="159">
        <f>J238</f>
        <v>0</v>
      </c>
    </row>
    <row r="238" spans="1:10" hidden="1" x14ac:dyDescent="0.25">
      <c r="A238" s="76" t="s">
        <v>200</v>
      </c>
      <c r="B238" s="175">
        <v>871</v>
      </c>
      <c r="C238" s="174" t="s">
        <v>106</v>
      </c>
      <c r="D238" s="174" t="s">
        <v>87</v>
      </c>
      <c r="E238" s="174">
        <v>94</v>
      </c>
      <c r="F238" s="175">
        <v>1</v>
      </c>
      <c r="G238" s="174" t="s">
        <v>89</v>
      </c>
      <c r="H238" s="174" t="s">
        <v>90</v>
      </c>
      <c r="I238" s="86"/>
      <c r="J238" s="159">
        <f>J239</f>
        <v>0</v>
      </c>
    </row>
    <row r="239" spans="1:10" hidden="1" x14ac:dyDescent="0.25">
      <c r="A239" s="76" t="s">
        <v>200</v>
      </c>
      <c r="B239" s="175">
        <v>871</v>
      </c>
      <c r="C239" s="174" t="s">
        <v>106</v>
      </c>
      <c r="D239" s="174" t="s">
        <v>87</v>
      </c>
      <c r="E239" s="174">
        <v>94</v>
      </c>
      <c r="F239" s="175">
        <v>1</v>
      </c>
      <c r="G239" s="174" t="s">
        <v>89</v>
      </c>
      <c r="H239" s="174" t="s">
        <v>201</v>
      </c>
      <c r="I239" s="86"/>
      <c r="J239" s="159">
        <f>J240</f>
        <v>0</v>
      </c>
    </row>
    <row r="240" spans="1:10" ht="31.5" hidden="1" x14ac:dyDescent="0.25">
      <c r="A240" s="77" t="s">
        <v>96</v>
      </c>
      <c r="B240" s="175">
        <v>871</v>
      </c>
      <c r="C240" s="174" t="s">
        <v>106</v>
      </c>
      <c r="D240" s="174" t="s">
        <v>87</v>
      </c>
      <c r="E240" s="174">
        <v>94</v>
      </c>
      <c r="F240" s="175">
        <v>1</v>
      </c>
      <c r="G240" s="174" t="s">
        <v>89</v>
      </c>
      <c r="H240" s="174" t="s">
        <v>201</v>
      </c>
      <c r="I240" s="86">
        <v>240</v>
      </c>
      <c r="J240" s="159"/>
    </row>
    <row r="241" spans="1:10" x14ac:dyDescent="0.25">
      <c r="A241" s="76" t="s">
        <v>144</v>
      </c>
      <c r="B241" s="174" t="s">
        <v>63</v>
      </c>
      <c r="C241" s="174" t="s">
        <v>106</v>
      </c>
      <c r="D241" s="175" t="s">
        <v>93</v>
      </c>
      <c r="E241" s="174" t="s">
        <v>165</v>
      </c>
      <c r="F241" s="175"/>
      <c r="G241" s="174"/>
      <c r="H241" s="174"/>
      <c r="I241" s="175"/>
      <c r="J241" s="158">
        <f>J242+J277+J288</f>
        <v>29567019.23</v>
      </c>
    </row>
    <row r="242" spans="1:10" ht="47.25" x14ac:dyDescent="0.25">
      <c r="A242" s="76" t="s">
        <v>275</v>
      </c>
      <c r="B242" s="174" t="s">
        <v>63</v>
      </c>
      <c r="C242" s="174" t="s">
        <v>106</v>
      </c>
      <c r="D242" s="174" t="s">
        <v>93</v>
      </c>
      <c r="E242" s="174" t="s">
        <v>93</v>
      </c>
      <c r="F242" s="175">
        <v>0</v>
      </c>
      <c r="G242" s="174" t="s">
        <v>89</v>
      </c>
      <c r="H242" s="174" t="s">
        <v>90</v>
      </c>
      <c r="I242" s="175"/>
      <c r="J242" s="159">
        <f>J243+J250</f>
        <v>29110732.43</v>
      </c>
    </row>
    <row r="243" spans="1:10" ht="31.5" x14ac:dyDescent="0.25">
      <c r="A243" s="77" t="s">
        <v>311</v>
      </c>
      <c r="B243" s="174" t="s">
        <v>63</v>
      </c>
      <c r="C243" s="174" t="s">
        <v>106</v>
      </c>
      <c r="D243" s="174" t="s">
        <v>93</v>
      </c>
      <c r="E243" s="174" t="s">
        <v>93</v>
      </c>
      <c r="F243" s="175">
        <v>2</v>
      </c>
      <c r="G243" s="174" t="s">
        <v>89</v>
      </c>
      <c r="H243" s="174" t="s">
        <v>90</v>
      </c>
      <c r="I243" s="175"/>
      <c r="J243" s="159">
        <f>J244+J246+J248</f>
        <v>8010579.0199999996</v>
      </c>
    </row>
    <row r="244" spans="1:10" hidden="1" x14ac:dyDescent="0.25">
      <c r="A244" s="77" t="s">
        <v>312</v>
      </c>
      <c r="B244" s="174" t="s">
        <v>63</v>
      </c>
      <c r="C244" s="174" t="s">
        <v>106</v>
      </c>
      <c r="D244" s="174" t="s">
        <v>93</v>
      </c>
      <c r="E244" s="174" t="s">
        <v>93</v>
      </c>
      <c r="F244" s="175">
        <v>2</v>
      </c>
      <c r="G244" s="174" t="s">
        <v>89</v>
      </c>
      <c r="H244" s="174" t="s">
        <v>303</v>
      </c>
      <c r="I244" s="175"/>
      <c r="J244" s="159">
        <f>J245</f>
        <v>0</v>
      </c>
    </row>
    <row r="245" spans="1:10" hidden="1" x14ac:dyDescent="0.25">
      <c r="A245" s="77" t="s">
        <v>123</v>
      </c>
      <c r="B245" s="174" t="s">
        <v>63</v>
      </c>
      <c r="C245" s="174" t="s">
        <v>106</v>
      </c>
      <c r="D245" s="174" t="s">
        <v>93</v>
      </c>
      <c r="E245" s="174" t="s">
        <v>93</v>
      </c>
      <c r="F245" s="175">
        <v>2</v>
      </c>
      <c r="G245" s="174" t="s">
        <v>89</v>
      </c>
      <c r="H245" s="174" t="s">
        <v>303</v>
      </c>
      <c r="I245" s="175">
        <v>410</v>
      </c>
      <c r="J245" s="159"/>
    </row>
    <row r="246" spans="1:10" x14ac:dyDescent="0.25">
      <c r="A246" s="77" t="s">
        <v>313</v>
      </c>
      <c r="B246" s="174" t="s">
        <v>63</v>
      </c>
      <c r="C246" s="174" t="s">
        <v>106</v>
      </c>
      <c r="D246" s="174" t="s">
        <v>93</v>
      </c>
      <c r="E246" s="174" t="s">
        <v>93</v>
      </c>
      <c r="F246" s="175">
        <v>2</v>
      </c>
      <c r="G246" s="174" t="s">
        <v>89</v>
      </c>
      <c r="H246" s="174" t="s">
        <v>314</v>
      </c>
      <c r="I246" s="175"/>
      <c r="J246" s="159">
        <f>J247</f>
        <v>7010579.0199999996</v>
      </c>
    </row>
    <row r="247" spans="1:10" ht="31.5" x14ac:dyDescent="0.25">
      <c r="A247" s="77" t="s">
        <v>96</v>
      </c>
      <c r="B247" s="174" t="s">
        <v>63</v>
      </c>
      <c r="C247" s="174" t="s">
        <v>106</v>
      </c>
      <c r="D247" s="174" t="s">
        <v>93</v>
      </c>
      <c r="E247" s="174" t="s">
        <v>93</v>
      </c>
      <c r="F247" s="175">
        <v>2</v>
      </c>
      <c r="G247" s="174" t="s">
        <v>89</v>
      </c>
      <c r="H247" s="174" t="s">
        <v>314</v>
      </c>
      <c r="I247" s="175">
        <v>240</v>
      </c>
      <c r="J247" s="159">
        <v>7010579.0199999996</v>
      </c>
    </row>
    <row r="248" spans="1:10" x14ac:dyDescent="0.25">
      <c r="A248" s="77" t="s">
        <v>315</v>
      </c>
      <c r="B248" s="174" t="s">
        <v>63</v>
      </c>
      <c r="C248" s="174" t="s">
        <v>106</v>
      </c>
      <c r="D248" s="174" t="s">
        <v>93</v>
      </c>
      <c r="E248" s="174" t="s">
        <v>93</v>
      </c>
      <c r="F248" s="175">
        <v>2</v>
      </c>
      <c r="G248" s="174" t="s">
        <v>89</v>
      </c>
      <c r="H248" s="174" t="s">
        <v>316</v>
      </c>
      <c r="I248" s="175"/>
      <c r="J248" s="159">
        <f>J249</f>
        <v>1000000</v>
      </c>
    </row>
    <row r="249" spans="1:10" ht="31.5" x14ac:dyDescent="0.25">
      <c r="A249" s="77" t="s">
        <v>96</v>
      </c>
      <c r="B249" s="174" t="s">
        <v>63</v>
      </c>
      <c r="C249" s="174" t="s">
        <v>106</v>
      </c>
      <c r="D249" s="174" t="s">
        <v>93</v>
      </c>
      <c r="E249" s="174" t="s">
        <v>93</v>
      </c>
      <c r="F249" s="175">
        <v>2</v>
      </c>
      <c r="G249" s="174" t="s">
        <v>89</v>
      </c>
      <c r="H249" s="174" t="s">
        <v>316</v>
      </c>
      <c r="I249" s="175">
        <v>240</v>
      </c>
      <c r="J249" s="159">
        <v>1000000</v>
      </c>
    </row>
    <row r="250" spans="1:10" ht="31.5" x14ac:dyDescent="0.25">
      <c r="A250" s="77" t="s">
        <v>317</v>
      </c>
      <c r="B250" s="174" t="s">
        <v>63</v>
      </c>
      <c r="C250" s="174" t="s">
        <v>106</v>
      </c>
      <c r="D250" s="174" t="s">
        <v>93</v>
      </c>
      <c r="E250" s="174" t="s">
        <v>93</v>
      </c>
      <c r="F250" s="175">
        <v>3</v>
      </c>
      <c r="G250" s="174" t="s">
        <v>89</v>
      </c>
      <c r="H250" s="174" t="s">
        <v>90</v>
      </c>
      <c r="I250" s="175"/>
      <c r="J250" s="159">
        <f>J251+J254+J256+J258+J261+J263+J265+J267+J269+J271+J273+J275</f>
        <v>21100153.41</v>
      </c>
    </row>
    <row r="251" spans="1:10" hidden="1" x14ac:dyDescent="0.25">
      <c r="A251" s="77" t="s">
        <v>318</v>
      </c>
      <c r="B251" s="174" t="s">
        <v>63</v>
      </c>
      <c r="C251" s="174" t="s">
        <v>106</v>
      </c>
      <c r="D251" s="174" t="s">
        <v>93</v>
      </c>
      <c r="E251" s="174" t="s">
        <v>93</v>
      </c>
      <c r="F251" s="175">
        <v>3</v>
      </c>
      <c r="G251" s="174" t="s">
        <v>89</v>
      </c>
      <c r="H251" s="174" t="s">
        <v>319</v>
      </c>
      <c r="I251" s="175"/>
      <c r="J251" s="159">
        <f>SUM(J252:J253)</f>
        <v>0</v>
      </c>
    </row>
    <row r="252" spans="1:10" ht="31.5" hidden="1" x14ac:dyDescent="0.25">
      <c r="A252" s="77" t="s">
        <v>96</v>
      </c>
      <c r="B252" s="174" t="s">
        <v>63</v>
      </c>
      <c r="C252" s="174" t="s">
        <v>106</v>
      </c>
      <c r="D252" s="174" t="s">
        <v>93</v>
      </c>
      <c r="E252" s="174" t="s">
        <v>93</v>
      </c>
      <c r="F252" s="175">
        <v>3</v>
      </c>
      <c r="G252" s="174" t="s">
        <v>89</v>
      </c>
      <c r="H252" s="174" t="s">
        <v>319</v>
      </c>
      <c r="I252" s="175">
        <v>240</v>
      </c>
      <c r="J252" s="159"/>
    </row>
    <row r="253" spans="1:10" hidden="1" x14ac:dyDescent="0.25">
      <c r="A253" s="77" t="s">
        <v>113</v>
      </c>
      <c r="B253" s="174" t="s">
        <v>63</v>
      </c>
      <c r="C253" s="174" t="s">
        <v>106</v>
      </c>
      <c r="D253" s="174" t="s">
        <v>93</v>
      </c>
      <c r="E253" s="174" t="s">
        <v>93</v>
      </c>
      <c r="F253" s="175">
        <v>3</v>
      </c>
      <c r="G253" s="174" t="s">
        <v>89</v>
      </c>
      <c r="H253" s="174" t="s">
        <v>319</v>
      </c>
      <c r="I253" s="175">
        <v>350</v>
      </c>
      <c r="J253" s="159"/>
    </row>
    <row r="254" spans="1:10" x14ac:dyDescent="0.25">
      <c r="A254" s="77" t="s">
        <v>320</v>
      </c>
      <c r="B254" s="174" t="s">
        <v>63</v>
      </c>
      <c r="C254" s="174" t="s">
        <v>106</v>
      </c>
      <c r="D254" s="174" t="s">
        <v>93</v>
      </c>
      <c r="E254" s="174" t="s">
        <v>93</v>
      </c>
      <c r="F254" s="175">
        <v>3</v>
      </c>
      <c r="G254" s="174" t="s">
        <v>89</v>
      </c>
      <c r="H254" s="174" t="s">
        <v>321</v>
      </c>
      <c r="I254" s="175"/>
      <c r="J254" s="159">
        <f>J255</f>
        <v>600000</v>
      </c>
    </row>
    <row r="255" spans="1:10" ht="31.5" x14ac:dyDescent="0.25">
      <c r="A255" s="77" t="s">
        <v>96</v>
      </c>
      <c r="B255" s="174" t="s">
        <v>63</v>
      </c>
      <c r="C255" s="174" t="s">
        <v>106</v>
      </c>
      <c r="D255" s="174" t="s">
        <v>93</v>
      </c>
      <c r="E255" s="174" t="s">
        <v>93</v>
      </c>
      <c r="F255" s="175">
        <v>3</v>
      </c>
      <c r="G255" s="174" t="s">
        <v>89</v>
      </c>
      <c r="H255" s="174" t="s">
        <v>321</v>
      </c>
      <c r="I255" s="175">
        <v>240</v>
      </c>
      <c r="J255" s="159">
        <v>600000</v>
      </c>
    </row>
    <row r="256" spans="1:10" x14ac:dyDescent="0.25">
      <c r="A256" s="77" t="s">
        <v>322</v>
      </c>
      <c r="B256" s="174" t="s">
        <v>63</v>
      </c>
      <c r="C256" s="174" t="s">
        <v>106</v>
      </c>
      <c r="D256" s="174" t="s">
        <v>93</v>
      </c>
      <c r="E256" s="174" t="s">
        <v>93</v>
      </c>
      <c r="F256" s="175">
        <v>3</v>
      </c>
      <c r="G256" s="174" t="s">
        <v>89</v>
      </c>
      <c r="H256" s="175">
        <v>29220</v>
      </c>
      <c r="I256" s="175"/>
      <c r="J256" s="159">
        <f>J257</f>
        <v>1060726.3999999999</v>
      </c>
    </row>
    <row r="257" spans="1:10" ht="31.5" x14ac:dyDescent="0.25">
      <c r="A257" s="77" t="s">
        <v>96</v>
      </c>
      <c r="B257" s="174" t="s">
        <v>63</v>
      </c>
      <c r="C257" s="174" t="s">
        <v>106</v>
      </c>
      <c r="D257" s="174" t="s">
        <v>93</v>
      </c>
      <c r="E257" s="174" t="s">
        <v>93</v>
      </c>
      <c r="F257" s="175">
        <v>3</v>
      </c>
      <c r="G257" s="174" t="s">
        <v>89</v>
      </c>
      <c r="H257" s="175">
        <v>29220</v>
      </c>
      <c r="I257" s="175">
        <v>240</v>
      </c>
      <c r="J257" s="159">
        <v>1060726.3999999999</v>
      </c>
    </row>
    <row r="258" spans="1:10" x14ac:dyDescent="0.25">
      <c r="A258" s="77" t="s">
        <v>323</v>
      </c>
      <c r="B258" s="175">
        <v>871</v>
      </c>
      <c r="C258" s="174" t="s">
        <v>106</v>
      </c>
      <c r="D258" s="174" t="s">
        <v>93</v>
      </c>
      <c r="E258" s="174" t="s">
        <v>93</v>
      </c>
      <c r="F258" s="175">
        <v>3</v>
      </c>
      <c r="G258" s="174" t="s">
        <v>89</v>
      </c>
      <c r="H258" s="174" t="s">
        <v>324</v>
      </c>
      <c r="I258" s="175"/>
      <c r="J258" s="159">
        <f>SUM(J259:J260)</f>
        <v>15899427.01</v>
      </c>
    </row>
    <row r="259" spans="1:10" ht="31.5" x14ac:dyDescent="0.25">
      <c r="A259" s="77" t="s">
        <v>96</v>
      </c>
      <c r="B259" s="175">
        <v>871</v>
      </c>
      <c r="C259" s="174" t="s">
        <v>106</v>
      </c>
      <c r="D259" s="174" t="s">
        <v>93</v>
      </c>
      <c r="E259" s="174" t="s">
        <v>93</v>
      </c>
      <c r="F259" s="175">
        <v>3</v>
      </c>
      <c r="G259" s="174" t="s">
        <v>89</v>
      </c>
      <c r="H259" s="174" t="s">
        <v>324</v>
      </c>
      <c r="I259" s="175">
        <v>240</v>
      </c>
      <c r="J259" s="159">
        <v>15899427.01</v>
      </c>
    </row>
    <row r="260" spans="1:10" hidden="1" x14ac:dyDescent="0.25">
      <c r="A260" s="77" t="s">
        <v>113</v>
      </c>
      <c r="B260" s="175">
        <v>871</v>
      </c>
      <c r="C260" s="174" t="s">
        <v>106</v>
      </c>
      <c r="D260" s="174" t="s">
        <v>93</v>
      </c>
      <c r="E260" s="174" t="s">
        <v>93</v>
      </c>
      <c r="F260" s="175">
        <v>3</v>
      </c>
      <c r="G260" s="174" t="s">
        <v>89</v>
      </c>
      <c r="H260" s="174" t="s">
        <v>324</v>
      </c>
      <c r="I260" s="175">
        <v>350</v>
      </c>
      <c r="J260" s="159"/>
    </row>
    <row r="261" spans="1:10" hidden="1" x14ac:dyDescent="0.25">
      <c r="A261" s="77" t="s">
        <v>325</v>
      </c>
      <c r="B261" s="175">
        <v>871</v>
      </c>
      <c r="C261" s="174" t="s">
        <v>106</v>
      </c>
      <c r="D261" s="174" t="s">
        <v>93</v>
      </c>
      <c r="E261" s="174" t="s">
        <v>93</v>
      </c>
      <c r="F261" s="175">
        <v>3</v>
      </c>
      <c r="G261" s="174" t="s">
        <v>89</v>
      </c>
      <c r="H261" s="175">
        <v>29470</v>
      </c>
      <c r="I261" s="175"/>
      <c r="J261" s="159">
        <f>J262</f>
        <v>0</v>
      </c>
    </row>
    <row r="262" spans="1:10" ht="31.5" hidden="1" x14ac:dyDescent="0.25">
      <c r="A262" s="77" t="s">
        <v>96</v>
      </c>
      <c r="B262" s="175">
        <v>871</v>
      </c>
      <c r="C262" s="174" t="s">
        <v>106</v>
      </c>
      <c r="D262" s="174" t="s">
        <v>93</v>
      </c>
      <c r="E262" s="174" t="s">
        <v>93</v>
      </c>
      <c r="F262" s="175">
        <v>3</v>
      </c>
      <c r="G262" s="174" t="s">
        <v>89</v>
      </c>
      <c r="H262" s="175">
        <v>29470</v>
      </c>
      <c r="I262" s="175">
        <v>240</v>
      </c>
      <c r="J262" s="159"/>
    </row>
    <row r="263" spans="1:10" hidden="1" x14ac:dyDescent="0.25">
      <c r="A263" s="77" t="s">
        <v>326</v>
      </c>
      <c r="B263" s="175">
        <v>871</v>
      </c>
      <c r="C263" s="174" t="s">
        <v>106</v>
      </c>
      <c r="D263" s="174" t="s">
        <v>93</v>
      </c>
      <c r="E263" s="174" t="s">
        <v>93</v>
      </c>
      <c r="F263" s="175">
        <v>3</v>
      </c>
      <c r="G263" s="174" t="s">
        <v>89</v>
      </c>
      <c r="H263" s="175">
        <v>29490</v>
      </c>
      <c r="I263" s="175"/>
      <c r="J263" s="159">
        <f>J264</f>
        <v>0</v>
      </c>
    </row>
    <row r="264" spans="1:10" ht="31.5" hidden="1" x14ac:dyDescent="0.25">
      <c r="A264" s="77" t="s">
        <v>96</v>
      </c>
      <c r="B264" s="175">
        <v>871</v>
      </c>
      <c r="C264" s="174" t="s">
        <v>106</v>
      </c>
      <c r="D264" s="174" t="s">
        <v>93</v>
      </c>
      <c r="E264" s="174" t="s">
        <v>93</v>
      </c>
      <c r="F264" s="175">
        <v>3</v>
      </c>
      <c r="G264" s="174" t="s">
        <v>89</v>
      </c>
      <c r="H264" s="175">
        <v>29490</v>
      </c>
      <c r="I264" s="175">
        <v>240</v>
      </c>
      <c r="J264" s="159"/>
    </row>
    <row r="265" spans="1:10" x14ac:dyDescent="0.25">
      <c r="A265" s="77" t="s">
        <v>327</v>
      </c>
      <c r="B265" s="175">
        <v>871</v>
      </c>
      <c r="C265" s="174" t="s">
        <v>106</v>
      </c>
      <c r="D265" s="174" t="s">
        <v>93</v>
      </c>
      <c r="E265" s="174" t="s">
        <v>93</v>
      </c>
      <c r="F265" s="175">
        <v>3</v>
      </c>
      <c r="G265" s="174" t="s">
        <v>89</v>
      </c>
      <c r="H265" s="174" t="s">
        <v>328</v>
      </c>
      <c r="I265" s="175"/>
      <c r="J265" s="159">
        <f>J266</f>
        <v>2940000</v>
      </c>
    </row>
    <row r="266" spans="1:10" ht="31.5" x14ac:dyDescent="0.25">
      <c r="A266" s="77" t="s">
        <v>96</v>
      </c>
      <c r="B266" s="175">
        <v>871</v>
      </c>
      <c r="C266" s="174" t="s">
        <v>106</v>
      </c>
      <c r="D266" s="174" t="s">
        <v>93</v>
      </c>
      <c r="E266" s="174" t="s">
        <v>93</v>
      </c>
      <c r="F266" s="175">
        <v>3</v>
      </c>
      <c r="G266" s="174" t="s">
        <v>89</v>
      </c>
      <c r="H266" s="174" t="s">
        <v>328</v>
      </c>
      <c r="I266" s="175">
        <v>240</v>
      </c>
      <c r="J266" s="159">
        <v>2940000</v>
      </c>
    </row>
    <row r="267" spans="1:10" ht="31.5" hidden="1" x14ac:dyDescent="0.25">
      <c r="A267" s="77" t="s">
        <v>329</v>
      </c>
      <c r="B267" s="175">
        <v>871</v>
      </c>
      <c r="C267" s="174" t="s">
        <v>106</v>
      </c>
      <c r="D267" s="174" t="s">
        <v>93</v>
      </c>
      <c r="E267" s="174" t="s">
        <v>93</v>
      </c>
      <c r="F267" s="175">
        <v>3</v>
      </c>
      <c r="G267" s="174" t="s">
        <v>89</v>
      </c>
      <c r="H267" s="174" t="s">
        <v>330</v>
      </c>
      <c r="I267" s="175"/>
      <c r="J267" s="159">
        <f>J268</f>
        <v>0</v>
      </c>
    </row>
    <row r="268" spans="1:10" ht="31.5" hidden="1" x14ac:dyDescent="0.25">
      <c r="A268" s="77" t="s">
        <v>96</v>
      </c>
      <c r="B268" s="175">
        <v>871</v>
      </c>
      <c r="C268" s="174" t="s">
        <v>106</v>
      </c>
      <c r="D268" s="174" t="s">
        <v>93</v>
      </c>
      <c r="E268" s="174" t="s">
        <v>93</v>
      </c>
      <c r="F268" s="175">
        <v>3</v>
      </c>
      <c r="G268" s="174" t="s">
        <v>89</v>
      </c>
      <c r="H268" s="174" t="s">
        <v>330</v>
      </c>
      <c r="I268" s="175">
        <v>240</v>
      </c>
      <c r="J268" s="159"/>
    </row>
    <row r="269" spans="1:10" ht="31.5" hidden="1" x14ac:dyDescent="0.25">
      <c r="A269" s="77" t="s">
        <v>331</v>
      </c>
      <c r="B269" s="175">
        <v>871</v>
      </c>
      <c r="C269" s="174" t="s">
        <v>106</v>
      </c>
      <c r="D269" s="174" t="s">
        <v>93</v>
      </c>
      <c r="E269" s="174" t="s">
        <v>93</v>
      </c>
      <c r="F269" s="175">
        <v>3</v>
      </c>
      <c r="G269" s="174" t="s">
        <v>89</v>
      </c>
      <c r="H269" s="174" t="s">
        <v>332</v>
      </c>
      <c r="I269" s="175"/>
      <c r="J269" s="159">
        <f>J270</f>
        <v>0</v>
      </c>
    </row>
    <row r="270" spans="1:10" ht="31.5" hidden="1" x14ac:dyDescent="0.25">
      <c r="A270" s="77" t="s">
        <v>96</v>
      </c>
      <c r="B270" s="175">
        <v>871</v>
      </c>
      <c r="C270" s="174" t="s">
        <v>106</v>
      </c>
      <c r="D270" s="174" t="s">
        <v>93</v>
      </c>
      <c r="E270" s="174" t="s">
        <v>93</v>
      </c>
      <c r="F270" s="175">
        <v>3</v>
      </c>
      <c r="G270" s="174" t="s">
        <v>89</v>
      </c>
      <c r="H270" s="174" t="s">
        <v>332</v>
      </c>
      <c r="I270" s="175">
        <v>240</v>
      </c>
      <c r="J270" s="159"/>
    </row>
    <row r="271" spans="1:10" hidden="1" x14ac:dyDescent="0.25">
      <c r="A271" s="77" t="s">
        <v>333</v>
      </c>
      <c r="B271" s="175">
        <v>871</v>
      </c>
      <c r="C271" s="174" t="s">
        <v>106</v>
      </c>
      <c r="D271" s="174" t="s">
        <v>93</v>
      </c>
      <c r="E271" s="174" t="s">
        <v>93</v>
      </c>
      <c r="F271" s="175">
        <v>3</v>
      </c>
      <c r="G271" s="174" t="s">
        <v>89</v>
      </c>
      <c r="H271" s="174" t="s">
        <v>334</v>
      </c>
      <c r="I271" s="175"/>
      <c r="J271" s="159">
        <f>J272</f>
        <v>0</v>
      </c>
    </row>
    <row r="272" spans="1:10" ht="31.5" hidden="1" x14ac:dyDescent="0.25">
      <c r="A272" s="77" t="s">
        <v>96</v>
      </c>
      <c r="B272" s="175">
        <v>871</v>
      </c>
      <c r="C272" s="174" t="s">
        <v>106</v>
      </c>
      <c r="D272" s="174" t="s">
        <v>93</v>
      </c>
      <c r="E272" s="174" t="s">
        <v>93</v>
      </c>
      <c r="F272" s="175">
        <v>3</v>
      </c>
      <c r="G272" s="174" t="s">
        <v>89</v>
      </c>
      <c r="H272" s="174" t="s">
        <v>334</v>
      </c>
      <c r="I272" s="175">
        <v>240</v>
      </c>
      <c r="J272" s="159"/>
    </row>
    <row r="273" spans="1:10" x14ac:dyDescent="0.25">
      <c r="A273" s="77" t="s">
        <v>335</v>
      </c>
      <c r="B273" s="175">
        <v>871</v>
      </c>
      <c r="C273" s="174" t="s">
        <v>106</v>
      </c>
      <c r="D273" s="174" t="s">
        <v>93</v>
      </c>
      <c r="E273" s="174" t="s">
        <v>93</v>
      </c>
      <c r="F273" s="175">
        <v>3</v>
      </c>
      <c r="G273" s="174" t="s">
        <v>89</v>
      </c>
      <c r="H273" s="174" t="s">
        <v>336</v>
      </c>
      <c r="I273" s="175"/>
      <c r="J273" s="159">
        <f>J274</f>
        <v>600000</v>
      </c>
    </row>
    <row r="274" spans="1:10" ht="31.5" x14ac:dyDescent="0.25">
      <c r="A274" s="77" t="s">
        <v>96</v>
      </c>
      <c r="B274" s="175">
        <v>871</v>
      </c>
      <c r="C274" s="174" t="s">
        <v>106</v>
      </c>
      <c r="D274" s="174" t="s">
        <v>93</v>
      </c>
      <c r="E274" s="174" t="s">
        <v>93</v>
      </c>
      <c r="F274" s="175">
        <v>3</v>
      </c>
      <c r="G274" s="174" t="s">
        <v>89</v>
      </c>
      <c r="H274" s="174" t="s">
        <v>336</v>
      </c>
      <c r="I274" s="175">
        <v>240</v>
      </c>
      <c r="J274" s="159">
        <v>600000</v>
      </c>
    </row>
    <row r="275" spans="1:10" ht="47.25" hidden="1" x14ac:dyDescent="0.25">
      <c r="A275" s="77" t="s">
        <v>337</v>
      </c>
      <c r="B275" s="175">
        <v>871</v>
      </c>
      <c r="C275" s="174" t="s">
        <v>106</v>
      </c>
      <c r="D275" s="174" t="s">
        <v>93</v>
      </c>
      <c r="E275" s="174" t="s">
        <v>93</v>
      </c>
      <c r="F275" s="175">
        <v>3</v>
      </c>
      <c r="G275" s="174" t="s">
        <v>89</v>
      </c>
      <c r="H275" s="174" t="s">
        <v>338</v>
      </c>
      <c r="I275" s="175"/>
      <c r="J275" s="159">
        <f>J276</f>
        <v>0</v>
      </c>
    </row>
    <row r="276" spans="1:10" ht="31.5" hidden="1" x14ac:dyDescent="0.25">
      <c r="A276" s="77" t="s">
        <v>96</v>
      </c>
      <c r="B276" s="175">
        <v>871</v>
      </c>
      <c r="C276" s="174" t="s">
        <v>106</v>
      </c>
      <c r="D276" s="174" t="s">
        <v>93</v>
      </c>
      <c r="E276" s="174" t="s">
        <v>93</v>
      </c>
      <c r="F276" s="175">
        <v>3</v>
      </c>
      <c r="G276" s="174" t="s">
        <v>89</v>
      </c>
      <c r="H276" s="174" t="s">
        <v>338</v>
      </c>
      <c r="I276" s="175">
        <v>240</v>
      </c>
      <c r="J276" s="159"/>
    </row>
    <row r="277" spans="1:10" ht="47.25" x14ac:dyDescent="0.25">
      <c r="A277" s="77" t="s">
        <v>339</v>
      </c>
      <c r="B277" s="175">
        <v>871</v>
      </c>
      <c r="C277" s="174" t="s">
        <v>106</v>
      </c>
      <c r="D277" s="174" t="s">
        <v>93</v>
      </c>
      <c r="E277" s="174" t="s">
        <v>134</v>
      </c>
      <c r="F277" s="175">
        <v>0</v>
      </c>
      <c r="G277" s="174" t="s">
        <v>89</v>
      </c>
      <c r="H277" s="174" t="s">
        <v>90</v>
      </c>
      <c r="I277" s="175"/>
      <c r="J277" s="159">
        <f>J278</f>
        <v>142786.79999999999</v>
      </c>
    </row>
    <row r="278" spans="1:10" ht="47.25" x14ac:dyDescent="0.25">
      <c r="A278" s="77" t="s">
        <v>340</v>
      </c>
      <c r="B278" s="175">
        <v>871</v>
      </c>
      <c r="C278" s="174" t="s">
        <v>106</v>
      </c>
      <c r="D278" s="174" t="s">
        <v>93</v>
      </c>
      <c r="E278" s="174" t="s">
        <v>134</v>
      </c>
      <c r="F278" s="175">
        <v>1</v>
      </c>
      <c r="G278" s="174" t="s">
        <v>89</v>
      </c>
      <c r="H278" s="174" t="s">
        <v>90</v>
      </c>
      <c r="I278" s="175"/>
      <c r="J278" s="159">
        <f>J279+J282+J285</f>
        <v>142786.79999999999</v>
      </c>
    </row>
    <row r="279" spans="1:10" hidden="1" x14ac:dyDescent="0.25">
      <c r="A279" s="77" t="s">
        <v>341</v>
      </c>
      <c r="B279" s="175">
        <v>871</v>
      </c>
      <c r="C279" s="174" t="s">
        <v>106</v>
      </c>
      <c r="D279" s="174" t="s">
        <v>93</v>
      </c>
      <c r="E279" s="174" t="s">
        <v>134</v>
      </c>
      <c r="F279" s="175">
        <v>1</v>
      </c>
      <c r="G279" s="174" t="s">
        <v>86</v>
      </c>
      <c r="H279" s="174" t="s">
        <v>90</v>
      </c>
      <c r="I279" s="175"/>
      <c r="J279" s="159">
        <f>J280</f>
        <v>0</v>
      </c>
    </row>
    <row r="280" spans="1:10" ht="94.5" hidden="1" x14ac:dyDescent="0.25">
      <c r="A280" s="77" t="s">
        <v>342</v>
      </c>
      <c r="B280" s="175">
        <v>871</v>
      </c>
      <c r="C280" s="174" t="s">
        <v>106</v>
      </c>
      <c r="D280" s="174" t="s">
        <v>93</v>
      </c>
      <c r="E280" s="174" t="s">
        <v>134</v>
      </c>
      <c r="F280" s="175">
        <v>1</v>
      </c>
      <c r="G280" s="174" t="s">
        <v>86</v>
      </c>
      <c r="H280" s="174" t="s">
        <v>343</v>
      </c>
      <c r="I280" s="175"/>
      <c r="J280" s="159">
        <f>J281</f>
        <v>0</v>
      </c>
    </row>
    <row r="281" spans="1:10" ht="31.5" hidden="1" x14ac:dyDescent="0.25">
      <c r="A281" s="77" t="s">
        <v>96</v>
      </c>
      <c r="B281" s="175">
        <v>871</v>
      </c>
      <c r="C281" s="174" t="s">
        <v>106</v>
      </c>
      <c r="D281" s="174" t="s">
        <v>93</v>
      </c>
      <c r="E281" s="174" t="s">
        <v>134</v>
      </c>
      <c r="F281" s="175">
        <v>1</v>
      </c>
      <c r="G281" s="174" t="s">
        <v>86</v>
      </c>
      <c r="H281" s="174" t="s">
        <v>343</v>
      </c>
      <c r="I281" s="175">
        <v>240</v>
      </c>
      <c r="J281" s="159"/>
    </row>
    <row r="282" spans="1:10" ht="31.5" hidden="1" x14ac:dyDescent="0.25">
      <c r="A282" s="77" t="s">
        <v>344</v>
      </c>
      <c r="B282" s="175">
        <v>871</v>
      </c>
      <c r="C282" s="174" t="s">
        <v>106</v>
      </c>
      <c r="D282" s="174" t="s">
        <v>93</v>
      </c>
      <c r="E282" s="174" t="s">
        <v>134</v>
      </c>
      <c r="F282" s="175">
        <v>1</v>
      </c>
      <c r="G282" s="174" t="s">
        <v>87</v>
      </c>
      <c r="H282" s="174" t="s">
        <v>90</v>
      </c>
      <c r="I282" s="175"/>
      <c r="J282" s="159">
        <f>J283</f>
        <v>0</v>
      </c>
    </row>
    <row r="283" spans="1:10" ht="94.5" hidden="1" x14ac:dyDescent="0.25">
      <c r="A283" s="77" t="s">
        <v>342</v>
      </c>
      <c r="B283" s="175">
        <v>871</v>
      </c>
      <c r="C283" s="174" t="s">
        <v>106</v>
      </c>
      <c r="D283" s="174" t="s">
        <v>93</v>
      </c>
      <c r="E283" s="174" t="s">
        <v>134</v>
      </c>
      <c r="F283" s="175">
        <v>1</v>
      </c>
      <c r="G283" s="174" t="s">
        <v>87</v>
      </c>
      <c r="H283" s="174" t="s">
        <v>343</v>
      </c>
      <c r="I283" s="175"/>
      <c r="J283" s="159">
        <f>J284</f>
        <v>0</v>
      </c>
    </row>
    <row r="284" spans="1:10" ht="31.5" hidden="1" x14ac:dyDescent="0.25">
      <c r="A284" s="77" t="s">
        <v>96</v>
      </c>
      <c r="B284" s="175">
        <v>871</v>
      </c>
      <c r="C284" s="174" t="s">
        <v>106</v>
      </c>
      <c r="D284" s="174" t="s">
        <v>93</v>
      </c>
      <c r="E284" s="174" t="s">
        <v>134</v>
      </c>
      <c r="F284" s="175">
        <v>1</v>
      </c>
      <c r="G284" s="174" t="s">
        <v>87</v>
      </c>
      <c r="H284" s="174" t="s">
        <v>343</v>
      </c>
      <c r="I284" s="175">
        <v>240</v>
      </c>
      <c r="J284" s="159"/>
    </row>
    <row r="285" spans="1:10" ht="94.5" x14ac:dyDescent="0.25">
      <c r="A285" s="77" t="s">
        <v>345</v>
      </c>
      <c r="B285" s="175">
        <v>871</v>
      </c>
      <c r="C285" s="174" t="s">
        <v>106</v>
      </c>
      <c r="D285" s="174" t="s">
        <v>93</v>
      </c>
      <c r="E285" s="174" t="s">
        <v>134</v>
      </c>
      <c r="F285" s="175">
        <v>1</v>
      </c>
      <c r="G285" s="174" t="s">
        <v>145</v>
      </c>
      <c r="H285" s="174" t="s">
        <v>90</v>
      </c>
      <c r="I285" s="175"/>
      <c r="J285" s="159">
        <f>J286</f>
        <v>142786.79999999999</v>
      </c>
    </row>
    <row r="286" spans="1:10" ht="94.5" x14ac:dyDescent="0.25">
      <c r="A286" s="77" t="s">
        <v>342</v>
      </c>
      <c r="B286" s="175">
        <v>871</v>
      </c>
      <c r="C286" s="174" t="s">
        <v>106</v>
      </c>
      <c r="D286" s="174" t="s">
        <v>93</v>
      </c>
      <c r="E286" s="174" t="s">
        <v>134</v>
      </c>
      <c r="F286" s="175">
        <v>1</v>
      </c>
      <c r="G286" s="174" t="s">
        <v>145</v>
      </c>
      <c r="H286" s="174" t="s">
        <v>146</v>
      </c>
      <c r="I286" s="175"/>
      <c r="J286" s="159">
        <f>J287</f>
        <v>142786.79999999999</v>
      </c>
    </row>
    <row r="287" spans="1:10" x14ac:dyDescent="0.25">
      <c r="A287" s="81" t="s">
        <v>188</v>
      </c>
      <c r="B287" s="175">
        <v>871</v>
      </c>
      <c r="C287" s="174" t="s">
        <v>106</v>
      </c>
      <c r="D287" s="174" t="s">
        <v>93</v>
      </c>
      <c r="E287" s="174" t="s">
        <v>134</v>
      </c>
      <c r="F287" s="175">
        <v>1</v>
      </c>
      <c r="G287" s="174" t="s">
        <v>145</v>
      </c>
      <c r="H287" s="174" t="s">
        <v>146</v>
      </c>
      <c r="I287" s="175">
        <v>540</v>
      </c>
      <c r="J287" s="159">
        <v>142786.79999999999</v>
      </c>
    </row>
    <row r="288" spans="1:10" x14ac:dyDescent="0.25">
      <c r="A288" s="77" t="s">
        <v>101</v>
      </c>
      <c r="B288" s="174" t="s">
        <v>63</v>
      </c>
      <c r="C288" s="174" t="s">
        <v>106</v>
      </c>
      <c r="D288" s="174" t="s">
        <v>93</v>
      </c>
      <c r="E288" s="174" t="s">
        <v>102</v>
      </c>
      <c r="F288" s="175">
        <v>0</v>
      </c>
      <c r="G288" s="174" t="s">
        <v>89</v>
      </c>
      <c r="H288" s="174" t="s">
        <v>90</v>
      </c>
      <c r="I288" s="175"/>
      <c r="J288" s="159">
        <f>J289</f>
        <v>313500</v>
      </c>
    </row>
    <row r="289" spans="1:10" x14ac:dyDescent="0.25">
      <c r="A289" s="77" t="s">
        <v>243</v>
      </c>
      <c r="B289" s="174" t="s">
        <v>63</v>
      </c>
      <c r="C289" s="174" t="s">
        <v>106</v>
      </c>
      <c r="D289" s="174" t="s">
        <v>93</v>
      </c>
      <c r="E289" s="174" t="s">
        <v>102</v>
      </c>
      <c r="F289" s="175">
        <v>9</v>
      </c>
      <c r="G289" s="174" t="s">
        <v>89</v>
      </c>
      <c r="H289" s="174" t="s">
        <v>90</v>
      </c>
      <c r="I289" s="175"/>
      <c r="J289" s="159">
        <f>J290</f>
        <v>313500</v>
      </c>
    </row>
    <row r="290" spans="1:10" ht="31.5" x14ac:dyDescent="0.25">
      <c r="A290" s="76" t="s">
        <v>359</v>
      </c>
      <c r="B290" s="174" t="s">
        <v>63</v>
      </c>
      <c r="C290" s="174" t="s">
        <v>106</v>
      </c>
      <c r="D290" s="174" t="s">
        <v>93</v>
      </c>
      <c r="E290" s="174" t="s">
        <v>102</v>
      </c>
      <c r="F290" s="175">
        <v>9</v>
      </c>
      <c r="G290" s="174" t="s">
        <v>89</v>
      </c>
      <c r="H290" s="175">
        <v>29180</v>
      </c>
      <c r="I290" s="174"/>
      <c r="J290" s="159">
        <f>J291</f>
        <v>313500</v>
      </c>
    </row>
    <row r="291" spans="1:10" x14ac:dyDescent="0.25">
      <c r="A291" s="77" t="s">
        <v>127</v>
      </c>
      <c r="B291" s="174" t="s">
        <v>63</v>
      </c>
      <c r="C291" s="174" t="s">
        <v>106</v>
      </c>
      <c r="D291" s="174" t="s">
        <v>93</v>
      </c>
      <c r="E291" s="174" t="s">
        <v>102</v>
      </c>
      <c r="F291" s="175">
        <v>9</v>
      </c>
      <c r="G291" s="174" t="s">
        <v>89</v>
      </c>
      <c r="H291" s="175">
        <v>29180</v>
      </c>
      <c r="I291" s="174" t="s">
        <v>522</v>
      </c>
      <c r="J291" s="159">
        <v>313500</v>
      </c>
    </row>
    <row r="292" spans="1:10" ht="31.5" x14ac:dyDescent="0.25">
      <c r="A292" s="77" t="s">
        <v>346</v>
      </c>
      <c r="B292" s="175">
        <v>871</v>
      </c>
      <c r="C292" s="174" t="s">
        <v>106</v>
      </c>
      <c r="D292" s="174" t="s">
        <v>106</v>
      </c>
      <c r="E292" s="174" t="s">
        <v>89</v>
      </c>
      <c r="F292" s="175">
        <v>0</v>
      </c>
      <c r="G292" s="174" t="s">
        <v>89</v>
      </c>
      <c r="H292" s="174" t="s">
        <v>90</v>
      </c>
      <c r="I292" s="175"/>
      <c r="J292" s="159">
        <f>J293+J299</f>
        <v>20249523.52</v>
      </c>
    </row>
    <row r="293" spans="1:10" ht="47.25" x14ac:dyDescent="0.25">
      <c r="A293" s="76" t="s">
        <v>275</v>
      </c>
      <c r="B293" s="175">
        <v>871</v>
      </c>
      <c r="C293" s="174" t="s">
        <v>106</v>
      </c>
      <c r="D293" s="174" t="s">
        <v>106</v>
      </c>
      <c r="E293" s="174" t="s">
        <v>93</v>
      </c>
      <c r="F293" s="175">
        <v>0</v>
      </c>
      <c r="G293" s="174" t="s">
        <v>89</v>
      </c>
      <c r="H293" s="174" t="s">
        <v>90</v>
      </c>
      <c r="I293" s="175"/>
      <c r="J293" s="159">
        <f>J294</f>
        <v>19586523.52</v>
      </c>
    </row>
    <row r="294" spans="1:10" x14ac:dyDescent="0.25">
      <c r="A294" s="77" t="s">
        <v>347</v>
      </c>
      <c r="B294" s="175">
        <v>871</v>
      </c>
      <c r="C294" s="174" t="s">
        <v>106</v>
      </c>
      <c r="D294" s="174" t="s">
        <v>106</v>
      </c>
      <c r="E294" s="174" t="s">
        <v>93</v>
      </c>
      <c r="F294" s="175">
        <v>4</v>
      </c>
      <c r="G294" s="174" t="s">
        <v>89</v>
      </c>
      <c r="H294" s="174" t="s">
        <v>90</v>
      </c>
      <c r="I294" s="175"/>
      <c r="J294" s="159">
        <f>J295</f>
        <v>19586523.52</v>
      </c>
    </row>
    <row r="295" spans="1:10" ht="31.5" x14ac:dyDescent="0.25">
      <c r="A295" s="77" t="s">
        <v>348</v>
      </c>
      <c r="B295" s="175">
        <v>871</v>
      </c>
      <c r="C295" s="174" t="s">
        <v>106</v>
      </c>
      <c r="D295" s="174" t="s">
        <v>106</v>
      </c>
      <c r="E295" s="174" t="s">
        <v>93</v>
      </c>
      <c r="F295" s="175">
        <v>4</v>
      </c>
      <c r="G295" s="174" t="s">
        <v>89</v>
      </c>
      <c r="H295" s="174" t="s">
        <v>349</v>
      </c>
      <c r="I295" s="175"/>
      <c r="J295" s="159">
        <f>SUM(J296:J298)</f>
        <v>19586523.52</v>
      </c>
    </row>
    <row r="296" spans="1:10" x14ac:dyDescent="0.25">
      <c r="A296" s="76" t="s">
        <v>350</v>
      </c>
      <c r="B296" s="175">
        <v>871</v>
      </c>
      <c r="C296" s="174" t="s">
        <v>106</v>
      </c>
      <c r="D296" s="174" t="s">
        <v>106</v>
      </c>
      <c r="E296" s="174" t="s">
        <v>93</v>
      </c>
      <c r="F296" s="175">
        <v>4</v>
      </c>
      <c r="G296" s="174" t="s">
        <v>89</v>
      </c>
      <c r="H296" s="174" t="s">
        <v>349</v>
      </c>
      <c r="I296" s="175">
        <v>110</v>
      </c>
      <c r="J296" s="159">
        <f>14314641.12+4323021.62-1000000</f>
        <v>17637662.739999998</v>
      </c>
    </row>
    <row r="297" spans="1:10" ht="31.5" x14ac:dyDescent="0.25">
      <c r="A297" s="77" t="s">
        <v>96</v>
      </c>
      <c r="B297" s="175">
        <v>871</v>
      </c>
      <c r="C297" s="174" t="s">
        <v>106</v>
      </c>
      <c r="D297" s="174" t="s">
        <v>106</v>
      </c>
      <c r="E297" s="174" t="s">
        <v>93</v>
      </c>
      <c r="F297" s="175">
        <v>4</v>
      </c>
      <c r="G297" s="174" t="s">
        <v>89</v>
      </c>
      <c r="H297" s="174" t="s">
        <v>349</v>
      </c>
      <c r="I297" s="175">
        <v>240</v>
      </c>
      <c r="J297" s="159">
        <f>3013940.4-1112079.62</f>
        <v>1901860.7799999998</v>
      </c>
    </row>
    <row r="298" spans="1:10" x14ac:dyDescent="0.25">
      <c r="A298" s="76" t="s">
        <v>98</v>
      </c>
      <c r="B298" s="175">
        <v>871</v>
      </c>
      <c r="C298" s="174" t="s">
        <v>106</v>
      </c>
      <c r="D298" s="174" t="s">
        <v>106</v>
      </c>
      <c r="E298" s="174" t="s">
        <v>93</v>
      </c>
      <c r="F298" s="175">
        <v>4</v>
      </c>
      <c r="G298" s="174" t="s">
        <v>89</v>
      </c>
      <c r="H298" s="174" t="s">
        <v>349</v>
      </c>
      <c r="I298" s="175">
        <v>850</v>
      </c>
      <c r="J298" s="159">
        <v>47000</v>
      </c>
    </row>
    <row r="299" spans="1:10" ht="47.25" x14ac:dyDescent="0.25">
      <c r="A299" s="76" t="s">
        <v>213</v>
      </c>
      <c r="B299" s="175">
        <v>871</v>
      </c>
      <c r="C299" s="174" t="s">
        <v>106</v>
      </c>
      <c r="D299" s="174" t="s">
        <v>106</v>
      </c>
      <c r="E299" s="174" t="s">
        <v>110</v>
      </c>
      <c r="F299" s="175">
        <v>0</v>
      </c>
      <c r="G299" s="174" t="s">
        <v>89</v>
      </c>
      <c r="H299" s="174" t="s">
        <v>90</v>
      </c>
      <c r="I299" s="175"/>
      <c r="J299" s="159">
        <f>J300</f>
        <v>663000</v>
      </c>
    </row>
    <row r="300" spans="1:10" ht="31.5" x14ac:dyDescent="0.25">
      <c r="A300" s="76" t="s">
        <v>351</v>
      </c>
      <c r="B300" s="174" t="s">
        <v>63</v>
      </c>
      <c r="C300" s="174" t="s">
        <v>106</v>
      </c>
      <c r="D300" s="174" t="s">
        <v>106</v>
      </c>
      <c r="E300" s="174" t="s">
        <v>110</v>
      </c>
      <c r="F300" s="175">
        <v>2</v>
      </c>
      <c r="G300" s="174" t="s">
        <v>89</v>
      </c>
      <c r="H300" s="174" t="s">
        <v>90</v>
      </c>
      <c r="I300" s="175"/>
      <c r="J300" s="159">
        <f>J301+J304+J307</f>
        <v>663000</v>
      </c>
    </row>
    <row r="301" spans="1:10" x14ac:dyDescent="0.25">
      <c r="A301" s="76" t="s">
        <v>215</v>
      </c>
      <c r="B301" s="174" t="s">
        <v>63</v>
      </c>
      <c r="C301" s="174" t="s">
        <v>106</v>
      </c>
      <c r="D301" s="174" t="s">
        <v>106</v>
      </c>
      <c r="E301" s="174" t="s">
        <v>110</v>
      </c>
      <c r="F301" s="175">
        <v>2</v>
      </c>
      <c r="G301" s="174" t="s">
        <v>86</v>
      </c>
      <c r="H301" s="174" t="s">
        <v>90</v>
      </c>
      <c r="I301" s="175"/>
      <c r="J301" s="159">
        <f>J302</f>
        <v>150000</v>
      </c>
    </row>
    <row r="302" spans="1:10" ht="47.25" x14ac:dyDescent="0.25">
      <c r="A302" s="77" t="s">
        <v>216</v>
      </c>
      <c r="B302" s="174" t="s">
        <v>63</v>
      </c>
      <c r="C302" s="174" t="s">
        <v>106</v>
      </c>
      <c r="D302" s="174" t="s">
        <v>106</v>
      </c>
      <c r="E302" s="174" t="s">
        <v>110</v>
      </c>
      <c r="F302" s="174" t="s">
        <v>94</v>
      </c>
      <c r="G302" s="174" t="s">
        <v>86</v>
      </c>
      <c r="H302" s="174" t="s">
        <v>217</v>
      </c>
      <c r="I302" s="174"/>
      <c r="J302" s="159">
        <f>J303</f>
        <v>150000</v>
      </c>
    </row>
    <row r="303" spans="1:10" ht="31.5" x14ac:dyDescent="0.25">
      <c r="A303" s="77" t="s">
        <v>96</v>
      </c>
      <c r="B303" s="174" t="s">
        <v>63</v>
      </c>
      <c r="C303" s="174" t="s">
        <v>106</v>
      </c>
      <c r="D303" s="174" t="s">
        <v>106</v>
      </c>
      <c r="E303" s="174" t="s">
        <v>110</v>
      </c>
      <c r="F303" s="174" t="s">
        <v>94</v>
      </c>
      <c r="G303" s="174" t="s">
        <v>86</v>
      </c>
      <c r="H303" s="174" t="s">
        <v>217</v>
      </c>
      <c r="I303" s="174" t="s">
        <v>97</v>
      </c>
      <c r="J303" s="159">
        <v>150000</v>
      </c>
    </row>
    <row r="304" spans="1:10" x14ac:dyDescent="0.25">
      <c r="A304" s="76" t="s">
        <v>352</v>
      </c>
      <c r="B304" s="174" t="s">
        <v>63</v>
      </c>
      <c r="C304" s="174" t="s">
        <v>106</v>
      </c>
      <c r="D304" s="174" t="s">
        <v>106</v>
      </c>
      <c r="E304" s="174" t="s">
        <v>110</v>
      </c>
      <c r="F304" s="175">
        <v>2</v>
      </c>
      <c r="G304" s="174" t="s">
        <v>87</v>
      </c>
      <c r="H304" s="174"/>
      <c r="I304" s="175"/>
      <c r="J304" s="159">
        <f>J305</f>
        <v>508000</v>
      </c>
    </row>
    <row r="305" spans="1:10" ht="47.25" x14ac:dyDescent="0.25">
      <c r="A305" s="77" t="s">
        <v>216</v>
      </c>
      <c r="B305" s="174" t="s">
        <v>63</v>
      </c>
      <c r="C305" s="174" t="s">
        <v>106</v>
      </c>
      <c r="D305" s="174" t="s">
        <v>106</v>
      </c>
      <c r="E305" s="174" t="s">
        <v>110</v>
      </c>
      <c r="F305" s="174" t="s">
        <v>94</v>
      </c>
      <c r="G305" s="174" t="s">
        <v>87</v>
      </c>
      <c r="H305" s="174" t="s">
        <v>217</v>
      </c>
      <c r="I305" s="174"/>
      <c r="J305" s="159">
        <f>J306</f>
        <v>508000</v>
      </c>
    </row>
    <row r="306" spans="1:10" ht="31.5" x14ac:dyDescent="0.25">
      <c r="A306" s="77" t="s">
        <v>96</v>
      </c>
      <c r="B306" s="174" t="s">
        <v>63</v>
      </c>
      <c r="C306" s="174" t="s">
        <v>106</v>
      </c>
      <c r="D306" s="174" t="s">
        <v>106</v>
      </c>
      <c r="E306" s="174" t="s">
        <v>110</v>
      </c>
      <c r="F306" s="174" t="s">
        <v>94</v>
      </c>
      <c r="G306" s="174" t="s">
        <v>87</v>
      </c>
      <c r="H306" s="174" t="s">
        <v>217</v>
      </c>
      <c r="I306" s="174" t="s">
        <v>97</v>
      </c>
      <c r="J306" s="159">
        <v>508000</v>
      </c>
    </row>
    <row r="307" spans="1:10" x14ac:dyDescent="0.25">
      <c r="A307" s="76" t="s">
        <v>222</v>
      </c>
      <c r="B307" s="174" t="s">
        <v>63</v>
      </c>
      <c r="C307" s="174" t="s">
        <v>106</v>
      </c>
      <c r="D307" s="174" t="s">
        <v>106</v>
      </c>
      <c r="E307" s="174" t="s">
        <v>110</v>
      </c>
      <c r="F307" s="174" t="s">
        <v>94</v>
      </c>
      <c r="G307" s="174" t="s">
        <v>93</v>
      </c>
      <c r="H307" s="174" t="s">
        <v>90</v>
      </c>
      <c r="I307" s="174"/>
      <c r="J307" s="159">
        <f>J308</f>
        <v>5000</v>
      </c>
    </row>
    <row r="308" spans="1:10" ht="47.25" x14ac:dyDescent="0.25">
      <c r="A308" s="77" t="s">
        <v>216</v>
      </c>
      <c r="B308" s="174" t="s">
        <v>63</v>
      </c>
      <c r="C308" s="174" t="s">
        <v>106</v>
      </c>
      <c r="D308" s="174" t="s">
        <v>106</v>
      </c>
      <c r="E308" s="174" t="s">
        <v>110</v>
      </c>
      <c r="F308" s="174" t="s">
        <v>94</v>
      </c>
      <c r="G308" s="174" t="s">
        <v>93</v>
      </c>
      <c r="H308" s="174" t="s">
        <v>217</v>
      </c>
      <c r="I308" s="174"/>
      <c r="J308" s="159">
        <f>J309</f>
        <v>5000</v>
      </c>
    </row>
    <row r="309" spans="1:10" ht="31.5" x14ac:dyDescent="0.25">
      <c r="A309" s="77" t="s">
        <v>96</v>
      </c>
      <c r="B309" s="174" t="s">
        <v>63</v>
      </c>
      <c r="C309" s="174" t="s">
        <v>106</v>
      </c>
      <c r="D309" s="174" t="s">
        <v>106</v>
      </c>
      <c r="E309" s="174" t="s">
        <v>110</v>
      </c>
      <c r="F309" s="174" t="s">
        <v>94</v>
      </c>
      <c r="G309" s="174" t="s">
        <v>93</v>
      </c>
      <c r="H309" s="174" t="s">
        <v>217</v>
      </c>
      <c r="I309" s="174" t="s">
        <v>97</v>
      </c>
      <c r="J309" s="159">
        <v>5000</v>
      </c>
    </row>
    <row r="310" spans="1:10" hidden="1" x14ac:dyDescent="0.25">
      <c r="A310" s="77" t="s">
        <v>147</v>
      </c>
      <c r="B310" s="174" t="s">
        <v>63</v>
      </c>
      <c r="C310" s="174" t="s">
        <v>108</v>
      </c>
      <c r="D310" s="174"/>
      <c r="E310" s="174"/>
      <c r="F310" s="174"/>
      <c r="G310" s="174"/>
      <c r="H310" s="174"/>
      <c r="I310" s="174"/>
      <c r="J310" s="159">
        <f>J311</f>
        <v>0</v>
      </c>
    </row>
    <row r="311" spans="1:10" hidden="1" x14ac:dyDescent="0.25">
      <c r="A311" s="77" t="s">
        <v>148</v>
      </c>
      <c r="B311" s="174" t="s">
        <v>63</v>
      </c>
      <c r="C311" s="174" t="s">
        <v>108</v>
      </c>
      <c r="D311" s="174" t="s">
        <v>106</v>
      </c>
      <c r="E311" s="174"/>
      <c r="F311" s="174"/>
      <c r="G311" s="174"/>
      <c r="H311" s="174"/>
      <c r="I311" s="174"/>
      <c r="J311" s="159">
        <f>J312</f>
        <v>0</v>
      </c>
    </row>
    <row r="312" spans="1:10" hidden="1" x14ac:dyDescent="0.25">
      <c r="A312" s="77" t="s">
        <v>101</v>
      </c>
      <c r="B312" s="174" t="s">
        <v>63</v>
      </c>
      <c r="C312" s="174" t="s">
        <v>108</v>
      </c>
      <c r="D312" s="174" t="s">
        <v>106</v>
      </c>
      <c r="E312" s="174" t="s">
        <v>102</v>
      </c>
      <c r="F312" s="175">
        <v>0</v>
      </c>
      <c r="G312" s="174" t="s">
        <v>88</v>
      </c>
      <c r="H312" s="174" t="s">
        <v>90</v>
      </c>
      <c r="I312" s="174"/>
      <c r="J312" s="159">
        <f>J313</f>
        <v>0</v>
      </c>
    </row>
    <row r="313" spans="1:10" hidden="1" x14ac:dyDescent="0.25">
      <c r="A313" s="77" t="s">
        <v>243</v>
      </c>
      <c r="B313" s="174" t="s">
        <v>63</v>
      </c>
      <c r="C313" s="174" t="s">
        <v>108</v>
      </c>
      <c r="D313" s="174" t="s">
        <v>106</v>
      </c>
      <c r="E313" s="174" t="s">
        <v>102</v>
      </c>
      <c r="F313" s="175">
        <v>9</v>
      </c>
      <c r="G313" s="174" t="s">
        <v>88</v>
      </c>
      <c r="H313" s="174" t="s">
        <v>90</v>
      </c>
      <c r="I313" s="174"/>
      <c r="J313" s="159">
        <f>J314</f>
        <v>0</v>
      </c>
    </row>
    <row r="314" spans="1:10" ht="47.25" hidden="1" x14ac:dyDescent="0.25">
      <c r="A314" s="77" t="s">
        <v>337</v>
      </c>
      <c r="B314" s="174" t="s">
        <v>63</v>
      </c>
      <c r="C314" s="174" t="s">
        <v>108</v>
      </c>
      <c r="D314" s="174" t="s">
        <v>106</v>
      </c>
      <c r="E314" s="174" t="s">
        <v>102</v>
      </c>
      <c r="F314" s="174" t="s">
        <v>103</v>
      </c>
      <c r="G314" s="174" t="s">
        <v>88</v>
      </c>
      <c r="H314" s="174" t="s">
        <v>338</v>
      </c>
      <c r="I314" s="174"/>
      <c r="J314" s="159">
        <f>J315</f>
        <v>0</v>
      </c>
    </row>
    <row r="315" spans="1:10" ht="31.5" hidden="1" x14ac:dyDescent="0.25">
      <c r="A315" s="77" t="s">
        <v>96</v>
      </c>
      <c r="B315" s="174" t="s">
        <v>63</v>
      </c>
      <c r="C315" s="174" t="s">
        <v>108</v>
      </c>
      <c r="D315" s="174" t="s">
        <v>106</v>
      </c>
      <c r="E315" s="174" t="s">
        <v>102</v>
      </c>
      <c r="F315" s="174" t="s">
        <v>103</v>
      </c>
      <c r="G315" s="174" t="s">
        <v>88</v>
      </c>
      <c r="H315" s="174" t="s">
        <v>338</v>
      </c>
      <c r="I315" s="174" t="s">
        <v>97</v>
      </c>
      <c r="J315" s="159"/>
    </row>
    <row r="316" spans="1:10" x14ac:dyDescent="0.25">
      <c r="A316" s="82" t="s">
        <v>149</v>
      </c>
      <c r="B316" s="174" t="s">
        <v>63</v>
      </c>
      <c r="C316" s="174" t="s">
        <v>110</v>
      </c>
      <c r="D316" s="174"/>
      <c r="E316" s="174"/>
      <c r="F316" s="175"/>
      <c r="G316" s="174"/>
      <c r="H316" s="174"/>
      <c r="I316" s="175"/>
      <c r="J316" s="158">
        <f>J317+J321</f>
        <v>3155593.6</v>
      </c>
    </row>
    <row r="317" spans="1:10" ht="31.5" x14ac:dyDescent="0.25">
      <c r="A317" s="83" t="s">
        <v>150</v>
      </c>
      <c r="B317" s="174" t="s">
        <v>63</v>
      </c>
      <c r="C317" s="174" t="s">
        <v>110</v>
      </c>
      <c r="D317" s="174" t="s">
        <v>106</v>
      </c>
      <c r="E317" s="174"/>
      <c r="F317" s="175"/>
      <c r="G317" s="174"/>
      <c r="H317" s="174"/>
      <c r="I317" s="175"/>
      <c r="J317" s="159">
        <f>J318</f>
        <v>30000</v>
      </c>
    </row>
    <row r="318" spans="1:10" ht="94.5" x14ac:dyDescent="0.25">
      <c r="A318" s="76" t="s">
        <v>353</v>
      </c>
      <c r="B318" s="174" t="s">
        <v>63</v>
      </c>
      <c r="C318" s="174" t="s">
        <v>110</v>
      </c>
      <c r="D318" s="174" t="s">
        <v>106</v>
      </c>
      <c r="E318" s="174" t="s">
        <v>124</v>
      </c>
      <c r="F318" s="175">
        <v>0</v>
      </c>
      <c r="G318" s="174" t="s">
        <v>89</v>
      </c>
      <c r="H318" s="174" t="s">
        <v>90</v>
      </c>
      <c r="I318" s="175"/>
      <c r="J318" s="159">
        <f>J319</f>
        <v>30000</v>
      </c>
    </row>
    <row r="319" spans="1:10" ht="31.5" x14ac:dyDescent="0.25">
      <c r="A319" s="77" t="s">
        <v>354</v>
      </c>
      <c r="B319" s="174" t="s">
        <v>63</v>
      </c>
      <c r="C319" s="174" t="s">
        <v>110</v>
      </c>
      <c r="D319" s="174" t="s">
        <v>106</v>
      </c>
      <c r="E319" s="174" t="s">
        <v>124</v>
      </c>
      <c r="F319" s="175">
        <v>0</v>
      </c>
      <c r="G319" s="174" t="s">
        <v>89</v>
      </c>
      <c r="H319" s="174" t="s">
        <v>355</v>
      </c>
      <c r="I319" s="175"/>
      <c r="J319" s="159">
        <f>J320</f>
        <v>30000</v>
      </c>
    </row>
    <row r="320" spans="1:10" ht="31.5" x14ac:dyDescent="0.25">
      <c r="A320" s="77" t="s">
        <v>96</v>
      </c>
      <c r="B320" s="174" t="s">
        <v>63</v>
      </c>
      <c r="C320" s="174" t="s">
        <v>110</v>
      </c>
      <c r="D320" s="174" t="s">
        <v>106</v>
      </c>
      <c r="E320" s="174" t="s">
        <v>124</v>
      </c>
      <c r="F320" s="175">
        <v>0</v>
      </c>
      <c r="G320" s="174" t="s">
        <v>89</v>
      </c>
      <c r="H320" s="174" t="s">
        <v>355</v>
      </c>
      <c r="I320" s="175">
        <v>240</v>
      </c>
      <c r="J320" s="159">
        <v>30000</v>
      </c>
    </row>
    <row r="321" spans="1:10" x14ac:dyDescent="0.25">
      <c r="A321" s="76" t="s">
        <v>151</v>
      </c>
      <c r="B321" s="174" t="s">
        <v>63</v>
      </c>
      <c r="C321" s="174" t="s">
        <v>110</v>
      </c>
      <c r="D321" s="174" t="s">
        <v>110</v>
      </c>
      <c r="E321" s="174"/>
      <c r="F321" s="175"/>
      <c r="G321" s="174"/>
      <c r="H321" s="174"/>
      <c r="I321" s="175"/>
      <c r="J321" s="158">
        <f>J322</f>
        <v>3125593.6</v>
      </c>
    </row>
    <row r="322" spans="1:10" ht="47.25" x14ac:dyDescent="0.25">
      <c r="A322" s="77" t="s">
        <v>356</v>
      </c>
      <c r="B322" s="174" t="s">
        <v>63</v>
      </c>
      <c r="C322" s="174" t="s">
        <v>110</v>
      </c>
      <c r="D322" s="174" t="s">
        <v>110</v>
      </c>
      <c r="E322" s="174" t="s">
        <v>108</v>
      </c>
      <c r="F322" s="175">
        <v>0</v>
      </c>
      <c r="G322" s="174" t="s">
        <v>89</v>
      </c>
      <c r="H322" s="174" t="s">
        <v>90</v>
      </c>
      <c r="I322" s="175"/>
      <c r="J322" s="158">
        <f>J323</f>
        <v>3125593.6</v>
      </c>
    </row>
    <row r="323" spans="1:10" x14ac:dyDescent="0.25">
      <c r="A323" s="76" t="s">
        <v>151</v>
      </c>
      <c r="B323" s="174" t="s">
        <v>63</v>
      </c>
      <c r="C323" s="174" t="s">
        <v>110</v>
      </c>
      <c r="D323" s="174" t="s">
        <v>110</v>
      </c>
      <c r="E323" s="174" t="s">
        <v>108</v>
      </c>
      <c r="F323" s="175">
        <v>1</v>
      </c>
      <c r="G323" s="174" t="s">
        <v>89</v>
      </c>
      <c r="H323" s="174" t="s">
        <v>90</v>
      </c>
      <c r="I323" s="175"/>
      <c r="J323" s="158">
        <f>J324+J326</f>
        <v>3125593.6</v>
      </c>
    </row>
    <row r="324" spans="1:10" ht="31.5" x14ac:dyDescent="0.25">
      <c r="A324" s="76" t="s">
        <v>357</v>
      </c>
      <c r="B324" s="174" t="s">
        <v>63</v>
      </c>
      <c r="C324" s="174" t="s">
        <v>110</v>
      </c>
      <c r="D324" s="174" t="s">
        <v>110</v>
      </c>
      <c r="E324" s="174" t="s">
        <v>108</v>
      </c>
      <c r="F324" s="175">
        <v>1</v>
      </c>
      <c r="G324" s="174" t="s">
        <v>89</v>
      </c>
      <c r="H324" s="174" t="s">
        <v>358</v>
      </c>
      <c r="I324" s="175"/>
      <c r="J324" s="158">
        <f>J325</f>
        <v>99993.600000000006</v>
      </c>
    </row>
    <row r="325" spans="1:10" x14ac:dyDescent="0.25">
      <c r="A325" s="76" t="s">
        <v>350</v>
      </c>
      <c r="B325" s="174" t="s">
        <v>63</v>
      </c>
      <c r="C325" s="174" t="s">
        <v>110</v>
      </c>
      <c r="D325" s="174" t="s">
        <v>110</v>
      </c>
      <c r="E325" s="174" t="s">
        <v>108</v>
      </c>
      <c r="F325" s="175">
        <v>1</v>
      </c>
      <c r="G325" s="174" t="s">
        <v>89</v>
      </c>
      <c r="H325" s="174" t="s">
        <v>358</v>
      </c>
      <c r="I325" s="175">
        <v>110</v>
      </c>
      <c r="J325" s="158">
        <f>99993.6</f>
        <v>99993.600000000006</v>
      </c>
    </row>
    <row r="326" spans="1:10" ht="31.5" x14ac:dyDescent="0.25">
      <c r="A326" s="76" t="s">
        <v>359</v>
      </c>
      <c r="B326" s="174" t="s">
        <v>63</v>
      </c>
      <c r="C326" s="174" t="s">
        <v>110</v>
      </c>
      <c r="D326" s="174" t="s">
        <v>110</v>
      </c>
      <c r="E326" s="174" t="s">
        <v>108</v>
      </c>
      <c r="F326" s="175">
        <v>1</v>
      </c>
      <c r="G326" s="174" t="s">
        <v>89</v>
      </c>
      <c r="H326" s="174" t="s">
        <v>360</v>
      </c>
      <c r="I326" s="175"/>
      <c r="J326" s="158">
        <f>J327</f>
        <v>3025600</v>
      </c>
    </row>
    <row r="327" spans="1:10" x14ac:dyDescent="0.25">
      <c r="A327" s="77" t="s">
        <v>127</v>
      </c>
      <c r="B327" s="174" t="s">
        <v>63</v>
      </c>
      <c r="C327" s="174" t="s">
        <v>110</v>
      </c>
      <c r="D327" s="174" t="s">
        <v>110</v>
      </c>
      <c r="E327" s="174" t="s">
        <v>108</v>
      </c>
      <c r="F327" s="175">
        <v>1</v>
      </c>
      <c r="G327" s="174" t="s">
        <v>89</v>
      </c>
      <c r="H327" s="174" t="s">
        <v>360</v>
      </c>
      <c r="I327" s="175">
        <v>520</v>
      </c>
      <c r="J327" s="158">
        <v>3025600</v>
      </c>
    </row>
    <row r="328" spans="1:10" x14ac:dyDescent="0.25">
      <c r="A328" s="82" t="s">
        <v>361</v>
      </c>
      <c r="B328" s="174" t="s">
        <v>63</v>
      </c>
      <c r="C328" s="174" t="s">
        <v>136</v>
      </c>
      <c r="D328" s="174"/>
      <c r="E328" s="174"/>
      <c r="F328" s="175"/>
      <c r="G328" s="174"/>
      <c r="H328" s="174"/>
      <c r="I328" s="175"/>
      <c r="J328" s="158">
        <f>J329+J369</f>
        <v>25144258.27</v>
      </c>
    </row>
    <row r="329" spans="1:10" x14ac:dyDescent="0.25">
      <c r="A329" s="76" t="s">
        <v>152</v>
      </c>
      <c r="B329" s="174" t="s">
        <v>63</v>
      </c>
      <c r="C329" s="174" t="s">
        <v>136</v>
      </c>
      <c r="D329" s="175" t="s">
        <v>86</v>
      </c>
      <c r="E329" s="174" t="s">
        <v>165</v>
      </c>
      <c r="F329" s="175"/>
      <c r="G329" s="174"/>
      <c r="H329" s="174"/>
      <c r="I329" s="175" t="s">
        <v>166</v>
      </c>
      <c r="J329" s="158">
        <f>J360+J330+J348+J356</f>
        <v>24277258.27</v>
      </c>
    </row>
    <row r="330" spans="1:10" ht="47.25" x14ac:dyDescent="0.25">
      <c r="A330" s="77" t="s">
        <v>356</v>
      </c>
      <c r="B330" s="174" t="s">
        <v>63</v>
      </c>
      <c r="C330" s="174" t="s">
        <v>136</v>
      </c>
      <c r="D330" s="174" t="s">
        <v>86</v>
      </c>
      <c r="E330" s="174" t="s">
        <v>108</v>
      </c>
      <c r="F330" s="175">
        <v>0</v>
      </c>
      <c r="G330" s="174" t="s">
        <v>89</v>
      </c>
      <c r="H330" s="174" t="s">
        <v>90</v>
      </c>
      <c r="I330" s="175"/>
      <c r="J330" s="158">
        <f>J331+J343</f>
        <v>22931596.059999999</v>
      </c>
    </row>
    <row r="331" spans="1:10" x14ac:dyDescent="0.25">
      <c r="A331" s="77" t="s">
        <v>362</v>
      </c>
      <c r="B331" s="174" t="s">
        <v>63</v>
      </c>
      <c r="C331" s="174" t="s">
        <v>136</v>
      </c>
      <c r="D331" s="174" t="s">
        <v>86</v>
      </c>
      <c r="E331" s="174" t="s">
        <v>108</v>
      </c>
      <c r="F331" s="175">
        <v>2</v>
      </c>
      <c r="G331" s="174" t="s">
        <v>89</v>
      </c>
      <c r="H331" s="174" t="s">
        <v>90</v>
      </c>
      <c r="I331" s="175"/>
      <c r="J331" s="158">
        <f>J332+J336+J338+J340</f>
        <v>9126919.8599999994</v>
      </c>
    </row>
    <row r="332" spans="1:10" ht="31.5" x14ac:dyDescent="0.25">
      <c r="A332" s="77" t="s">
        <v>348</v>
      </c>
      <c r="B332" s="174" t="s">
        <v>63</v>
      </c>
      <c r="C332" s="174" t="s">
        <v>136</v>
      </c>
      <c r="D332" s="174" t="s">
        <v>86</v>
      </c>
      <c r="E332" s="174" t="s">
        <v>108</v>
      </c>
      <c r="F332" s="175">
        <v>2</v>
      </c>
      <c r="G332" s="174" t="s">
        <v>89</v>
      </c>
      <c r="H332" s="174" t="s">
        <v>349</v>
      </c>
      <c r="I332" s="175"/>
      <c r="J332" s="158">
        <f>SUM(J333:J335)</f>
        <v>4126919.8600000003</v>
      </c>
    </row>
    <row r="333" spans="1:10" x14ac:dyDescent="0.25">
      <c r="A333" s="76" t="s">
        <v>350</v>
      </c>
      <c r="B333" s="174" t="s">
        <v>63</v>
      </c>
      <c r="C333" s="174" t="s">
        <v>136</v>
      </c>
      <c r="D333" s="174" t="s">
        <v>86</v>
      </c>
      <c r="E333" s="174" t="s">
        <v>108</v>
      </c>
      <c r="F333" s="175">
        <v>2</v>
      </c>
      <c r="G333" s="174" t="s">
        <v>89</v>
      </c>
      <c r="H333" s="174" t="s">
        <v>349</v>
      </c>
      <c r="I333" s="175">
        <v>110</v>
      </c>
      <c r="J333" s="158">
        <f>2930565.56-254898.25-500000</f>
        <v>2175667.31</v>
      </c>
    </row>
    <row r="334" spans="1:10" ht="31.5" x14ac:dyDescent="0.25">
      <c r="A334" s="77" t="s">
        <v>96</v>
      </c>
      <c r="B334" s="174" t="s">
        <v>63</v>
      </c>
      <c r="C334" s="174" t="s">
        <v>136</v>
      </c>
      <c r="D334" s="174" t="s">
        <v>86</v>
      </c>
      <c r="E334" s="174" t="s">
        <v>108</v>
      </c>
      <c r="F334" s="175">
        <v>2</v>
      </c>
      <c r="G334" s="174" t="s">
        <v>89</v>
      </c>
      <c r="H334" s="174" t="s">
        <v>349</v>
      </c>
      <c r="I334" s="175">
        <v>240</v>
      </c>
      <c r="J334" s="158">
        <v>1931252.55</v>
      </c>
    </row>
    <row r="335" spans="1:10" x14ac:dyDescent="0.25">
      <c r="A335" s="76" t="s">
        <v>98</v>
      </c>
      <c r="B335" s="174" t="s">
        <v>63</v>
      </c>
      <c r="C335" s="174" t="s">
        <v>136</v>
      </c>
      <c r="D335" s="174" t="s">
        <v>86</v>
      </c>
      <c r="E335" s="174" t="s">
        <v>108</v>
      </c>
      <c r="F335" s="175">
        <v>2</v>
      </c>
      <c r="G335" s="174" t="s">
        <v>89</v>
      </c>
      <c r="H335" s="174" t="s">
        <v>349</v>
      </c>
      <c r="I335" s="175">
        <v>850</v>
      </c>
      <c r="J335" s="158">
        <v>20000</v>
      </c>
    </row>
    <row r="336" spans="1:10" ht="31.5" hidden="1" x14ac:dyDescent="0.25">
      <c r="A336" s="77" t="s">
        <v>363</v>
      </c>
      <c r="B336" s="174" t="s">
        <v>63</v>
      </c>
      <c r="C336" s="174" t="s">
        <v>136</v>
      </c>
      <c r="D336" s="174" t="s">
        <v>86</v>
      </c>
      <c r="E336" s="174" t="s">
        <v>108</v>
      </c>
      <c r="F336" s="174" t="s">
        <v>94</v>
      </c>
      <c r="G336" s="174" t="s">
        <v>89</v>
      </c>
      <c r="H336" s="174" t="s">
        <v>364</v>
      </c>
      <c r="I336" s="174"/>
      <c r="J336" s="159">
        <f>J337</f>
        <v>0</v>
      </c>
    </row>
    <row r="337" spans="1:10" ht="31.5" hidden="1" x14ac:dyDescent="0.25">
      <c r="A337" s="77" t="s">
        <v>96</v>
      </c>
      <c r="B337" s="174" t="s">
        <v>63</v>
      </c>
      <c r="C337" s="174" t="s">
        <v>136</v>
      </c>
      <c r="D337" s="174" t="s">
        <v>86</v>
      </c>
      <c r="E337" s="174" t="s">
        <v>108</v>
      </c>
      <c r="F337" s="174" t="s">
        <v>94</v>
      </c>
      <c r="G337" s="174" t="s">
        <v>89</v>
      </c>
      <c r="H337" s="174" t="s">
        <v>364</v>
      </c>
      <c r="I337" s="174" t="s">
        <v>97</v>
      </c>
      <c r="J337" s="159"/>
    </row>
    <row r="338" spans="1:10" ht="31.5" hidden="1" x14ac:dyDescent="0.25">
      <c r="A338" s="77" t="s">
        <v>365</v>
      </c>
      <c r="B338" s="174" t="s">
        <v>63</v>
      </c>
      <c r="C338" s="174" t="s">
        <v>136</v>
      </c>
      <c r="D338" s="174" t="s">
        <v>86</v>
      </c>
      <c r="E338" s="174" t="s">
        <v>108</v>
      </c>
      <c r="F338" s="174" t="s">
        <v>94</v>
      </c>
      <c r="G338" s="174" t="s">
        <v>89</v>
      </c>
      <c r="H338" s="174" t="s">
        <v>366</v>
      </c>
      <c r="I338" s="174"/>
      <c r="J338" s="159">
        <f>J339</f>
        <v>0</v>
      </c>
    </row>
    <row r="339" spans="1:10" ht="31.5" hidden="1" x14ac:dyDescent="0.25">
      <c r="A339" s="77" t="s">
        <v>96</v>
      </c>
      <c r="B339" s="174" t="s">
        <v>63</v>
      </c>
      <c r="C339" s="174" t="s">
        <v>136</v>
      </c>
      <c r="D339" s="174" t="s">
        <v>86</v>
      </c>
      <c r="E339" s="174" t="s">
        <v>108</v>
      </c>
      <c r="F339" s="174" t="s">
        <v>94</v>
      </c>
      <c r="G339" s="174" t="s">
        <v>89</v>
      </c>
      <c r="H339" s="174" t="s">
        <v>366</v>
      </c>
      <c r="I339" s="174" t="s">
        <v>97</v>
      </c>
      <c r="J339" s="159"/>
    </row>
    <row r="340" spans="1:10" x14ac:dyDescent="0.25">
      <c r="A340" s="77" t="s">
        <v>523</v>
      </c>
      <c r="B340" s="174" t="s">
        <v>63</v>
      </c>
      <c r="C340" s="174" t="s">
        <v>136</v>
      </c>
      <c r="D340" s="174" t="s">
        <v>86</v>
      </c>
      <c r="E340" s="174" t="s">
        <v>108</v>
      </c>
      <c r="F340" s="174" t="s">
        <v>94</v>
      </c>
      <c r="G340" s="174" t="s">
        <v>524</v>
      </c>
      <c r="H340" s="174" t="s">
        <v>90</v>
      </c>
      <c r="I340" s="174"/>
      <c r="J340" s="159">
        <f>J341</f>
        <v>5000000</v>
      </c>
    </row>
    <row r="341" spans="1:10" x14ac:dyDescent="0.25">
      <c r="A341" s="77" t="s">
        <v>525</v>
      </c>
      <c r="B341" s="174" t="s">
        <v>63</v>
      </c>
      <c r="C341" s="174" t="s">
        <v>136</v>
      </c>
      <c r="D341" s="174" t="s">
        <v>86</v>
      </c>
      <c r="E341" s="174" t="s">
        <v>108</v>
      </c>
      <c r="F341" s="174" t="s">
        <v>94</v>
      </c>
      <c r="G341" s="174" t="s">
        <v>524</v>
      </c>
      <c r="H341" s="174" t="s">
        <v>526</v>
      </c>
      <c r="I341" s="174"/>
      <c r="J341" s="159">
        <f>J342</f>
        <v>5000000</v>
      </c>
    </row>
    <row r="342" spans="1:10" ht="31.5" x14ac:dyDescent="0.25">
      <c r="A342" s="77" t="s">
        <v>96</v>
      </c>
      <c r="B342" s="174" t="s">
        <v>63</v>
      </c>
      <c r="C342" s="174" t="s">
        <v>136</v>
      </c>
      <c r="D342" s="174" t="s">
        <v>86</v>
      </c>
      <c r="E342" s="174" t="s">
        <v>108</v>
      </c>
      <c r="F342" s="174" t="s">
        <v>94</v>
      </c>
      <c r="G342" s="174" t="s">
        <v>524</v>
      </c>
      <c r="H342" s="174" t="s">
        <v>526</v>
      </c>
      <c r="I342" s="174" t="s">
        <v>97</v>
      </c>
      <c r="J342" s="159">
        <v>5000000</v>
      </c>
    </row>
    <row r="343" spans="1:10" x14ac:dyDescent="0.25">
      <c r="A343" s="77" t="s">
        <v>367</v>
      </c>
      <c r="B343" s="174" t="s">
        <v>63</v>
      </c>
      <c r="C343" s="174" t="s">
        <v>136</v>
      </c>
      <c r="D343" s="174" t="s">
        <v>86</v>
      </c>
      <c r="E343" s="174" t="s">
        <v>108</v>
      </c>
      <c r="F343" s="175">
        <v>5</v>
      </c>
      <c r="G343" s="174" t="s">
        <v>89</v>
      </c>
      <c r="H343" s="174" t="s">
        <v>90</v>
      </c>
      <c r="I343" s="175"/>
      <c r="J343" s="158">
        <f>J344+J346</f>
        <v>13804676.199999999</v>
      </c>
    </row>
    <row r="344" spans="1:10" ht="31.5" x14ac:dyDescent="0.25">
      <c r="A344" s="77" t="s">
        <v>348</v>
      </c>
      <c r="B344" s="174" t="s">
        <v>63</v>
      </c>
      <c r="C344" s="174" t="s">
        <v>136</v>
      </c>
      <c r="D344" s="174" t="s">
        <v>86</v>
      </c>
      <c r="E344" s="174" t="s">
        <v>108</v>
      </c>
      <c r="F344" s="175">
        <v>5</v>
      </c>
      <c r="G344" s="174" t="s">
        <v>89</v>
      </c>
      <c r="H344" s="174" t="s">
        <v>349</v>
      </c>
      <c r="I344" s="175"/>
      <c r="J344" s="158">
        <f>J345</f>
        <v>13804676.199999999</v>
      </c>
    </row>
    <row r="345" spans="1:10" x14ac:dyDescent="0.25">
      <c r="A345" s="76" t="s">
        <v>137</v>
      </c>
      <c r="B345" s="174" t="s">
        <v>63</v>
      </c>
      <c r="C345" s="174" t="s">
        <v>136</v>
      </c>
      <c r="D345" s="174" t="s">
        <v>86</v>
      </c>
      <c r="E345" s="174" t="s">
        <v>108</v>
      </c>
      <c r="F345" s="175">
        <v>5</v>
      </c>
      <c r="G345" s="174" t="s">
        <v>89</v>
      </c>
      <c r="H345" s="174" t="s">
        <v>349</v>
      </c>
      <c r="I345" s="175">
        <v>620</v>
      </c>
      <c r="J345" s="158">
        <f>15293057.16-988380.96-500000</f>
        <v>13804676.199999999</v>
      </c>
    </row>
    <row r="346" spans="1:10" ht="94.5" hidden="1" x14ac:dyDescent="0.25">
      <c r="A346" s="76" t="s">
        <v>368</v>
      </c>
      <c r="B346" s="174" t="s">
        <v>63</v>
      </c>
      <c r="C346" s="174" t="s">
        <v>136</v>
      </c>
      <c r="D346" s="174" t="s">
        <v>86</v>
      </c>
      <c r="E346" s="174" t="s">
        <v>108</v>
      </c>
      <c r="F346" s="175">
        <v>5</v>
      </c>
      <c r="G346" s="174" t="s">
        <v>89</v>
      </c>
      <c r="H346" s="174" t="s">
        <v>369</v>
      </c>
      <c r="I346" s="175"/>
      <c r="J346" s="158">
        <f>J347</f>
        <v>0</v>
      </c>
    </row>
    <row r="347" spans="1:10" hidden="1" x14ac:dyDescent="0.25">
      <c r="A347" s="76" t="s">
        <v>188</v>
      </c>
      <c r="B347" s="174" t="s">
        <v>63</v>
      </c>
      <c r="C347" s="174" t="s">
        <v>136</v>
      </c>
      <c r="D347" s="174" t="s">
        <v>86</v>
      </c>
      <c r="E347" s="174" t="s">
        <v>108</v>
      </c>
      <c r="F347" s="175">
        <v>5</v>
      </c>
      <c r="G347" s="174" t="s">
        <v>89</v>
      </c>
      <c r="H347" s="174" t="s">
        <v>369</v>
      </c>
      <c r="I347" s="175">
        <v>540</v>
      </c>
      <c r="J347" s="158"/>
    </row>
    <row r="348" spans="1:10" ht="47.25" x14ac:dyDescent="0.25">
      <c r="A348" s="76" t="s">
        <v>213</v>
      </c>
      <c r="B348" s="174" t="s">
        <v>63</v>
      </c>
      <c r="C348" s="174" t="s">
        <v>136</v>
      </c>
      <c r="D348" s="174" t="s">
        <v>86</v>
      </c>
      <c r="E348" s="174" t="s">
        <v>110</v>
      </c>
      <c r="F348" s="175">
        <v>0</v>
      </c>
      <c r="G348" s="174" t="s">
        <v>89</v>
      </c>
      <c r="H348" s="174" t="s">
        <v>90</v>
      </c>
      <c r="I348" s="175"/>
      <c r="J348" s="159">
        <f>J349</f>
        <v>55000</v>
      </c>
    </row>
    <row r="349" spans="1:10" ht="31.5" x14ac:dyDescent="0.25">
      <c r="A349" s="76" t="s">
        <v>370</v>
      </c>
      <c r="B349" s="174" t="s">
        <v>63</v>
      </c>
      <c r="C349" s="174" t="s">
        <v>136</v>
      </c>
      <c r="D349" s="174" t="s">
        <v>86</v>
      </c>
      <c r="E349" s="174" t="s">
        <v>110</v>
      </c>
      <c r="F349" s="175">
        <v>3</v>
      </c>
      <c r="G349" s="174" t="s">
        <v>89</v>
      </c>
      <c r="H349" s="174" t="s">
        <v>90</v>
      </c>
      <c r="I349" s="175"/>
      <c r="J349" s="159">
        <f>J351+J353</f>
        <v>55000</v>
      </c>
    </row>
    <row r="350" spans="1:10" x14ac:dyDescent="0.25">
      <c r="A350" s="76" t="s">
        <v>215</v>
      </c>
      <c r="B350" s="174" t="s">
        <v>63</v>
      </c>
      <c r="C350" s="174" t="s">
        <v>136</v>
      </c>
      <c r="D350" s="174" t="s">
        <v>86</v>
      </c>
      <c r="E350" s="174" t="s">
        <v>110</v>
      </c>
      <c r="F350" s="175">
        <v>3</v>
      </c>
      <c r="G350" s="174" t="s">
        <v>86</v>
      </c>
      <c r="H350" s="174" t="s">
        <v>90</v>
      </c>
      <c r="I350" s="175"/>
      <c r="J350" s="159">
        <f>J351</f>
        <v>50000</v>
      </c>
    </row>
    <row r="351" spans="1:10" ht="47.25" x14ac:dyDescent="0.25">
      <c r="A351" s="77" t="s">
        <v>216</v>
      </c>
      <c r="B351" s="174" t="s">
        <v>63</v>
      </c>
      <c r="C351" s="174" t="s">
        <v>136</v>
      </c>
      <c r="D351" s="174" t="s">
        <v>86</v>
      </c>
      <c r="E351" s="174" t="s">
        <v>110</v>
      </c>
      <c r="F351" s="174" t="s">
        <v>95</v>
      </c>
      <c r="G351" s="174" t="s">
        <v>86</v>
      </c>
      <c r="H351" s="174" t="s">
        <v>217</v>
      </c>
      <c r="I351" s="174"/>
      <c r="J351" s="159">
        <f>J352</f>
        <v>50000</v>
      </c>
    </row>
    <row r="352" spans="1:10" ht="31.5" x14ac:dyDescent="0.25">
      <c r="A352" s="77" t="s">
        <v>96</v>
      </c>
      <c r="B352" s="174" t="s">
        <v>63</v>
      </c>
      <c r="C352" s="174" t="s">
        <v>136</v>
      </c>
      <c r="D352" s="174" t="s">
        <v>86</v>
      </c>
      <c r="E352" s="174" t="s">
        <v>110</v>
      </c>
      <c r="F352" s="174" t="s">
        <v>95</v>
      </c>
      <c r="G352" s="174" t="s">
        <v>86</v>
      </c>
      <c r="H352" s="174" t="s">
        <v>217</v>
      </c>
      <c r="I352" s="174" t="s">
        <v>97</v>
      </c>
      <c r="J352" s="159">
        <v>50000</v>
      </c>
    </row>
    <row r="353" spans="1:10" x14ac:dyDescent="0.25">
      <c r="A353" s="76" t="s">
        <v>222</v>
      </c>
      <c r="B353" s="174" t="s">
        <v>63</v>
      </c>
      <c r="C353" s="174" t="s">
        <v>136</v>
      </c>
      <c r="D353" s="174" t="s">
        <v>86</v>
      </c>
      <c r="E353" s="174" t="s">
        <v>110</v>
      </c>
      <c r="F353" s="175">
        <v>3</v>
      </c>
      <c r="G353" s="174" t="s">
        <v>87</v>
      </c>
      <c r="H353" s="174" t="s">
        <v>90</v>
      </c>
      <c r="I353" s="175"/>
      <c r="J353" s="159">
        <f>J354</f>
        <v>5000</v>
      </c>
    </row>
    <row r="354" spans="1:10" ht="47.25" x14ac:dyDescent="0.25">
      <c r="A354" s="77" t="s">
        <v>216</v>
      </c>
      <c r="B354" s="174" t="s">
        <v>63</v>
      </c>
      <c r="C354" s="174" t="s">
        <v>136</v>
      </c>
      <c r="D354" s="174" t="s">
        <v>86</v>
      </c>
      <c r="E354" s="174" t="s">
        <v>110</v>
      </c>
      <c r="F354" s="174" t="s">
        <v>95</v>
      </c>
      <c r="G354" s="174" t="s">
        <v>87</v>
      </c>
      <c r="H354" s="174" t="s">
        <v>217</v>
      </c>
      <c r="I354" s="174"/>
      <c r="J354" s="159">
        <f>J355</f>
        <v>5000</v>
      </c>
    </row>
    <row r="355" spans="1:10" ht="31.5" x14ac:dyDescent="0.25">
      <c r="A355" s="77" t="s">
        <v>96</v>
      </c>
      <c r="B355" s="174" t="s">
        <v>63</v>
      </c>
      <c r="C355" s="174" t="s">
        <v>136</v>
      </c>
      <c r="D355" s="174" t="s">
        <v>86</v>
      </c>
      <c r="E355" s="174" t="s">
        <v>110</v>
      </c>
      <c r="F355" s="174" t="s">
        <v>95</v>
      </c>
      <c r="G355" s="174" t="s">
        <v>87</v>
      </c>
      <c r="H355" s="174" t="s">
        <v>217</v>
      </c>
      <c r="I355" s="174" t="s">
        <v>97</v>
      </c>
      <c r="J355" s="159">
        <v>5000</v>
      </c>
    </row>
    <row r="356" spans="1:10" ht="47.25" hidden="1" x14ac:dyDescent="0.25">
      <c r="A356" s="76" t="s">
        <v>225</v>
      </c>
      <c r="B356" s="174" t="s">
        <v>63</v>
      </c>
      <c r="C356" s="174" t="s">
        <v>136</v>
      </c>
      <c r="D356" s="174" t="s">
        <v>86</v>
      </c>
      <c r="E356" s="174" t="s">
        <v>112</v>
      </c>
      <c r="F356" s="175">
        <v>0</v>
      </c>
      <c r="G356" s="174" t="s">
        <v>89</v>
      </c>
      <c r="H356" s="174" t="s">
        <v>90</v>
      </c>
      <c r="I356" s="175"/>
      <c r="J356" s="159">
        <f>J357</f>
        <v>0</v>
      </c>
    </row>
    <row r="357" spans="1:10" hidden="1" x14ac:dyDescent="0.25">
      <c r="A357" s="77" t="s">
        <v>226</v>
      </c>
      <c r="B357" s="174" t="s">
        <v>63</v>
      </c>
      <c r="C357" s="174" t="s">
        <v>136</v>
      </c>
      <c r="D357" s="174" t="s">
        <v>86</v>
      </c>
      <c r="E357" s="174" t="s">
        <v>112</v>
      </c>
      <c r="F357" s="174" t="s">
        <v>88</v>
      </c>
      <c r="G357" s="174" t="s">
        <v>86</v>
      </c>
      <c r="H357" s="174" t="s">
        <v>90</v>
      </c>
      <c r="I357" s="174"/>
      <c r="J357" s="159">
        <f>J358</f>
        <v>0</v>
      </c>
    </row>
    <row r="358" spans="1:10" ht="31.5" hidden="1" x14ac:dyDescent="0.25">
      <c r="A358" s="77" t="s">
        <v>227</v>
      </c>
      <c r="B358" s="174" t="s">
        <v>63</v>
      </c>
      <c r="C358" s="174" t="s">
        <v>136</v>
      </c>
      <c r="D358" s="174" t="s">
        <v>86</v>
      </c>
      <c r="E358" s="174" t="s">
        <v>112</v>
      </c>
      <c r="F358" s="174" t="s">
        <v>88</v>
      </c>
      <c r="G358" s="174" t="s">
        <v>86</v>
      </c>
      <c r="H358" s="174" t="s">
        <v>228</v>
      </c>
      <c r="I358" s="174"/>
      <c r="J358" s="159">
        <f>J359</f>
        <v>0</v>
      </c>
    </row>
    <row r="359" spans="1:10" ht="31.5" hidden="1" x14ac:dyDescent="0.25">
      <c r="A359" s="77" t="s">
        <v>96</v>
      </c>
      <c r="B359" s="174" t="s">
        <v>63</v>
      </c>
      <c r="C359" s="174" t="s">
        <v>136</v>
      </c>
      <c r="D359" s="174" t="s">
        <v>86</v>
      </c>
      <c r="E359" s="174" t="s">
        <v>112</v>
      </c>
      <c r="F359" s="174" t="s">
        <v>88</v>
      </c>
      <c r="G359" s="174" t="s">
        <v>86</v>
      </c>
      <c r="H359" s="174" t="s">
        <v>228</v>
      </c>
      <c r="I359" s="174" t="s">
        <v>97</v>
      </c>
      <c r="J359" s="159"/>
    </row>
    <row r="360" spans="1:10" x14ac:dyDescent="0.25">
      <c r="A360" s="77" t="s">
        <v>101</v>
      </c>
      <c r="B360" s="174" t="s">
        <v>63</v>
      </c>
      <c r="C360" s="174" t="s">
        <v>136</v>
      </c>
      <c r="D360" s="174" t="s">
        <v>86</v>
      </c>
      <c r="E360" s="174" t="s">
        <v>102</v>
      </c>
      <c r="F360" s="175">
        <v>0</v>
      </c>
      <c r="G360" s="174" t="s">
        <v>88</v>
      </c>
      <c r="H360" s="174" t="s">
        <v>90</v>
      </c>
      <c r="I360" s="175"/>
      <c r="J360" s="158">
        <f>J361</f>
        <v>1290662.21</v>
      </c>
    </row>
    <row r="361" spans="1:10" x14ac:dyDescent="0.25">
      <c r="A361" s="77" t="s">
        <v>243</v>
      </c>
      <c r="B361" s="174" t="s">
        <v>63</v>
      </c>
      <c r="C361" s="174" t="s">
        <v>136</v>
      </c>
      <c r="D361" s="174" t="s">
        <v>86</v>
      </c>
      <c r="E361" s="174" t="s">
        <v>102</v>
      </c>
      <c r="F361" s="175">
        <v>9</v>
      </c>
      <c r="G361" s="174" t="s">
        <v>88</v>
      </c>
      <c r="H361" s="174" t="s">
        <v>90</v>
      </c>
      <c r="I361" s="175"/>
      <c r="J361" s="158">
        <f>J362+J364+J366</f>
        <v>1290662.21</v>
      </c>
    </row>
    <row r="362" spans="1:10" ht="31.5" hidden="1" x14ac:dyDescent="0.25">
      <c r="A362" s="77" t="s">
        <v>371</v>
      </c>
      <c r="B362" s="174" t="s">
        <v>63</v>
      </c>
      <c r="C362" s="174" t="s">
        <v>136</v>
      </c>
      <c r="D362" s="174" t="s">
        <v>86</v>
      </c>
      <c r="E362" s="174" t="s">
        <v>102</v>
      </c>
      <c r="F362" s="175">
        <v>9</v>
      </c>
      <c r="G362" s="174" t="s">
        <v>88</v>
      </c>
      <c r="H362" s="174" t="s">
        <v>372</v>
      </c>
      <c r="I362" s="175"/>
      <c r="J362" s="158">
        <f>J363</f>
        <v>0</v>
      </c>
    </row>
    <row r="363" spans="1:10" ht="31.5" hidden="1" x14ac:dyDescent="0.25">
      <c r="A363" s="77" t="s">
        <v>96</v>
      </c>
      <c r="B363" s="174" t="s">
        <v>63</v>
      </c>
      <c r="C363" s="174" t="s">
        <v>136</v>
      </c>
      <c r="D363" s="174" t="s">
        <v>86</v>
      </c>
      <c r="E363" s="174" t="s">
        <v>102</v>
      </c>
      <c r="F363" s="175">
        <v>9</v>
      </c>
      <c r="G363" s="174" t="s">
        <v>88</v>
      </c>
      <c r="H363" s="174" t="s">
        <v>372</v>
      </c>
      <c r="I363" s="175">
        <v>240</v>
      </c>
      <c r="J363" s="158"/>
    </row>
    <row r="364" spans="1:10" ht="78.75" x14ac:dyDescent="0.25">
      <c r="A364" s="77" t="s">
        <v>373</v>
      </c>
      <c r="B364" s="174" t="s">
        <v>63</v>
      </c>
      <c r="C364" s="174" t="s">
        <v>136</v>
      </c>
      <c r="D364" s="174" t="s">
        <v>86</v>
      </c>
      <c r="E364" s="174" t="s">
        <v>102</v>
      </c>
      <c r="F364" s="175">
        <v>9</v>
      </c>
      <c r="G364" s="174" t="s">
        <v>89</v>
      </c>
      <c r="H364" s="174" t="s">
        <v>153</v>
      </c>
      <c r="I364" s="175"/>
      <c r="J364" s="158">
        <f>J365</f>
        <v>47383</v>
      </c>
    </row>
    <row r="365" spans="1:10" ht="31.5" x14ac:dyDescent="0.25">
      <c r="A365" s="77" t="s">
        <v>132</v>
      </c>
      <c r="B365" s="174" t="s">
        <v>63</v>
      </c>
      <c r="C365" s="174" t="s">
        <v>136</v>
      </c>
      <c r="D365" s="174" t="s">
        <v>86</v>
      </c>
      <c r="E365" s="174" t="s">
        <v>102</v>
      </c>
      <c r="F365" s="175">
        <v>9</v>
      </c>
      <c r="G365" s="174" t="s">
        <v>89</v>
      </c>
      <c r="H365" s="174" t="s">
        <v>153</v>
      </c>
      <c r="I365" s="175">
        <v>110</v>
      </c>
      <c r="J365" s="158">
        <f>47383</f>
        <v>47383</v>
      </c>
    </row>
    <row r="366" spans="1:10" ht="31.5" x14ac:dyDescent="0.25">
      <c r="A366" s="77" t="s">
        <v>491</v>
      </c>
      <c r="B366" s="174" t="s">
        <v>63</v>
      </c>
      <c r="C366" s="174" t="s">
        <v>136</v>
      </c>
      <c r="D366" s="174" t="s">
        <v>86</v>
      </c>
      <c r="E366" s="174" t="s">
        <v>102</v>
      </c>
      <c r="F366" s="175">
        <v>9</v>
      </c>
      <c r="G366" s="174" t="s">
        <v>89</v>
      </c>
      <c r="H366" s="174" t="s">
        <v>490</v>
      </c>
      <c r="I366" s="175"/>
      <c r="J366" s="158">
        <f>SUM(J367:J368)</f>
        <v>1243279.21</v>
      </c>
    </row>
    <row r="367" spans="1:10" x14ac:dyDescent="0.25">
      <c r="A367" s="76" t="s">
        <v>350</v>
      </c>
      <c r="B367" s="174" t="s">
        <v>63</v>
      </c>
      <c r="C367" s="174" t="s">
        <v>136</v>
      </c>
      <c r="D367" s="174" t="s">
        <v>86</v>
      </c>
      <c r="E367" s="174" t="s">
        <v>102</v>
      </c>
      <c r="F367" s="175">
        <v>9</v>
      </c>
      <c r="G367" s="174" t="s">
        <v>89</v>
      </c>
      <c r="H367" s="174" t="s">
        <v>490</v>
      </c>
      <c r="I367" s="175">
        <v>110</v>
      </c>
      <c r="J367" s="158">
        <v>254898.25</v>
      </c>
    </row>
    <row r="368" spans="1:10" x14ac:dyDescent="0.25">
      <c r="A368" s="76" t="s">
        <v>137</v>
      </c>
      <c r="B368" s="174" t="s">
        <v>63</v>
      </c>
      <c r="C368" s="174" t="s">
        <v>136</v>
      </c>
      <c r="D368" s="174" t="s">
        <v>86</v>
      </c>
      <c r="E368" s="174" t="s">
        <v>102</v>
      </c>
      <c r="F368" s="175">
        <v>9</v>
      </c>
      <c r="G368" s="174" t="s">
        <v>89</v>
      </c>
      <c r="H368" s="174" t="s">
        <v>490</v>
      </c>
      <c r="I368" s="175">
        <v>620</v>
      </c>
      <c r="J368" s="158">
        <v>988380.96</v>
      </c>
    </row>
    <row r="369" spans="1:10" x14ac:dyDescent="0.25">
      <c r="A369" s="76" t="s">
        <v>154</v>
      </c>
      <c r="B369" s="174" t="s">
        <v>63</v>
      </c>
      <c r="C369" s="174" t="s">
        <v>136</v>
      </c>
      <c r="D369" s="174" t="s">
        <v>105</v>
      </c>
      <c r="E369" s="174"/>
      <c r="F369" s="175"/>
      <c r="G369" s="174"/>
      <c r="H369" s="174"/>
      <c r="I369" s="175"/>
      <c r="J369" s="159">
        <f>J370</f>
        <v>867000</v>
      </c>
    </row>
    <row r="370" spans="1:10" ht="47.25" x14ac:dyDescent="0.25">
      <c r="A370" s="77" t="s">
        <v>356</v>
      </c>
      <c r="B370" s="174" t="s">
        <v>63</v>
      </c>
      <c r="C370" s="174" t="s">
        <v>136</v>
      </c>
      <c r="D370" s="174" t="s">
        <v>105</v>
      </c>
      <c r="E370" s="174" t="s">
        <v>108</v>
      </c>
      <c r="F370" s="175">
        <v>0</v>
      </c>
      <c r="G370" s="174" t="s">
        <v>89</v>
      </c>
      <c r="H370" s="174" t="s">
        <v>90</v>
      </c>
      <c r="I370" s="175"/>
      <c r="J370" s="159">
        <f>J371</f>
        <v>867000</v>
      </c>
    </row>
    <row r="371" spans="1:10" x14ac:dyDescent="0.25">
      <c r="A371" s="77" t="s">
        <v>374</v>
      </c>
      <c r="B371" s="174" t="s">
        <v>63</v>
      </c>
      <c r="C371" s="174" t="s">
        <v>136</v>
      </c>
      <c r="D371" s="174" t="s">
        <v>105</v>
      </c>
      <c r="E371" s="174" t="s">
        <v>108</v>
      </c>
      <c r="F371" s="175">
        <v>3</v>
      </c>
      <c r="G371" s="174" t="s">
        <v>89</v>
      </c>
      <c r="H371" s="174" t="s">
        <v>90</v>
      </c>
      <c r="I371" s="175"/>
      <c r="J371" s="159">
        <f>J372+J374+J376</f>
        <v>867000</v>
      </c>
    </row>
    <row r="372" spans="1:10" x14ac:dyDescent="0.25">
      <c r="A372" s="77" t="s">
        <v>375</v>
      </c>
      <c r="B372" s="174" t="s">
        <v>63</v>
      </c>
      <c r="C372" s="174" t="s">
        <v>136</v>
      </c>
      <c r="D372" s="174" t="s">
        <v>105</v>
      </c>
      <c r="E372" s="174" t="s">
        <v>108</v>
      </c>
      <c r="F372" s="175">
        <v>3</v>
      </c>
      <c r="G372" s="174" t="s">
        <v>89</v>
      </c>
      <c r="H372" s="174" t="s">
        <v>376</v>
      </c>
      <c r="I372" s="175"/>
      <c r="J372" s="159">
        <f>J373</f>
        <v>100000</v>
      </c>
    </row>
    <row r="373" spans="1:10" x14ac:dyDescent="0.25">
      <c r="A373" s="77" t="s">
        <v>113</v>
      </c>
      <c r="B373" s="174" t="s">
        <v>63</v>
      </c>
      <c r="C373" s="174" t="s">
        <v>136</v>
      </c>
      <c r="D373" s="174" t="s">
        <v>105</v>
      </c>
      <c r="E373" s="174" t="s">
        <v>108</v>
      </c>
      <c r="F373" s="175">
        <v>3</v>
      </c>
      <c r="G373" s="174" t="s">
        <v>89</v>
      </c>
      <c r="H373" s="174" t="s">
        <v>376</v>
      </c>
      <c r="I373" s="175">
        <v>350</v>
      </c>
      <c r="J373" s="159">
        <v>100000</v>
      </c>
    </row>
    <row r="374" spans="1:10" x14ac:dyDescent="0.25">
      <c r="A374" s="77" t="s">
        <v>377</v>
      </c>
      <c r="B374" s="174" t="s">
        <v>63</v>
      </c>
      <c r="C374" s="174" t="s">
        <v>136</v>
      </c>
      <c r="D374" s="174" t="s">
        <v>105</v>
      </c>
      <c r="E374" s="174" t="s">
        <v>108</v>
      </c>
      <c r="F374" s="175">
        <v>3</v>
      </c>
      <c r="G374" s="174" t="s">
        <v>89</v>
      </c>
      <c r="H374" s="174" t="s">
        <v>378</v>
      </c>
      <c r="I374" s="175"/>
      <c r="J374" s="159">
        <f>J375</f>
        <v>300000</v>
      </c>
    </row>
    <row r="375" spans="1:10" ht="31.5" x14ac:dyDescent="0.25">
      <c r="A375" s="77" t="s">
        <v>96</v>
      </c>
      <c r="B375" s="174" t="s">
        <v>63</v>
      </c>
      <c r="C375" s="174" t="s">
        <v>136</v>
      </c>
      <c r="D375" s="174" t="s">
        <v>105</v>
      </c>
      <c r="E375" s="174" t="s">
        <v>108</v>
      </c>
      <c r="F375" s="175">
        <v>3</v>
      </c>
      <c r="G375" s="174" t="s">
        <v>89</v>
      </c>
      <c r="H375" s="174" t="s">
        <v>378</v>
      </c>
      <c r="I375" s="175">
        <v>240</v>
      </c>
      <c r="J375" s="159">
        <v>300000</v>
      </c>
    </row>
    <row r="376" spans="1:10" x14ac:dyDescent="0.25">
      <c r="A376" s="77" t="s">
        <v>379</v>
      </c>
      <c r="B376" s="174" t="s">
        <v>63</v>
      </c>
      <c r="C376" s="174" t="s">
        <v>136</v>
      </c>
      <c r="D376" s="174" t="s">
        <v>105</v>
      </c>
      <c r="E376" s="174" t="s">
        <v>108</v>
      </c>
      <c r="F376" s="175">
        <v>3</v>
      </c>
      <c r="G376" s="174" t="s">
        <v>89</v>
      </c>
      <c r="H376" s="174" t="s">
        <v>380</v>
      </c>
      <c r="I376" s="175"/>
      <c r="J376" s="159">
        <f>J377</f>
        <v>467000</v>
      </c>
    </row>
    <row r="377" spans="1:10" ht="31.5" x14ac:dyDescent="0.25">
      <c r="A377" s="77" t="s">
        <v>96</v>
      </c>
      <c r="B377" s="174" t="s">
        <v>63</v>
      </c>
      <c r="C377" s="174" t="s">
        <v>136</v>
      </c>
      <c r="D377" s="174" t="s">
        <v>105</v>
      </c>
      <c r="E377" s="174" t="s">
        <v>108</v>
      </c>
      <c r="F377" s="175">
        <v>3</v>
      </c>
      <c r="G377" s="174" t="s">
        <v>89</v>
      </c>
      <c r="H377" s="174" t="s">
        <v>380</v>
      </c>
      <c r="I377" s="175">
        <v>240</v>
      </c>
      <c r="J377" s="159">
        <v>467000</v>
      </c>
    </row>
    <row r="378" spans="1:10" x14ac:dyDescent="0.25">
      <c r="A378" s="82" t="s">
        <v>155</v>
      </c>
      <c r="B378" s="174" t="s">
        <v>63</v>
      </c>
      <c r="C378" s="174">
        <v>10</v>
      </c>
      <c r="D378" s="174"/>
      <c r="E378" s="174"/>
      <c r="F378" s="175"/>
      <c r="G378" s="174"/>
      <c r="H378" s="174"/>
      <c r="I378" s="175"/>
      <c r="J378" s="159">
        <f>J379</f>
        <v>760576</v>
      </c>
    </row>
    <row r="379" spans="1:10" x14ac:dyDescent="0.25">
      <c r="A379" s="76" t="s">
        <v>156</v>
      </c>
      <c r="B379" s="174" t="s">
        <v>63</v>
      </c>
      <c r="C379" s="174" t="s">
        <v>112</v>
      </c>
      <c r="D379" s="174" t="s">
        <v>93</v>
      </c>
      <c r="E379" s="174"/>
      <c r="F379" s="174"/>
      <c r="G379" s="174"/>
      <c r="H379" s="174"/>
      <c r="I379" s="175"/>
      <c r="J379" s="159">
        <f>J380+J384+J388</f>
        <v>760576</v>
      </c>
    </row>
    <row r="380" spans="1:10" hidden="1" x14ac:dyDescent="0.25">
      <c r="A380" s="76" t="s">
        <v>115</v>
      </c>
      <c r="B380" s="174" t="s">
        <v>63</v>
      </c>
      <c r="C380" s="174" t="s">
        <v>112</v>
      </c>
      <c r="D380" s="174" t="s">
        <v>93</v>
      </c>
      <c r="E380" s="174">
        <v>94</v>
      </c>
      <c r="F380" s="175">
        <v>0</v>
      </c>
      <c r="G380" s="174" t="s">
        <v>89</v>
      </c>
      <c r="H380" s="174" t="s">
        <v>90</v>
      </c>
      <c r="I380" s="175"/>
      <c r="J380" s="159">
        <f>J381</f>
        <v>0</v>
      </c>
    </row>
    <row r="381" spans="1:10" hidden="1" x14ac:dyDescent="0.25">
      <c r="A381" s="76" t="s">
        <v>200</v>
      </c>
      <c r="B381" s="174" t="s">
        <v>63</v>
      </c>
      <c r="C381" s="174" t="s">
        <v>112</v>
      </c>
      <c r="D381" s="174" t="s">
        <v>93</v>
      </c>
      <c r="E381" s="174">
        <v>94</v>
      </c>
      <c r="F381" s="175">
        <v>1</v>
      </c>
      <c r="G381" s="174" t="s">
        <v>89</v>
      </c>
      <c r="H381" s="174" t="s">
        <v>90</v>
      </c>
      <c r="I381" s="175" t="s">
        <v>166</v>
      </c>
      <c r="J381" s="159">
        <f>J382</f>
        <v>0</v>
      </c>
    </row>
    <row r="382" spans="1:10" hidden="1" x14ac:dyDescent="0.25">
      <c r="A382" s="76" t="s">
        <v>200</v>
      </c>
      <c r="B382" s="174" t="s">
        <v>63</v>
      </c>
      <c r="C382" s="174" t="s">
        <v>112</v>
      </c>
      <c r="D382" s="174" t="s">
        <v>93</v>
      </c>
      <c r="E382" s="174">
        <v>94</v>
      </c>
      <c r="F382" s="175">
        <v>1</v>
      </c>
      <c r="G382" s="174" t="s">
        <v>89</v>
      </c>
      <c r="H382" s="174" t="s">
        <v>201</v>
      </c>
      <c r="I382" s="175"/>
      <c r="J382" s="159">
        <f>J383</f>
        <v>0</v>
      </c>
    </row>
    <row r="383" spans="1:10" hidden="1" x14ac:dyDescent="0.25">
      <c r="A383" s="76" t="s">
        <v>117</v>
      </c>
      <c r="B383" s="174" t="s">
        <v>63</v>
      </c>
      <c r="C383" s="174" t="s">
        <v>112</v>
      </c>
      <c r="D383" s="174" t="s">
        <v>93</v>
      </c>
      <c r="E383" s="174">
        <v>94</v>
      </c>
      <c r="F383" s="175">
        <v>1</v>
      </c>
      <c r="G383" s="174" t="s">
        <v>89</v>
      </c>
      <c r="H383" s="174" t="s">
        <v>201</v>
      </c>
      <c r="I383" s="174" t="s">
        <v>118</v>
      </c>
      <c r="J383" s="159"/>
    </row>
    <row r="384" spans="1:10" x14ac:dyDescent="0.25">
      <c r="A384" s="77" t="s">
        <v>381</v>
      </c>
      <c r="B384" s="174" t="s">
        <v>63</v>
      </c>
      <c r="C384" s="174" t="s">
        <v>112</v>
      </c>
      <c r="D384" s="174" t="s">
        <v>93</v>
      </c>
      <c r="E384" s="174" t="s">
        <v>382</v>
      </c>
      <c r="F384" s="175">
        <v>0</v>
      </c>
      <c r="G384" s="174" t="s">
        <v>89</v>
      </c>
      <c r="H384" s="174" t="s">
        <v>90</v>
      </c>
      <c r="I384" s="175"/>
      <c r="J384" s="159">
        <f>J385</f>
        <v>720576</v>
      </c>
    </row>
    <row r="385" spans="1:10" x14ac:dyDescent="0.25">
      <c r="A385" s="77" t="s">
        <v>383</v>
      </c>
      <c r="B385" s="174" t="s">
        <v>63</v>
      </c>
      <c r="C385" s="174" t="s">
        <v>112</v>
      </c>
      <c r="D385" s="174" t="s">
        <v>93</v>
      </c>
      <c r="E385" s="174" t="s">
        <v>382</v>
      </c>
      <c r="F385" s="175">
        <v>3</v>
      </c>
      <c r="G385" s="174" t="s">
        <v>89</v>
      </c>
      <c r="H385" s="174" t="s">
        <v>90</v>
      </c>
      <c r="I385" s="175"/>
      <c r="J385" s="159">
        <f>J386</f>
        <v>720576</v>
      </c>
    </row>
    <row r="386" spans="1:10" ht="31.5" x14ac:dyDescent="0.25">
      <c r="A386" s="77" t="s">
        <v>384</v>
      </c>
      <c r="B386" s="174" t="s">
        <v>63</v>
      </c>
      <c r="C386" s="174" t="s">
        <v>112</v>
      </c>
      <c r="D386" s="174" t="s">
        <v>93</v>
      </c>
      <c r="E386" s="174" t="s">
        <v>382</v>
      </c>
      <c r="F386" s="175">
        <v>3</v>
      </c>
      <c r="G386" s="174" t="s">
        <v>89</v>
      </c>
      <c r="H386" s="174" t="s">
        <v>385</v>
      </c>
      <c r="I386" s="175"/>
      <c r="J386" s="159">
        <f>J387</f>
        <v>720576</v>
      </c>
    </row>
    <row r="387" spans="1:10" ht="47.25" x14ac:dyDescent="0.25">
      <c r="A387" s="77" t="s">
        <v>293</v>
      </c>
      <c r="B387" s="174" t="s">
        <v>63</v>
      </c>
      <c r="C387" s="174" t="s">
        <v>112</v>
      </c>
      <c r="D387" s="174" t="s">
        <v>93</v>
      </c>
      <c r="E387" s="174" t="s">
        <v>382</v>
      </c>
      <c r="F387" s="175">
        <v>3</v>
      </c>
      <c r="G387" s="174" t="s">
        <v>89</v>
      </c>
      <c r="H387" s="174" t="s">
        <v>385</v>
      </c>
      <c r="I387" s="175">
        <v>810</v>
      </c>
      <c r="J387" s="159">
        <v>720576</v>
      </c>
    </row>
    <row r="388" spans="1:10" x14ac:dyDescent="0.25">
      <c r="A388" s="77" t="s">
        <v>101</v>
      </c>
      <c r="B388" s="174" t="s">
        <v>63</v>
      </c>
      <c r="C388" s="174" t="s">
        <v>112</v>
      </c>
      <c r="D388" s="174" t="s">
        <v>93</v>
      </c>
      <c r="E388" s="174" t="s">
        <v>102</v>
      </c>
      <c r="F388" s="175">
        <v>0</v>
      </c>
      <c r="G388" s="174" t="s">
        <v>89</v>
      </c>
      <c r="H388" s="174" t="s">
        <v>90</v>
      </c>
      <c r="I388" s="175"/>
      <c r="J388" s="159">
        <f>J389</f>
        <v>40000</v>
      </c>
    </row>
    <row r="389" spans="1:10" x14ac:dyDescent="0.25">
      <c r="A389" s="77" t="s">
        <v>243</v>
      </c>
      <c r="B389" s="174" t="s">
        <v>63</v>
      </c>
      <c r="C389" s="174" t="s">
        <v>112</v>
      </c>
      <c r="D389" s="174" t="s">
        <v>93</v>
      </c>
      <c r="E389" s="174" t="s">
        <v>102</v>
      </c>
      <c r="F389" s="175">
        <v>9</v>
      </c>
      <c r="G389" s="174" t="s">
        <v>89</v>
      </c>
      <c r="H389" s="174" t="s">
        <v>90</v>
      </c>
      <c r="I389" s="175"/>
      <c r="J389" s="159">
        <f>J390</f>
        <v>40000</v>
      </c>
    </row>
    <row r="390" spans="1:10" x14ac:dyDescent="0.25">
      <c r="A390" s="77" t="s">
        <v>386</v>
      </c>
      <c r="B390" s="174" t="s">
        <v>63</v>
      </c>
      <c r="C390" s="174" t="s">
        <v>112</v>
      </c>
      <c r="D390" s="174" t="s">
        <v>93</v>
      </c>
      <c r="E390" s="174" t="s">
        <v>102</v>
      </c>
      <c r="F390" s="175">
        <v>9</v>
      </c>
      <c r="G390" s="174" t="s">
        <v>89</v>
      </c>
      <c r="H390" s="174" t="s">
        <v>387</v>
      </c>
      <c r="I390" s="175"/>
      <c r="J390" s="158">
        <f>J391</f>
        <v>40000</v>
      </c>
    </row>
    <row r="391" spans="1:10" x14ac:dyDescent="0.25">
      <c r="A391" s="77" t="s">
        <v>157</v>
      </c>
      <c r="B391" s="174" t="s">
        <v>63</v>
      </c>
      <c r="C391" s="174" t="s">
        <v>112</v>
      </c>
      <c r="D391" s="174" t="s">
        <v>93</v>
      </c>
      <c r="E391" s="174" t="s">
        <v>102</v>
      </c>
      <c r="F391" s="175">
        <v>9</v>
      </c>
      <c r="G391" s="174" t="s">
        <v>89</v>
      </c>
      <c r="H391" s="174" t="s">
        <v>387</v>
      </c>
      <c r="I391" s="175">
        <v>310</v>
      </c>
      <c r="J391" s="158">
        <f>90000-50000</f>
        <v>40000</v>
      </c>
    </row>
    <row r="392" spans="1:10" x14ac:dyDescent="0.25">
      <c r="A392" s="82" t="s">
        <v>158</v>
      </c>
      <c r="B392" s="174" t="s">
        <v>63</v>
      </c>
      <c r="C392" s="174">
        <v>11</v>
      </c>
      <c r="D392" s="174"/>
      <c r="E392" s="174"/>
      <c r="F392" s="175"/>
      <c r="G392" s="174"/>
      <c r="H392" s="174"/>
      <c r="I392" s="175"/>
      <c r="J392" s="159">
        <f>J393</f>
        <v>3389864.33</v>
      </c>
    </row>
    <row r="393" spans="1:10" x14ac:dyDescent="0.25">
      <c r="A393" s="76" t="s">
        <v>159</v>
      </c>
      <c r="B393" s="174" t="s">
        <v>63</v>
      </c>
      <c r="C393" s="174">
        <v>11</v>
      </c>
      <c r="D393" s="174" t="s">
        <v>106</v>
      </c>
      <c r="E393" s="174"/>
      <c r="F393" s="175"/>
      <c r="G393" s="174"/>
      <c r="H393" s="174"/>
      <c r="I393" s="175"/>
      <c r="J393" s="159">
        <f>J394</f>
        <v>3389864.33</v>
      </c>
    </row>
    <row r="394" spans="1:10" ht="47.25" x14ac:dyDescent="0.25">
      <c r="A394" s="77" t="s">
        <v>356</v>
      </c>
      <c r="B394" s="174" t="s">
        <v>63</v>
      </c>
      <c r="C394" s="174" t="s">
        <v>116</v>
      </c>
      <c r="D394" s="174" t="s">
        <v>106</v>
      </c>
      <c r="E394" s="174" t="s">
        <v>108</v>
      </c>
      <c r="F394" s="175">
        <v>0</v>
      </c>
      <c r="G394" s="174" t="s">
        <v>89</v>
      </c>
      <c r="H394" s="174" t="s">
        <v>90</v>
      </c>
      <c r="I394" s="175"/>
      <c r="J394" s="159">
        <f>J395</f>
        <v>3389864.33</v>
      </c>
    </row>
    <row r="395" spans="1:10" ht="47.25" x14ac:dyDescent="0.25">
      <c r="A395" s="77" t="s">
        <v>388</v>
      </c>
      <c r="B395" s="174" t="s">
        <v>63</v>
      </c>
      <c r="C395" s="174" t="s">
        <v>116</v>
      </c>
      <c r="D395" s="174" t="s">
        <v>106</v>
      </c>
      <c r="E395" s="174" t="s">
        <v>108</v>
      </c>
      <c r="F395" s="175">
        <v>4</v>
      </c>
      <c r="G395" s="174" t="s">
        <v>89</v>
      </c>
      <c r="H395" s="174" t="s">
        <v>90</v>
      </c>
      <c r="I395" s="175"/>
      <c r="J395" s="159">
        <f>J396+J398+J400+J402</f>
        <v>3389864.33</v>
      </c>
    </row>
    <row r="396" spans="1:10" x14ac:dyDescent="0.25">
      <c r="A396" s="77" t="s">
        <v>389</v>
      </c>
      <c r="B396" s="174" t="s">
        <v>63</v>
      </c>
      <c r="C396" s="174" t="s">
        <v>116</v>
      </c>
      <c r="D396" s="174" t="s">
        <v>106</v>
      </c>
      <c r="E396" s="174" t="s">
        <v>108</v>
      </c>
      <c r="F396" s="175">
        <v>4</v>
      </c>
      <c r="G396" s="174" t="s">
        <v>89</v>
      </c>
      <c r="H396" s="174" t="s">
        <v>390</v>
      </c>
      <c r="I396" s="175"/>
      <c r="J396" s="159">
        <f>J397</f>
        <v>345000</v>
      </c>
    </row>
    <row r="397" spans="1:10" ht="31.5" x14ac:dyDescent="0.25">
      <c r="A397" s="77" t="s">
        <v>96</v>
      </c>
      <c r="B397" s="174" t="s">
        <v>63</v>
      </c>
      <c r="C397" s="174" t="s">
        <v>116</v>
      </c>
      <c r="D397" s="174" t="s">
        <v>106</v>
      </c>
      <c r="E397" s="174" t="s">
        <v>108</v>
      </c>
      <c r="F397" s="175">
        <v>4</v>
      </c>
      <c r="G397" s="174" t="s">
        <v>89</v>
      </c>
      <c r="H397" s="174" t="s">
        <v>390</v>
      </c>
      <c r="I397" s="175">
        <v>240</v>
      </c>
      <c r="J397" s="159">
        <v>345000</v>
      </c>
    </row>
    <row r="398" spans="1:10" hidden="1" x14ac:dyDescent="0.25">
      <c r="A398" s="77" t="s">
        <v>527</v>
      </c>
      <c r="B398" s="174" t="s">
        <v>63</v>
      </c>
      <c r="C398" s="174" t="s">
        <v>116</v>
      </c>
      <c r="D398" s="174" t="s">
        <v>106</v>
      </c>
      <c r="E398" s="174" t="s">
        <v>108</v>
      </c>
      <c r="F398" s="175">
        <v>4</v>
      </c>
      <c r="G398" s="174" t="s">
        <v>89</v>
      </c>
      <c r="H398" s="174" t="s">
        <v>528</v>
      </c>
      <c r="I398" s="175"/>
      <c r="J398" s="159">
        <f>J399</f>
        <v>0</v>
      </c>
    </row>
    <row r="399" spans="1:10" ht="31.5" hidden="1" x14ac:dyDescent="0.25">
      <c r="A399" s="77" t="s">
        <v>96</v>
      </c>
      <c r="B399" s="174" t="s">
        <v>63</v>
      </c>
      <c r="C399" s="174" t="s">
        <v>116</v>
      </c>
      <c r="D399" s="174" t="s">
        <v>106</v>
      </c>
      <c r="E399" s="174" t="s">
        <v>108</v>
      </c>
      <c r="F399" s="175">
        <v>4</v>
      </c>
      <c r="G399" s="174" t="s">
        <v>89</v>
      </c>
      <c r="H399" s="174" t="s">
        <v>528</v>
      </c>
      <c r="I399" s="175">
        <v>240</v>
      </c>
      <c r="J399" s="159"/>
    </row>
    <row r="400" spans="1:10" x14ac:dyDescent="0.25">
      <c r="A400" s="77" t="s">
        <v>323</v>
      </c>
      <c r="B400" s="174" t="s">
        <v>63</v>
      </c>
      <c r="C400" s="174" t="s">
        <v>116</v>
      </c>
      <c r="D400" s="174" t="s">
        <v>106</v>
      </c>
      <c r="E400" s="174" t="s">
        <v>108</v>
      </c>
      <c r="F400" s="175">
        <v>4</v>
      </c>
      <c r="G400" s="174" t="s">
        <v>89</v>
      </c>
      <c r="H400" s="174" t="s">
        <v>324</v>
      </c>
      <c r="I400" s="175"/>
      <c r="J400" s="159">
        <f>J401</f>
        <v>1338464.33</v>
      </c>
    </row>
    <row r="401" spans="1:10" ht="31.5" x14ac:dyDescent="0.25">
      <c r="A401" s="77" t="s">
        <v>96</v>
      </c>
      <c r="B401" s="174" t="s">
        <v>63</v>
      </c>
      <c r="C401" s="174" t="s">
        <v>116</v>
      </c>
      <c r="D401" s="174" t="s">
        <v>106</v>
      </c>
      <c r="E401" s="174" t="s">
        <v>108</v>
      </c>
      <c r="F401" s="175">
        <v>4</v>
      </c>
      <c r="G401" s="174" t="s">
        <v>89</v>
      </c>
      <c r="H401" s="174" t="s">
        <v>324</v>
      </c>
      <c r="I401" s="175">
        <v>240</v>
      </c>
      <c r="J401" s="159">
        <v>1338464.33</v>
      </c>
    </row>
    <row r="402" spans="1:10" x14ac:dyDescent="0.25">
      <c r="A402" s="77" t="s">
        <v>391</v>
      </c>
      <c r="B402" s="174" t="s">
        <v>63</v>
      </c>
      <c r="C402" s="174" t="s">
        <v>116</v>
      </c>
      <c r="D402" s="174" t="s">
        <v>106</v>
      </c>
      <c r="E402" s="174" t="s">
        <v>108</v>
      </c>
      <c r="F402" s="175">
        <v>4</v>
      </c>
      <c r="G402" s="174" t="s">
        <v>89</v>
      </c>
      <c r="H402" s="174" t="s">
        <v>392</v>
      </c>
      <c r="I402" s="175"/>
      <c r="J402" s="159">
        <f>J403</f>
        <v>1706400</v>
      </c>
    </row>
    <row r="403" spans="1:10" ht="31.5" x14ac:dyDescent="0.25">
      <c r="A403" s="77" t="s">
        <v>96</v>
      </c>
      <c r="B403" s="174" t="s">
        <v>63</v>
      </c>
      <c r="C403" s="174" t="s">
        <v>116</v>
      </c>
      <c r="D403" s="174" t="s">
        <v>106</v>
      </c>
      <c r="E403" s="174" t="s">
        <v>108</v>
      </c>
      <c r="F403" s="175">
        <v>4</v>
      </c>
      <c r="G403" s="174" t="s">
        <v>89</v>
      </c>
      <c r="H403" s="174" t="s">
        <v>392</v>
      </c>
      <c r="I403" s="175">
        <v>240</v>
      </c>
      <c r="J403" s="159">
        <f>1706400</f>
        <v>1706400</v>
      </c>
    </row>
    <row r="404" spans="1:10" hidden="1" x14ac:dyDescent="0.25">
      <c r="A404" s="82" t="s">
        <v>160</v>
      </c>
      <c r="B404" s="174" t="s">
        <v>63</v>
      </c>
      <c r="C404" s="174" t="s">
        <v>119</v>
      </c>
      <c r="D404" s="174"/>
      <c r="E404" s="174"/>
      <c r="F404" s="175"/>
      <c r="G404" s="174"/>
      <c r="H404" s="174"/>
      <c r="I404" s="175"/>
      <c r="J404" s="159">
        <f>J405</f>
        <v>0</v>
      </c>
    </row>
    <row r="405" spans="1:10" hidden="1" x14ac:dyDescent="0.25">
      <c r="A405" s="76" t="s">
        <v>161</v>
      </c>
      <c r="B405" s="174" t="s">
        <v>63</v>
      </c>
      <c r="C405" s="174" t="s">
        <v>119</v>
      </c>
      <c r="D405" s="174" t="s">
        <v>87</v>
      </c>
      <c r="E405" s="174"/>
      <c r="F405" s="175"/>
      <c r="G405" s="174"/>
      <c r="H405" s="174"/>
      <c r="I405" s="175"/>
      <c r="J405" s="159">
        <f>J406</f>
        <v>0</v>
      </c>
    </row>
    <row r="406" spans="1:10" ht="63" hidden="1" x14ac:dyDescent="0.25">
      <c r="A406" s="77" t="s">
        <v>174</v>
      </c>
      <c r="B406" s="174" t="s">
        <v>63</v>
      </c>
      <c r="C406" s="174" t="s">
        <v>119</v>
      </c>
      <c r="D406" s="174" t="s">
        <v>87</v>
      </c>
      <c r="E406" s="174" t="s">
        <v>116</v>
      </c>
      <c r="F406" s="175">
        <v>0</v>
      </c>
      <c r="G406" s="174" t="s">
        <v>89</v>
      </c>
      <c r="H406" s="174" t="s">
        <v>90</v>
      </c>
      <c r="I406" s="175"/>
      <c r="J406" s="159">
        <f>J407</f>
        <v>0</v>
      </c>
    </row>
    <row r="407" spans="1:10" ht="31.5" hidden="1" x14ac:dyDescent="0.25">
      <c r="A407" s="77" t="s">
        <v>175</v>
      </c>
      <c r="B407" s="174" t="s">
        <v>63</v>
      </c>
      <c r="C407" s="174" t="s">
        <v>119</v>
      </c>
      <c r="D407" s="174" t="s">
        <v>87</v>
      </c>
      <c r="E407" s="174" t="s">
        <v>116</v>
      </c>
      <c r="F407" s="174" t="s">
        <v>88</v>
      </c>
      <c r="G407" s="174" t="s">
        <v>86</v>
      </c>
      <c r="H407" s="174" t="s">
        <v>90</v>
      </c>
      <c r="I407" s="174"/>
      <c r="J407" s="159">
        <f>J408</f>
        <v>0</v>
      </c>
    </row>
    <row r="408" spans="1:10" ht="31.5" hidden="1" x14ac:dyDescent="0.25">
      <c r="A408" s="77" t="s">
        <v>175</v>
      </c>
      <c r="B408" s="174" t="s">
        <v>63</v>
      </c>
      <c r="C408" s="174" t="s">
        <v>119</v>
      </c>
      <c r="D408" s="174" t="s">
        <v>87</v>
      </c>
      <c r="E408" s="174" t="s">
        <v>116</v>
      </c>
      <c r="F408" s="174" t="s">
        <v>88</v>
      </c>
      <c r="G408" s="174" t="s">
        <v>86</v>
      </c>
      <c r="H408" s="174" t="s">
        <v>176</v>
      </c>
      <c r="I408" s="174"/>
      <c r="J408" s="159">
        <f>J409</f>
        <v>0</v>
      </c>
    </row>
    <row r="409" spans="1:10" ht="31.5" hidden="1" x14ac:dyDescent="0.25">
      <c r="A409" s="77" t="s">
        <v>96</v>
      </c>
      <c r="B409" s="174" t="s">
        <v>63</v>
      </c>
      <c r="C409" s="174" t="s">
        <v>119</v>
      </c>
      <c r="D409" s="174" t="s">
        <v>87</v>
      </c>
      <c r="E409" s="174" t="s">
        <v>116</v>
      </c>
      <c r="F409" s="174" t="s">
        <v>88</v>
      </c>
      <c r="G409" s="174" t="s">
        <v>86</v>
      </c>
      <c r="H409" s="174" t="s">
        <v>176</v>
      </c>
      <c r="I409" s="174" t="s">
        <v>97</v>
      </c>
      <c r="J409" s="159"/>
    </row>
    <row r="410" spans="1:10" x14ac:dyDescent="0.25">
      <c r="A410" s="102" t="s">
        <v>419</v>
      </c>
      <c r="B410" s="103">
        <v>872</v>
      </c>
      <c r="C410" s="104" t="s">
        <v>414</v>
      </c>
      <c r="D410" s="104" t="s">
        <v>414</v>
      </c>
      <c r="E410" s="105" t="s">
        <v>414</v>
      </c>
      <c r="F410" s="106" t="s">
        <v>414</v>
      </c>
      <c r="G410" s="107" t="s">
        <v>414</v>
      </c>
      <c r="H410" s="108" t="s">
        <v>414</v>
      </c>
      <c r="I410" s="106"/>
      <c r="J410" s="163">
        <f>J411</f>
        <v>1225077.72</v>
      </c>
    </row>
    <row r="411" spans="1:10" x14ac:dyDescent="0.25">
      <c r="A411" s="73" t="s">
        <v>85</v>
      </c>
      <c r="B411" s="174" t="s">
        <v>420</v>
      </c>
      <c r="C411" s="174" t="s">
        <v>86</v>
      </c>
      <c r="D411" s="175" t="s">
        <v>24</v>
      </c>
      <c r="E411" s="174" t="s">
        <v>165</v>
      </c>
      <c r="F411" s="175"/>
      <c r="G411" s="174"/>
      <c r="H411" s="174"/>
      <c r="I411" s="175" t="s">
        <v>166</v>
      </c>
      <c r="J411" s="158">
        <f>J412+J420</f>
        <v>1225077.72</v>
      </c>
    </row>
    <row r="412" spans="1:10" ht="47.25" x14ac:dyDescent="0.25">
      <c r="A412" s="73" t="s">
        <v>92</v>
      </c>
      <c r="B412" s="174" t="s">
        <v>420</v>
      </c>
      <c r="C412" s="174" t="s">
        <v>86</v>
      </c>
      <c r="D412" s="174" t="s">
        <v>93</v>
      </c>
      <c r="E412" s="174" t="s">
        <v>165</v>
      </c>
      <c r="F412" s="175"/>
      <c r="G412" s="174"/>
      <c r="H412" s="174"/>
      <c r="I412" s="175" t="s">
        <v>166</v>
      </c>
      <c r="J412" s="158">
        <f>J413</f>
        <v>1185077.72</v>
      </c>
    </row>
    <row r="413" spans="1:10" x14ac:dyDescent="0.25">
      <c r="A413" s="76" t="s">
        <v>167</v>
      </c>
      <c r="B413" s="174" t="s">
        <v>420</v>
      </c>
      <c r="C413" s="174" t="s">
        <v>86</v>
      </c>
      <c r="D413" s="174" t="s">
        <v>93</v>
      </c>
      <c r="E413" s="174">
        <v>91</v>
      </c>
      <c r="F413" s="175">
        <v>0</v>
      </c>
      <c r="G413" s="174" t="s">
        <v>88</v>
      </c>
      <c r="H413" s="174" t="s">
        <v>90</v>
      </c>
      <c r="I413" s="175" t="s">
        <v>166</v>
      </c>
      <c r="J413" s="158">
        <f>J414</f>
        <v>1185077.72</v>
      </c>
    </row>
    <row r="414" spans="1:10" ht="31.5" x14ac:dyDescent="0.25">
      <c r="A414" s="76" t="s">
        <v>168</v>
      </c>
      <c r="B414" s="174" t="s">
        <v>420</v>
      </c>
      <c r="C414" s="174" t="s">
        <v>86</v>
      </c>
      <c r="D414" s="174" t="s">
        <v>93</v>
      </c>
      <c r="E414" s="174">
        <v>91</v>
      </c>
      <c r="F414" s="175">
        <v>1</v>
      </c>
      <c r="G414" s="174" t="s">
        <v>89</v>
      </c>
      <c r="H414" s="174" t="s">
        <v>90</v>
      </c>
      <c r="I414" s="175"/>
      <c r="J414" s="158">
        <f>J415+J417</f>
        <v>1185077.72</v>
      </c>
    </row>
    <row r="415" spans="1:10" ht="63" x14ac:dyDescent="0.25">
      <c r="A415" s="76" t="s">
        <v>169</v>
      </c>
      <c r="B415" s="174" t="s">
        <v>420</v>
      </c>
      <c r="C415" s="174" t="s">
        <v>86</v>
      </c>
      <c r="D415" s="174" t="s">
        <v>93</v>
      </c>
      <c r="E415" s="174">
        <v>91</v>
      </c>
      <c r="F415" s="175">
        <v>1</v>
      </c>
      <c r="G415" s="174" t="s">
        <v>89</v>
      </c>
      <c r="H415" s="174" t="s">
        <v>170</v>
      </c>
      <c r="I415" s="175"/>
      <c r="J415" s="158">
        <f>J416</f>
        <v>1185077.72</v>
      </c>
    </row>
    <row r="416" spans="1:10" x14ac:dyDescent="0.25">
      <c r="A416" s="76" t="s">
        <v>171</v>
      </c>
      <c r="B416" s="174" t="s">
        <v>420</v>
      </c>
      <c r="C416" s="174" t="s">
        <v>86</v>
      </c>
      <c r="D416" s="174" t="s">
        <v>93</v>
      </c>
      <c r="E416" s="174">
        <v>91</v>
      </c>
      <c r="F416" s="175">
        <v>1</v>
      </c>
      <c r="G416" s="174" t="s">
        <v>89</v>
      </c>
      <c r="H416" s="174" t="s">
        <v>170</v>
      </c>
      <c r="I416" s="175">
        <v>120</v>
      </c>
      <c r="J416" s="159">
        <v>1185077.72</v>
      </c>
    </row>
    <row r="417" spans="1:10" ht="63" hidden="1" x14ac:dyDescent="0.25">
      <c r="A417" s="76" t="s">
        <v>172</v>
      </c>
      <c r="B417" s="174" t="s">
        <v>420</v>
      </c>
      <c r="C417" s="174" t="s">
        <v>86</v>
      </c>
      <c r="D417" s="174" t="s">
        <v>93</v>
      </c>
      <c r="E417" s="174">
        <v>91</v>
      </c>
      <c r="F417" s="175">
        <v>1</v>
      </c>
      <c r="G417" s="174" t="s">
        <v>89</v>
      </c>
      <c r="H417" s="174" t="s">
        <v>173</v>
      </c>
      <c r="I417" s="175"/>
      <c r="J417" s="159">
        <f>SUM(J418:J419)</f>
        <v>0</v>
      </c>
    </row>
    <row r="418" spans="1:10" ht="31.5" hidden="1" x14ac:dyDescent="0.25">
      <c r="A418" s="77" t="s">
        <v>96</v>
      </c>
      <c r="B418" s="174" t="s">
        <v>420</v>
      </c>
      <c r="C418" s="174" t="s">
        <v>86</v>
      </c>
      <c r="D418" s="174" t="s">
        <v>93</v>
      </c>
      <c r="E418" s="174">
        <v>91</v>
      </c>
      <c r="F418" s="175">
        <v>1</v>
      </c>
      <c r="G418" s="174" t="s">
        <v>89</v>
      </c>
      <c r="H418" s="174" t="s">
        <v>173</v>
      </c>
      <c r="I418" s="175">
        <v>240</v>
      </c>
      <c r="J418" s="159"/>
    </row>
    <row r="419" spans="1:10" hidden="1" x14ac:dyDescent="0.25">
      <c r="A419" s="77" t="s">
        <v>98</v>
      </c>
      <c r="B419" s="174" t="s">
        <v>420</v>
      </c>
      <c r="C419" s="174" t="s">
        <v>86</v>
      </c>
      <c r="D419" s="174" t="s">
        <v>93</v>
      </c>
      <c r="E419" s="174">
        <v>91</v>
      </c>
      <c r="F419" s="175">
        <v>1</v>
      </c>
      <c r="G419" s="174" t="s">
        <v>89</v>
      </c>
      <c r="H419" s="174" t="s">
        <v>173</v>
      </c>
      <c r="I419" s="175">
        <v>850</v>
      </c>
      <c r="J419" s="159"/>
    </row>
    <row r="420" spans="1:10" x14ac:dyDescent="0.25">
      <c r="A420" s="77" t="s">
        <v>120</v>
      </c>
      <c r="B420" s="174" t="s">
        <v>420</v>
      </c>
      <c r="C420" s="174" t="s">
        <v>86</v>
      </c>
      <c r="D420" s="174" t="s">
        <v>121</v>
      </c>
      <c r="E420" s="174"/>
      <c r="F420" s="174"/>
      <c r="G420" s="174"/>
      <c r="H420" s="174"/>
      <c r="I420" s="174"/>
      <c r="J420" s="159">
        <f>J421</f>
        <v>40000</v>
      </c>
    </row>
    <row r="421" spans="1:10" x14ac:dyDescent="0.25">
      <c r="A421" s="76" t="s">
        <v>167</v>
      </c>
      <c r="B421" s="174" t="s">
        <v>420</v>
      </c>
      <c r="C421" s="174" t="s">
        <v>86</v>
      </c>
      <c r="D421" s="175">
        <v>13</v>
      </c>
      <c r="E421" s="174" t="s">
        <v>238</v>
      </c>
      <c r="F421" s="175">
        <v>0</v>
      </c>
      <c r="G421" s="174" t="s">
        <v>89</v>
      </c>
      <c r="H421" s="174" t="s">
        <v>90</v>
      </c>
      <c r="I421" s="175"/>
      <c r="J421" s="159">
        <f>J422</f>
        <v>40000</v>
      </c>
    </row>
    <row r="422" spans="1:10" ht="31.5" x14ac:dyDescent="0.25">
      <c r="A422" s="76" t="s">
        <v>168</v>
      </c>
      <c r="B422" s="174" t="s">
        <v>420</v>
      </c>
      <c r="C422" s="174" t="s">
        <v>86</v>
      </c>
      <c r="D422" s="175">
        <v>13</v>
      </c>
      <c r="E422" s="175">
        <v>91</v>
      </c>
      <c r="F422" s="175">
        <v>1</v>
      </c>
      <c r="G422" s="174" t="s">
        <v>89</v>
      </c>
      <c r="H422" s="174" t="s">
        <v>90</v>
      </c>
      <c r="I422" s="175"/>
      <c r="J422" s="159">
        <f>J423</f>
        <v>40000</v>
      </c>
    </row>
    <row r="423" spans="1:10" ht="47.25" x14ac:dyDescent="0.25">
      <c r="A423" s="76" t="s">
        <v>239</v>
      </c>
      <c r="B423" s="174" t="s">
        <v>420</v>
      </c>
      <c r="C423" s="174" t="s">
        <v>86</v>
      </c>
      <c r="D423" s="175">
        <v>13</v>
      </c>
      <c r="E423" s="175">
        <v>91</v>
      </c>
      <c r="F423" s="175">
        <v>1</v>
      </c>
      <c r="G423" s="174" t="s">
        <v>89</v>
      </c>
      <c r="H423" s="174" t="s">
        <v>240</v>
      </c>
      <c r="I423" s="175"/>
      <c r="J423" s="159">
        <f>J424</f>
        <v>40000</v>
      </c>
    </row>
    <row r="424" spans="1:10" ht="31.5" x14ac:dyDescent="0.25">
      <c r="A424" s="76" t="s">
        <v>96</v>
      </c>
      <c r="B424" s="174" t="s">
        <v>420</v>
      </c>
      <c r="C424" s="174" t="s">
        <v>86</v>
      </c>
      <c r="D424" s="175">
        <v>13</v>
      </c>
      <c r="E424" s="175">
        <v>91</v>
      </c>
      <c r="F424" s="175">
        <v>1</v>
      </c>
      <c r="G424" s="174" t="s">
        <v>89</v>
      </c>
      <c r="H424" s="174" t="s">
        <v>240</v>
      </c>
      <c r="I424" s="175">
        <v>240</v>
      </c>
      <c r="J424" s="159">
        <v>40000</v>
      </c>
    </row>
    <row r="425" spans="1:10" x14ac:dyDescent="0.25">
      <c r="A425" s="87" t="s">
        <v>163</v>
      </c>
      <c r="B425" s="89"/>
      <c r="C425" s="88"/>
      <c r="D425" s="89"/>
      <c r="E425" s="88"/>
      <c r="F425" s="89"/>
      <c r="G425" s="88"/>
      <c r="H425" s="90"/>
      <c r="I425" s="90"/>
      <c r="J425" s="160">
        <f>J12+J410</f>
        <v>134114877.14999998</v>
      </c>
    </row>
    <row r="426" spans="1:10" x14ac:dyDescent="0.25">
      <c r="I426" s="48">
        <v>1</v>
      </c>
      <c r="J426" s="166">
        <f>J411+J13</f>
        <v>18928148.959999997</v>
      </c>
    </row>
    <row r="427" spans="1:10" x14ac:dyDescent="0.25">
      <c r="I427" s="48">
        <v>2</v>
      </c>
      <c r="J427" s="166">
        <f>J139</f>
        <v>489116.81</v>
      </c>
    </row>
    <row r="428" spans="1:10" x14ac:dyDescent="0.25">
      <c r="I428" s="48">
        <v>3</v>
      </c>
      <c r="J428" s="166">
        <f>J146</f>
        <v>1265678.6000000001</v>
      </c>
    </row>
    <row r="429" spans="1:10" x14ac:dyDescent="0.25">
      <c r="I429" s="48">
        <v>4</v>
      </c>
      <c r="J429" s="166">
        <f>J183</f>
        <v>29875188.900000002</v>
      </c>
    </row>
    <row r="430" spans="1:10" x14ac:dyDescent="0.25">
      <c r="I430" s="48">
        <v>5</v>
      </c>
      <c r="J430" s="166">
        <f>J213</f>
        <v>51106451.68</v>
      </c>
    </row>
    <row r="431" spans="1:10" x14ac:dyDescent="0.25">
      <c r="I431" s="48">
        <v>7</v>
      </c>
      <c r="J431" s="166">
        <f>J316</f>
        <v>3155593.6</v>
      </c>
    </row>
    <row r="432" spans="1:10" x14ac:dyDescent="0.25">
      <c r="I432" s="48">
        <v>8</v>
      </c>
      <c r="J432" s="166">
        <f>J328</f>
        <v>25144258.27</v>
      </c>
    </row>
    <row r="433" spans="9:11" x14ac:dyDescent="0.25">
      <c r="I433" s="48">
        <v>9</v>
      </c>
    </row>
    <row r="434" spans="9:11" x14ac:dyDescent="0.25">
      <c r="I434" s="48">
        <v>10</v>
      </c>
      <c r="J434" s="166">
        <f>J378</f>
        <v>760576</v>
      </c>
    </row>
    <row r="435" spans="9:11" x14ac:dyDescent="0.25">
      <c r="I435" s="48">
        <v>11</v>
      </c>
      <c r="J435" s="166">
        <f>J392</f>
        <v>3389864.33</v>
      </c>
    </row>
    <row r="436" spans="9:11" x14ac:dyDescent="0.25">
      <c r="I436" s="48">
        <v>12</v>
      </c>
      <c r="J436" s="166">
        <f>J404</f>
        <v>0</v>
      </c>
    </row>
    <row r="437" spans="9:11" x14ac:dyDescent="0.25">
      <c r="J437" s="166">
        <f>SUM(J426:J436)</f>
        <v>134114877.14999998</v>
      </c>
      <c r="K437" s="178"/>
    </row>
    <row r="438" spans="9:11" x14ac:dyDescent="0.25">
      <c r="I438" s="48" t="s">
        <v>492</v>
      </c>
      <c r="J438" s="166">
        <f>J15+J61+J74+J94+J100+J104+J111+J148+J161+J185+J210+J215+J233+J242+J277+J293+J299+J318+J322+J330+J348+J356+J370+J394+J406</f>
        <v>114445888.8</v>
      </c>
      <c r="K438" s="178"/>
    </row>
    <row r="439" spans="9:11" x14ac:dyDescent="0.25">
      <c r="I439" s="48" t="s">
        <v>531</v>
      </c>
      <c r="J439" s="166">
        <f>'Прил 1'!C37</f>
        <v>134114877.14999999</v>
      </c>
    </row>
    <row r="440" spans="9:11" x14ac:dyDescent="0.25">
      <c r="I440" s="48" t="s">
        <v>532</v>
      </c>
      <c r="J440" s="166">
        <f>J439-J437</f>
        <v>0</v>
      </c>
    </row>
  </sheetData>
  <autoFilter ref="A12:J12"/>
  <mergeCells count="9">
    <mergeCell ref="E11:H11"/>
    <mergeCell ref="D2:J2"/>
    <mergeCell ref="D1:J1"/>
    <mergeCell ref="D3:J3"/>
    <mergeCell ref="D4:J4"/>
    <mergeCell ref="D5:J5"/>
    <mergeCell ref="D6:J6"/>
    <mergeCell ref="A8:J8"/>
    <mergeCell ref="A10:J10"/>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K381"/>
  <sheetViews>
    <sheetView view="pageBreakPreview" topLeftCell="A344" zoomScaleSheetLayoutView="100" workbookViewId="0">
      <selection activeCell="I362" sqref="I362"/>
    </sheetView>
  </sheetViews>
  <sheetFormatPr defaultColWidth="8.85546875" defaultRowHeight="15.75" x14ac:dyDescent="0.25"/>
  <cols>
    <col min="1" max="1" width="52.85546875" style="47" customWidth="1"/>
    <col min="2" max="4" width="6.7109375" style="48" customWidth="1"/>
    <col min="5" max="7" width="4.42578125" style="48" customWidth="1"/>
    <col min="8" max="8" width="7.7109375" style="48" customWidth="1"/>
    <col min="9" max="9" width="7.85546875" style="48" customWidth="1"/>
    <col min="10" max="11" width="17.28515625" style="49" customWidth="1"/>
    <col min="12" max="16384" width="8.85546875" style="41"/>
  </cols>
  <sheetData>
    <row r="1" spans="1:11" s="97" customFormat="1" ht="15" customHeight="1" x14ac:dyDescent="0.25">
      <c r="A1" s="111"/>
      <c r="B1" s="111"/>
      <c r="C1" s="111"/>
      <c r="D1" s="111"/>
      <c r="E1" s="111"/>
      <c r="F1" s="243" t="s">
        <v>411</v>
      </c>
      <c r="G1" s="243"/>
      <c r="H1" s="243"/>
      <c r="I1" s="243"/>
      <c r="J1" s="243"/>
      <c r="K1" s="243"/>
    </row>
    <row r="2" spans="1:11" s="97" customFormat="1" ht="15" customHeight="1" x14ac:dyDescent="0.25">
      <c r="A2" s="111"/>
      <c r="B2" s="111"/>
      <c r="C2" s="111"/>
      <c r="D2" s="111"/>
      <c r="E2" s="111"/>
      <c r="F2" s="243" t="s">
        <v>40</v>
      </c>
      <c r="G2" s="243"/>
      <c r="H2" s="243"/>
      <c r="I2" s="243"/>
      <c r="J2" s="243"/>
      <c r="K2" s="243"/>
    </row>
    <row r="3" spans="1:11" s="97" customFormat="1" ht="15" x14ac:dyDescent="0.25">
      <c r="A3" s="111"/>
      <c r="B3" s="111"/>
      <c r="C3" s="111"/>
      <c r="D3" s="111"/>
      <c r="E3" s="111"/>
      <c r="F3" s="244" t="s">
        <v>42</v>
      </c>
      <c r="G3" s="244"/>
      <c r="H3" s="244"/>
      <c r="I3" s="244"/>
      <c r="J3" s="244"/>
      <c r="K3" s="244"/>
    </row>
    <row r="4" spans="1:11" s="97" customFormat="1" ht="15" x14ac:dyDescent="0.25">
      <c r="A4" s="111"/>
      <c r="B4" s="111"/>
      <c r="C4" s="111"/>
      <c r="D4" s="111"/>
      <c r="E4" s="111"/>
      <c r="F4" s="244" t="s">
        <v>43</v>
      </c>
      <c r="G4" s="244"/>
      <c r="H4" s="244"/>
      <c r="I4" s="244"/>
      <c r="J4" s="244"/>
      <c r="K4" s="244"/>
    </row>
    <row r="5" spans="1:11" s="97" customFormat="1" ht="15" x14ac:dyDescent="0.25">
      <c r="A5" s="111"/>
      <c r="B5" s="111"/>
      <c r="C5" s="111"/>
      <c r="D5" s="111"/>
      <c r="E5" s="111"/>
      <c r="F5" s="244" t="s">
        <v>496</v>
      </c>
      <c r="G5" s="244"/>
      <c r="H5" s="244"/>
      <c r="I5" s="244"/>
      <c r="J5" s="244"/>
      <c r="K5" s="244"/>
    </row>
    <row r="6" spans="1:11" s="97" customFormat="1" ht="15" x14ac:dyDescent="0.25">
      <c r="A6" s="111"/>
      <c r="B6" s="111"/>
      <c r="C6" s="111"/>
      <c r="D6" s="111"/>
      <c r="E6" s="111"/>
      <c r="F6" s="244" t="s">
        <v>592</v>
      </c>
      <c r="G6" s="244"/>
      <c r="H6" s="244"/>
      <c r="I6" s="244"/>
      <c r="J6" s="244"/>
      <c r="K6" s="244"/>
    </row>
    <row r="7" spans="1:11" x14ac:dyDescent="0.25">
      <c r="A7" s="39"/>
      <c r="B7" s="40"/>
      <c r="C7" s="40"/>
      <c r="D7" s="40"/>
      <c r="E7" s="40"/>
      <c r="F7" s="40"/>
      <c r="G7" s="40"/>
      <c r="H7" s="40"/>
      <c r="I7" s="40"/>
      <c r="J7" s="42"/>
      <c r="K7" s="42"/>
    </row>
    <row r="8" spans="1:11" ht="38.450000000000003" customHeight="1" x14ac:dyDescent="0.25">
      <c r="A8" s="232" t="s">
        <v>530</v>
      </c>
      <c r="B8" s="232"/>
      <c r="C8" s="232"/>
      <c r="D8" s="232"/>
      <c r="E8" s="232"/>
      <c r="F8" s="232"/>
      <c r="G8" s="232"/>
      <c r="H8" s="232"/>
      <c r="I8" s="232"/>
      <c r="J8" s="232"/>
      <c r="K8" s="232"/>
    </row>
    <row r="9" spans="1:11" x14ac:dyDescent="0.25">
      <c r="A9" s="43"/>
      <c r="B9" s="44"/>
      <c r="C9" s="44"/>
      <c r="D9" s="44"/>
      <c r="E9" s="44"/>
      <c r="F9" s="44"/>
      <c r="G9" s="44"/>
      <c r="H9" s="44"/>
      <c r="I9" s="44"/>
      <c r="J9" s="45"/>
      <c r="K9" s="45"/>
    </row>
    <row r="10" spans="1:11" x14ac:dyDescent="0.25">
      <c r="A10" s="242" t="s">
        <v>39</v>
      </c>
      <c r="B10" s="242"/>
      <c r="C10" s="242"/>
      <c r="D10" s="242"/>
      <c r="E10" s="242"/>
      <c r="F10" s="242"/>
      <c r="G10" s="242"/>
      <c r="H10" s="242"/>
      <c r="I10" s="242"/>
      <c r="J10" s="242"/>
      <c r="K10" s="242"/>
    </row>
    <row r="11" spans="1:11" ht="110.25" x14ac:dyDescent="0.25">
      <c r="A11" s="179" t="s">
        <v>80</v>
      </c>
      <c r="B11" s="179" t="s">
        <v>407</v>
      </c>
      <c r="C11" s="179" t="s">
        <v>408</v>
      </c>
      <c r="D11" s="179" t="s">
        <v>409</v>
      </c>
      <c r="E11" s="229" t="s">
        <v>83</v>
      </c>
      <c r="F11" s="230"/>
      <c r="G11" s="230"/>
      <c r="H11" s="231"/>
      <c r="I11" s="179" t="s">
        <v>410</v>
      </c>
      <c r="J11" s="179" t="s">
        <v>58</v>
      </c>
      <c r="K11" s="179" t="s">
        <v>497</v>
      </c>
    </row>
    <row r="12" spans="1:11" x14ac:dyDescent="0.25">
      <c r="A12" s="102" t="s">
        <v>413</v>
      </c>
      <c r="B12" s="103">
        <v>871</v>
      </c>
      <c r="C12" s="104" t="s">
        <v>414</v>
      </c>
      <c r="D12" s="104" t="s">
        <v>414</v>
      </c>
      <c r="E12" s="105" t="s">
        <v>414</v>
      </c>
      <c r="F12" s="106" t="s">
        <v>414</v>
      </c>
      <c r="G12" s="107" t="s">
        <v>414</v>
      </c>
      <c r="H12" s="108" t="s">
        <v>414</v>
      </c>
      <c r="I12" s="106"/>
      <c r="J12" s="163">
        <f>J13+J123+J129+J166+J191+J274+J286+J325+J335+J345</f>
        <v>137290251.79000002</v>
      </c>
      <c r="K12" s="163">
        <f>K13+K123+K129+K166+K191+K274+K286+K325+K335+K345</f>
        <v>141105138.76999998</v>
      </c>
    </row>
    <row r="13" spans="1:11" x14ac:dyDescent="0.25">
      <c r="A13" s="67" t="s">
        <v>85</v>
      </c>
      <c r="B13" s="109">
        <v>871</v>
      </c>
      <c r="C13" s="68">
        <v>1</v>
      </c>
      <c r="D13" s="104"/>
      <c r="E13" s="105"/>
      <c r="F13" s="106"/>
      <c r="G13" s="107"/>
      <c r="H13" s="108"/>
      <c r="I13" s="106"/>
      <c r="J13" s="157">
        <f>J14+J40+J45+J49+J54</f>
        <v>20305066.390000001</v>
      </c>
      <c r="K13" s="157">
        <f>K14+K40+K45+K49+K54</f>
        <v>20629827.079999998</v>
      </c>
    </row>
    <row r="14" spans="1:11" ht="63" x14ac:dyDescent="0.25">
      <c r="A14" s="76" t="s">
        <v>104</v>
      </c>
      <c r="B14" s="110">
        <v>871</v>
      </c>
      <c r="C14" s="174" t="s">
        <v>86</v>
      </c>
      <c r="D14" s="175" t="s">
        <v>105</v>
      </c>
      <c r="E14" s="174" t="s">
        <v>165</v>
      </c>
      <c r="F14" s="175"/>
      <c r="G14" s="174"/>
      <c r="H14" s="174"/>
      <c r="I14" s="175" t="s">
        <v>166</v>
      </c>
      <c r="J14" s="159">
        <f>J15+J19+J30</f>
        <v>14315276.529999999</v>
      </c>
      <c r="K14" s="159">
        <f>K15+K19+K30</f>
        <v>15047726.549999999</v>
      </c>
    </row>
    <row r="15" spans="1:11" ht="78.75" hidden="1" x14ac:dyDescent="0.25">
      <c r="A15" s="76" t="s">
        <v>174</v>
      </c>
      <c r="B15" s="110">
        <v>871</v>
      </c>
      <c r="C15" s="174" t="s">
        <v>86</v>
      </c>
      <c r="D15" s="174" t="s">
        <v>105</v>
      </c>
      <c r="E15" s="174" t="s">
        <v>116</v>
      </c>
      <c r="F15" s="175">
        <v>0</v>
      </c>
      <c r="G15" s="174" t="s">
        <v>89</v>
      </c>
      <c r="H15" s="174" t="s">
        <v>90</v>
      </c>
      <c r="I15" s="175"/>
      <c r="J15" s="159">
        <f t="shared" ref="J15:K17" si="0">J16</f>
        <v>0</v>
      </c>
      <c r="K15" s="159">
        <f t="shared" si="0"/>
        <v>0</v>
      </c>
    </row>
    <row r="16" spans="1:11" ht="31.5" hidden="1" x14ac:dyDescent="0.25">
      <c r="A16" s="77" t="s">
        <v>175</v>
      </c>
      <c r="B16" s="175">
        <v>871</v>
      </c>
      <c r="C16" s="174" t="s">
        <v>86</v>
      </c>
      <c r="D16" s="174" t="s">
        <v>105</v>
      </c>
      <c r="E16" s="174" t="s">
        <v>116</v>
      </c>
      <c r="F16" s="174" t="s">
        <v>88</v>
      </c>
      <c r="G16" s="174" t="s">
        <v>86</v>
      </c>
      <c r="H16" s="174" t="s">
        <v>90</v>
      </c>
      <c r="I16" s="174"/>
      <c r="J16" s="159">
        <f t="shared" si="0"/>
        <v>0</v>
      </c>
      <c r="K16" s="159">
        <f t="shared" si="0"/>
        <v>0</v>
      </c>
    </row>
    <row r="17" spans="1:11" ht="31.5" hidden="1" x14ac:dyDescent="0.25">
      <c r="A17" s="77" t="s">
        <v>175</v>
      </c>
      <c r="B17" s="175">
        <v>871</v>
      </c>
      <c r="C17" s="174" t="s">
        <v>86</v>
      </c>
      <c r="D17" s="174" t="s">
        <v>105</v>
      </c>
      <c r="E17" s="174" t="s">
        <v>116</v>
      </c>
      <c r="F17" s="174" t="s">
        <v>88</v>
      </c>
      <c r="G17" s="174" t="s">
        <v>86</v>
      </c>
      <c r="H17" s="174" t="s">
        <v>176</v>
      </c>
      <c r="I17" s="174"/>
      <c r="J17" s="159">
        <f t="shared" si="0"/>
        <v>0</v>
      </c>
      <c r="K17" s="159">
        <f t="shared" si="0"/>
        <v>0</v>
      </c>
    </row>
    <row r="18" spans="1:11" ht="47.25" hidden="1" x14ac:dyDescent="0.25">
      <c r="A18" s="77" t="s">
        <v>96</v>
      </c>
      <c r="B18" s="175">
        <v>871</v>
      </c>
      <c r="C18" s="174" t="s">
        <v>86</v>
      </c>
      <c r="D18" s="174" t="s">
        <v>105</v>
      </c>
      <c r="E18" s="174" t="s">
        <v>116</v>
      </c>
      <c r="F18" s="174" t="s">
        <v>88</v>
      </c>
      <c r="G18" s="174" t="s">
        <v>86</v>
      </c>
      <c r="H18" s="174" t="s">
        <v>176</v>
      </c>
      <c r="I18" s="174" t="s">
        <v>97</v>
      </c>
      <c r="J18" s="159"/>
      <c r="K18" s="159"/>
    </row>
    <row r="19" spans="1:11" ht="31.5" x14ac:dyDescent="0.25">
      <c r="A19" s="76" t="s">
        <v>177</v>
      </c>
      <c r="B19" s="175">
        <v>871</v>
      </c>
      <c r="C19" s="174" t="s">
        <v>86</v>
      </c>
      <c r="D19" s="175" t="s">
        <v>105</v>
      </c>
      <c r="E19" s="174">
        <v>92</v>
      </c>
      <c r="F19" s="175">
        <v>0</v>
      </c>
      <c r="G19" s="174" t="s">
        <v>89</v>
      </c>
      <c r="H19" s="174" t="s">
        <v>90</v>
      </c>
      <c r="I19" s="175"/>
      <c r="J19" s="159">
        <f>J20+J23</f>
        <v>13463776.529999999</v>
      </c>
      <c r="K19" s="159">
        <f>K20+K23</f>
        <v>14193226.549999999</v>
      </c>
    </row>
    <row r="20" spans="1:11" x14ac:dyDescent="0.25">
      <c r="A20" s="78" t="s">
        <v>178</v>
      </c>
      <c r="B20" s="175">
        <v>871</v>
      </c>
      <c r="C20" s="174" t="s">
        <v>86</v>
      </c>
      <c r="D20" s="175" t="s">
        <v>105</v>
      </c>
      <c r="E20" s="174">
        <v>92</v>
      </c>
      <c r="F20" s="175">
        <v>1</v>
      </c>
      <c r="G20" s="174" t="s">
        <v>89</v>
      </c>
      <c r="H20" s="174" t="s">
        <v>90</v>
      </c>
      <c r="I20" s="175"/>
      <c r="J20" s="159">
        <f>J21</f>
        <v>1370748.22</v>
      </c>
      <c r="K20" s="159">
        <f>K21</f>
        <v>1425655.02</v>
      </c>
    </row>
    <row r="21" spans="1:11" ht="78.75" x14ac:dyDescent="0.25">
      <c r="A21" s="78" t="s">
        <v>179</v>
      </c>
      <c r="B21" s="175">
        <v>871</v>
      </c>
      <c r="C21" s="174" t="s">
        <v>86</v>
      </c>
      <c r="D21" s="175" t="s">
        <v>105</v>
      </c>
      <c r="E21" s="174">
        <v>92</v>
      </c>
      <c r="F21" s="175">
        <v>1</v>
      </c>
      <c r="G21" s="174" t="s">
        <v>89</v>
      </c>
      <c r="H21" s="174" t="s">
        <v>170</v>
      </c>
      <c r="I21" s="175"/>
      <c r="J21" s="159">
        <f>J22</f>
        <v>1370748.22</v>
      </c>
      <c r="K21" s="159">
        <f>K22</f>
        <v>1425655.02</v>
      </c>
    </row>
    <row r="22" spans="1:11" ht="31.5" x14ac:dyDescent="0.25">
      <c r="A22" s="76" t="s">
        <v>171</v>
      </c>
      <c r="B22" s="175">
        <v>871</v>
      </c>
      <c r="C22" s="174" t="s">
        <v>86</v>
      </c>
      <c r="D22" s="175" t="s">
        <v>105</v>
      </c>
      <c r="E22" s="174">
        <v>92</v>
      </c>
      <c r="F22" s="175">
        <v>1</v>
      </c>
      <c r="G22" s="174" t="s">
        <v>89</v>
      </c>
      <c r="H22" s="174" t="s">
        <v>170</v>
      </c>
      <c r="I22" s="175">
        <v>120</v>
      </c>
      <c r="J22" s="159">
        <v>1370748.22</v>
      </c>
      <c r="K22" s="159">
        <v>1425655.02</v>
      </c>
    </row>
    <row r="23" spans="1:11" x14ac:dyDescent="0.25">
      <c r="A23" s="77" t="s">
        <v>180</v>
      </c>
      <c r="B23" s="175">
        <v>871</v>
      </c>
      <c r="C23" s="174" t="s">
        <v>86</v>
      </c>
      <c r="D23" s="175" t="s">
        <v>105</v>
      </c>
      <c r="E23" s="174">
        <v>92</v>
      </c>
      <c r="F23" s="175">
        <v>2</v>
      </c>
      <c r="G23" s="174" t="s">
        <v>89</v>
      </c>
      <c r="H23" s="174" t="s">
        <v>90</v>
      </c>
      <c r="I23" s="175"/>
      <c r="J23" s="159">
        <f>J24+J26</f>
        <v>12093028.309999999</v>
      </c>
      <c r="K23" s="159">
        <f>K24+K26</f>
        <v>12767571.529999999</v>
      </c>
    </row>
    <row r="24" spans="1:11" ht="78.75" x14ac:dyDescent="0.25">
      <c r="A24" s="77" t="s">
        <v>179</v>
      </c>
      <c r="B24" s="175">
        <v>871</v>
      </c>
      <c r="C24" s="174" t="s">
        <v>86</v>
      </c>
      <c r="D24" s="175" t="s">
        <v>105</v>
      </c>
      <c r="E24" s="174">
        <v>92</v>
      </c>
      <c r="F24" s="175">
        <v>2</v>
      </c>
      <c r="G24" s="174" t="s">
        <v>89</v>
      </c>
      <c r="H24" s="174" t="s">
        <v>170</v>
      </c>
      <c r="I24" s="175"/>
      <c r="J24" s="159">
        <f>J25</f>
        <v>10872060.689999999</v>
      </c>
      <c r="K24" s="159">
        <f>K25</f>
        <v>11249919.93</v>
      </c>
    </row>
    <row r="25" spans="1:11" ht="31.5" x14ac:dyDescent="0.25">
      <c r="A25" s="76" t="s">
        <v>171</v>
      </c>
      <c r="B25" s="175">
        <v>871</v>
      </c>
      <c r="C25" s="174" t="s">
        <v>86</v>
      </c>
      <c r="D25" s="175" t="s">
        <v>105</v>
      </c>
      <c r="E25" s="174">
        <v>92</v>
      </c>
      <c r="F25" s="175">
        <v>2</v>
      </c>
      <c r="G25" s="174" t="s">
        <v>89</v>
      </c>
      <c r="H25" s="174" t="s">
        <v>170</v>
      </c>
      <c r="I25" s="175">
        <v>120</v>
      </c>
      <c r="J25" s="159">
        <f>10872060.69</f>
        <v>10872060.689999999</v>
      </c>
      <c r="K25" s="159">
        <f>11249919.93</f>
        <v>11249919.93</v>
      </c>
    </row>
    <row r="26" spans="1:11" ht="78.75" x14ac:dyDescent="0.25">
      <c r="A26" s="77" t="s">
        <v>181</v>
      </c>
      <c r="B26" s="175">
        <v>871</v>
      </c>
      <c r="C26" s="174" t="s">
        <v>86</v>
      </c>
      <c r="D26" s="175" t="s">
        <v>105</v>
      </c>
      <c r="E26" s="174">
        <v>92</v>
      </c>
      <c r="F26" s="175">
        <v>2</v>
      </c>
      <c r="G26" s="174" t="s">
        <v>89</v>
      </c>
      <c r="H26" s="174" t="s">
        <v>173</v>
      </c>
      <c r="I26" s="175"/>
      <c r="J26" s="159">
        <f>SUM(J27:J29)</f>
        <v>1220967.6200000001</v>
      </c>
      <c r="K26" s="159">
        <f>SUM(K27:K29)</f>
        <v>1517651.6</v>
      </c>
    </row>
    <row r="27" spans="1:11" ht="31.5" x14ac:dyDescent="0.25">
      <c r="A27" s="76" t="s">
        <v>171</v>
      </c>
      <c r="B27" s="175">
        <v>871</v>
      </c>
      <c r="C27" s="174" t="s">
        <v>86</v>
      </c>
      <c r="D27" s="175" t="s">
        <v>105</v>
      </c>
      <c r="E27" s="174">
        <v>92</v>
      </c>
      <c r="F27" s="175">
        <v>2</v>
      </c>
      <c r="G27" s="174" t="s">
        <v>89</v>
      </c>
      <c r="H27" s="174" t="s">
        <v>173</v>
      </c>
      <c r="I27" s="175">
        <v>120</v>
      </c>
      <c r="J27" s="159">
        <v>14400</v>
      </c>
      <c r="K27" s="159">
        <v>14400</v>
      </c>
    </row>
    <row r="28" spans="1:11" ht="47.25" x14ac:dyDescent="0.25">
      <c r="A28" s="77" t="s">
        <v>96</v>
      </c>
      <c r="B28" s="175">
        <v>871</v>
      </c>
      <c r="C28" s="174" t="s">
        <v>86</v>
      </c>
      <c r="D28" s="175" t="s">
        <v>105</v>
      </c>
      <c r="E28" s="174">
        <v>92</v>
      </c>
      <c r="F28" s="175">
        <v>2</v>
      </c>
      <c r="G28" s="174" t="s">
        <v>89</v>
      </c>
      <c r="H28" s="174" t="s">
        <v>173</v>
      </c>
      <c r="I28" s="175">
        <v>240</v>
      </c>
      <c r="J28" s="159">
        <v>1192567.6200000001</v>
      </c>
      <c r="K28" s="159">
        <v>1489251.6</v>
      </c>
    </row>
    <row r="29" spans="1:11" x14ac:dyDescent="0.25">
      <c r="A29" s="77" t="s">
        <v>98</v>
      </c>
      <c r="B29" s="175">
        <v>871</v>
      </c>
      <c r="C29" s="174" t="s">
        <v>86</v>
      </c>
      <c r="D29" s="175" t="s">
        <v>105</v>
      </c>
      <c r="E29" s="174">
        <v>92</v>
      </c>
      <c r="F29" s="175">
        <v>2</v>
      </c>
      <c r="G29" s="174" t="s">
        <v>89</v>
      </c>
      <c r="H29" s="174" t="s">
        <v>173</v>
      </c>
      <c r="I29" s="175">
        <v>850</v>
      </c>
      <c r="J29" s="159">
        <v>14000</v>
      </c>
      <c r="K29" s="159">
        <v>14000</v>
      </c>
    </row>
    <row r="30" spans="1:11" ht="15.75" customHeight="1" x14ac:dyDescent="0.25">
      <c r="A30" s="77" t="s">
        <v>182</v>
      </c>
      <c r="B30" s="175">
        <v>871</v>
      </c>
      <c r="C30" s="174" t="s">
        <v>86</v>
      </c>
      <c r="D30" s="175" t="s">
        <v>105</v>
      </c>
      <c r="E30" s="174">
        <v>97</v>
      </c>
      <c r="F30" s="175">
        <v>0</v>
      </c>
      <c r="G30" s="174" t="s">
        <v>89</v>
      </c>
      <c r="H30" s="174" t="s">
        <v>90</v>
      </c>
      <c r="I30" s="175"/>
      <c r="J30" s="159">
        <f>J31</f>
        <v>851500</v>
      </c>
      <c r="K30" s="159">
        <f>K31</f>
        <v>854500</v>
      </c>
    </row>
    <row r="31" spans="1:11" ht="78.75" customHeight="1" x14ac:dyDescent="0.25">
      <c r="A31" s="77" t="s">
        <v>183</v>
      </c>
      <c r="B31" s="175">
        <v>871</v>
      </c>
      <c r="C31" s="174" t="s">
        <v>86</v>
      </c>
      <c r="D31" s="175" t="s">
        <v>105</v>
      </c>
      <c r="E31" s="174">
        <v>97</v>
      </c>
      <c r="F31" s="175">
        <v>2</v>
      </c>
      <c r="G31" s="174" t="s">
        <v>89</v>
      </c>
      <c r="H31" s="174" t="s">
        <v>90</v>
      </c>
      <c r="I31" s="175"/>
      <c r="J31" s="159">
        <f>J32+J34+J36+J38</f>
        <v>851500</v>
      </c>
      <c r="K31" s="159">
        <f>K32+K34+K36+K38</f>
        <v>854500</v>
      </c>
    </row>
    <row r="32" spans="1:11" ht="409.5" customHeight="1" x14ac:dyDescent="0.25">
      <c r="A32" s="77" t="s">
        <v>395</v>
      </c>
      <c r="B32" s="174" t="s">
        <v>63</v>
      </c>
      <c r="C32" s="174" t="s">
        <v>86</v>
      </c>
      <c r="D32" s="174" t="s">
        <v>105</v>
      </c>
      <c r="E32" s="174" t="s">
        <v>185</v>
      </c>
      <c r="F32" s="175">
        <v>2</v>
      </c>
      <c r="G32" s="174" t="s">
        <v>89</v>
      </c>
      <c r="H32" s="174" t="s">
        <v>186</v>
      </c>
      <c r="I32" s="175"/>
      <c r="J32" s="159">
        <f>J33</f>
        <v>429600</v>
      </c>
      <c r="K32" s="159">
        <f>K33</f>
        <v>429600</v>
      </c>
    </row>
    <row r="33" spans="1:11" ht="15.75" customHeight="1" x14ac:dyDescent="0.25">
      <c r="A33" s="80" t="s">
        <v>188</v>
      </c>
      <c r="B33" s="174" t="s">
        <v>63</v>
      </c>
      <c r="C33" s="174" t="s">
        <v>86</v>
      </c>
      <c r="D33" s="174" t="s">
        <v>105</v>
      </c>
      <c r="E33" s="174" t="s">
        <v>185</v>
      </c>
      <c r="F33" s="175">
        <v>2</v>
      </c>
      <c r="G33" s="174" t="s">
        <v>89</v>
      </c>
      <c r="H33" s="174" t="s">
        <v>186</v>
      </c>
      <c r="I33" s="175">
        <v>500</v>
      </c>
      <c r="J33" s="159">
        <v>429600</v>
      </c>
      <c r="K33" s="159">
        <v>429600</v>
      </c>
    </row>
    <row r="34" spans="1:11" ht="63" customHeight="1" x14ac:dyDescent="0.25">
      <c r="A34" s="77" t="s">
        <v>189</v>
      </c>
      <c r="B34" s="175">
        <v>871</v>
      </c>
      <c r="C34" s="174" t="s">
        <v>86</v>
      </c>
      <c r="D34" s="175" t="s">
        <v>105</v>
      </c>
      <c r="E34" s="174">
        <v>97</v>
      </c>
      <c r="F34" s="175">
        <v>2</v>
      </c>
      <c r="G34" s="174" t="s">
        <v>89</v>
      </c>
      <c r="H34" s="174" t="s">
        <v>190</v>
      </c>
      <c r="I34" s="175"/>
      <c r="J34" s="159">
        <f>J35</f>
        <v>132300</v>
      </c>
      <c r="K34" s="159">
        <f>K35</f>
        <v>132300</v>
      </c>
    </row>
    <row r="35" spans="1:11" ht="15.75" customHeight="1" x14ac:dyDescent="0.25">
      <c r="A35" s="80" t="s">
        <v>188</v>
      </c>
      <c r="B35" s="175">
        <v>871</v>
      </c>
      <c r="C35" s="174" t="s">
        <v>86</v>
      </c>
      <c r="D35" s="175" t="s">
        <v>105</v>
      </c>
      <c r="E35" s="174">
        <v>97</v>
      </c>
      <c r="F35" s="175">
        <v>2</v>
      </c>
      <c r="G35" s="174" t="s">
        <v>89</v>
      </c>
      <c r="H35" s="174" t="s">
        <v>190</v>
      </c>
      <c r="I35" s="175">
        <v>500</v>
      </c>
      <c r="J35" s="159">
        <v>132300</v>
      </c>
      <c r="K35" s="159">
        <v>132300</v>
      </c>
    </row>
    <row r="36" spans="1:11" ht="63" customHeight="1" x14ac:dyDescent="0.25">
      <c r="A36" s="77" t="s">
        <v>191</v>
      </c>
      <c r="B36" s="175">
        <v>871</v>
      </c>
      <c r="C36" s="174" t="s">
        <v>86</v>
      </c>
      <c r="D36" s="175" t="s">
        <v>105</v>
      </c>
      <c r="E36" s="174">
        <v>97</v>
      </c>
      <c r="F36" s="175">
        <v>2</v>
      </c>
      <c r="G36" s="174" t="s">
        <v>89</v>
      </c>
      <c r="H36" s="174" t="s">
        <v>192</v>
      </c>
      <c r="I36" s="175"/>
      <c r="J36" s="159">
        <f>J37</f>
        <v>114500</v>
      </c>
      <c r="K36" s="159">
        <f>K37</f>
        <v>114500</v>
      </c>
    </row>
    <row r="37" spans="1:11" ht="15.75" customHeight="1" x14ac:dyDescent="0.25">
      <c r="A37" s="80" t="s">
        <v>188</v>
      </c>
      <c r="B37" s="175">
        <v>871</v>
      </c>
      <c r="C37" s="174" t="s">
        <v>86</v>
      </c>
      <c r="D37" s="175" t="s">
        <v>105</v>
      </c>
      <c r="E37" s="174">
        <v>97</v>
      </c>
      <c r="F37" s="175">
        <v>2</v>
      </c>
      <c r="G37" s="174" t="s">
        <v>89</v>
      </c>
      <c r="H37" s="174" t="s">
        <v>192</v>
      </c>
      <c r="I37" s="175">
        <v>500</v>
      </c>
      <c r="J37" s="159">
        <v>114500</v>
      </c>
      <c r="K37" s="159">
        <v>114500</v>
      </c>
    </row>
    <row r="38" spans="1:11" ht="78.75" customHeight="1" x14ac:dyDescent="0.25">
      <c r="A38" s="77" t="s">
        <v>193</v>
      </c>
      <c r="B38" s="175">
        <v>871</v>
      </c>
      <c r="C38" s="174" t="s">
        <v>86</v>
      </c>
      <c r="D38" s="175" t="s">
        <v>105</v>
      </c>
      <c r="E38" s="174">
        <v>97</v>
      </c>
      <c r="F38" s="175">
        <v>2</v>
      </c>
      <c r="G38" s="174" t="s">
        <v>89</v>
      </c>
      <c r="H38" s="174" t="s">
        <v>194</v>
      </c>
      <c r="I38" s="175"/>
      <c r="J38" s="159">
        <f>J39</f>
        <v>175100</v>
      </c>
      <c r="K38" s="159">
        <f>K39</f>
        <v>178100</v>
      </c>
    </row>
    <row r="39" spans="1:11" ht="15.75" customHeight="1" x14ac:dyDescent="0.25">
      <c r="A39" s="80" t="s">
        <v>188</v>
      </c>
      <c r="B39" s="175">
        <v>871</v>
      </c>
      <c r="C39" s="174" t="s">
        <v>86</v>
      </c>
      <c r="D39" s="175" t="s">
        <v>105</v>
      </c>
      <c r="E39" s="174">
        <v>97</v>
      </c>
      <c r="F39" s="175">
        <v>2</v>
      </c>
      <c r="G39" s="174" t="s">
        <v>89</v>
      </c>
      <c r="H39" s="174" t="s">
        <v>194</v>
      </c>
      <c r="I39" s="175">
        <v>500</v>
      </c>
      <c r="J39" s="159">
        <v>175100</v>
      </c>
      <c r="K39" s="159">
        <v>178100</v>
      </c>
    </row>
    <row r="40" spans="1:11" ht="47.25" customHeight="1" x14ac:dyDescent="0.25">
      <c r="A40" s="77" t="s">
        <v>107</v>
      </c>
      <c r="B40" s="174">
        <v>871</v>
      </c>
      <c r="C40" s="174" t="s">
        <v>86</v>
      </c>
      <c r="D40" s="174" t="s">
        <v>108</v>
      </c>
      <c r="E40" s="174"/>
      <c r="F40" s="174"/>
      <c r="G40" s="174"/>
      <c r="H40" s="174"/>
      <c r="I40" s="174"/>
      <c r="J40" s="159">
        <f t="shared" ref="J40:K43" si="1">J41</f>
        <v>470900</v>
      </c>
      <c r="K40" s="159">
        <f t="shared" si="1"/>
        <v>482600</v>
      </c>
    </row>
    <row r="41" spans="1:11" ht="15.75" customHeight="1" x14ac:dyDescent="0.25">
      <c r="A41" s="77" t="s">
        <v>188</v>
      </c>
      <c r="B41" s="174" t="s">
        <v>63</v>
      </c>
      <c r="C41" s="174" t="s">
        <v>86</v>
      </c>
      <c r="D41" s="174" t="s">
        <v>108</v>
      </c>
      <c r="E41" s="174" t="s">
        <v>185</v>
      </c>
      <c r="F41" s="174" t="s">
        <v>88</v>
      </c>
      <c r="G41" s="174" t="s">
        <v>89</v>
      </c>
      <c r="H41" s="174" t="s">
        <v>90</v>
      </c>
      <c r="I41" s="174"/>
      <c r="J41" s="159">
        <f t="shared" si="1"/>
        <v>470900</v>
      </c>
      <c r="K41" s="159">
        <f t="shared" si="1"/>
        <v>482600</v>
      </c>
    </row>
    <row r="42" spans="1:11" ht="78.75" customHeight="1" x14ac:dyDescent="0.25">
      <c r="A42" s="77" t="s">
        <v>183</v>
      </c>
      <c r="B42" s="174" t="s">
        <v>63</v>
      </c>
      <c r="C42" s="174" t="s">
        <v>86</v>
      </c>
      <c r="D42" s="174" t="s">
        <v>108</v>
      </c>
      <c r="E42" s="174" t="s">
        <v>185</v>
      </c>
      <c r="F42" s="174" t="s">
        <v>94</v>
      </c>
      <c r="G42" s="174" t="s">
        <v>89</v>
      </c>
      <c r="H42" s="174" t="s">
        <v>90</v>
      </c>
      <c r="I42" s="174"/>
      <c r="J42" s="159">
        <f t="shared" si="1"/>
        <v>470900</v>
      </c>
      <c r="K42" s="159">
        <f t="shared" si="1"/>
        <v>482600</v>
      </c>
    </row>
    <row r="43" spans="1:11" ht="47.25" customHeight="1" x14ac:dyDescent="0.25">
      <c r="A43" s="77" t="s">
        <v>195</v>
      </c>
      <c r="B43" s="175">
        <v>871</v>
      </c>
      <c r="C43" s="174" t="s">
        <v>86</v>
      </c>
      <c r="D43" s="174" t="s">
        <v>108</v>
      </c>
      <c r="E43" s="174">
        <v>97</v>
      </c>
      <c r="F43" s="175">
        <v>2</v>
      </c>
      <c r="G43" s="174" t="s">
        <v>89</v>
      </c>
      <c r="H43" s="174" t="s">
        <v>196</v>
      </c>
      <c r="I43" s="175"/>
      <c r="J43" s="159">
        <f t="shared" si="1"/>
        <v>470900</v>
      </c>
      <c r="K43" s="159">
        <f t="shared" si="1"/>
        <v>482600</v>
      </c>
    </row>
    <row r="44" spans="1:11" ht="15.75" customHeight="1" x14ac:dyDescent="0.25">
      <c r="A44" s="80" t="s">
        <v>188</v>
      </c>
      <c r="B44" s="175">
        <v>871</v>
      </c>
      <c r="C44" s="174" t="s">
        <v>86</v>
      </c>
      <c r="D44" s="174" t="s">
        <v>108</v>
      </c>
      <c r="E44" s="174">
        <v>97</v>
      </c>
      <c r="F44" s="175">
        <v>2</v>
      </c>
      <c r="G44" s="174" t="s">
        <v>89</v>
      </c>
      <c r="H44" s="174" t="s">
        <v>196</v>
      </c>
      <c r="I44" s="175">
        <v>500</v>
      </c>
      <c r="J44" s="159">
        <v>470900</v>
      </c>
      <c r="K44" s="159">
        <v>482600</v>
      </c>
    </row>
    <row r="45" spans="1:11" x14ac:dyDescent="0.25">
      <c r="A45" s="77" t="s">
        <v>109</v>
      </c>
      <c r="B45" s="175">
        <v>871</v>
      </c>
      <c r="C45" s="174" t="s">
        <v>86</v>
      </c>
      <c r="D45" s="174" t="s">
        <v>110</v>
      </c>
      <c r="E45" s="174"/>
      <c r="F45" s="175"/>
      <c r="G45" s="174"/>
      <c r="H45" s="174"/>
      <c r="I45" s="175"/>
      <c r="J45" s="159">
        <f t="shared" ref="J45:K47" si="2">J46</f>
        <v>450900</v>
      </c>
      <c r="K45" s="159">
        <f t="shared" si="2"/>
        <v>0</v>
      </c>
    </row>
    <row r="46" spans="1:11" ht="47.25" x14ac:dyDescent="0.25">
      <c r="A46" s="81" t="s">
        <v>197</v>
      </c>
      <c r="B46" s="175">
        <v>871</v>
      </c>
      <c r="C46" s="174" t="s">
        <v>86</v>
      </c>
      <c r="D46" s="174" t="s">
        <v>110</v>
      </c>
      <c r="E46" s="175">
        <v>93</v>
      </c>
      <c r="F46" s="174" t="s">
        <v>91</v>
      </c>
      <c r="G46" s="174" t="s">
        <v>89</v>
      </c>
      <c r="H46" s="174" t="s">
        <v>90</v>
      </c>
      <c r="I46" s="175"/>
      <c r="J46" s="159">
        <f t="shared" si="2"/>
        <v>450900</v>
      </c>
      <c r="K46" s="159">
        <f t="shared" si="2"/>
        <v>0</v>
      </c>
    </row>
    <row r="47" spans="1:11" ht="78.75" x14ac:dyDescent="0.25">
      <c r="A47" s="81" t="s">
        <v>198</v>
      </c>
      <c r="B47" s="175">
        <v>871</v>
      </c>
      <c r="C47" s="174" t="s">
        <v>86</v>
      </c>
      <c r="D47" s="174" t="s">
        <v>110</v>
      </c>
      <c r="E47" s="175">
        <v>93</v>
      </c>
      <c r="F47" s="174" t="s">
        <v>91</v>
      </c>
      <c r="G47" s="174" t="s">
        <v>89</v>
      </c>
      <c r="H47" s="174" t="s">
        <v>199</v>
      </c>
      <c r="I47" s="175"/>
      <c r="J47" s="159">
        <f t="shared" si="2"/>
        <v>450900</v>
      </c>
      <c r="K47" s="159">
        <f t="shared" si="2"/>
        <v>0</v>
      </c>
    </row>
    <row r="48" spans="1:11" x14ac:dyDescent="0.25">
      <c r="A48" s="77" t="s">
        <v>111</v>
      </c>
      <c r="B48" s="175">
        <v>871</v>
      </c>
      <c r="C48" s="174" t="s">
        <v>86</v>
      </c>
      <c r="D48" s="174" t="s">
        <v>110</v>
      </c>
      <c r="E48" s="175">
        <v>93</v>
      </c>
      <c r="F48" s="174" t="s">
        <v>91</v>
      </c>
      <c r="G48" s="174" t="s">
        <v>89</v>
      </c>
      <c r="H48" s="174" t="s">
        <v>199</v>
      </c>
      <c r="I48" s="175">
        <v>880</v>
      </c>
      <c r="J48" s="159">
        <v>450900</v>
      </c>
      <c r="K48" s="159">
        <v>0</v>
      </c>
    </row>
    <row r="49" spans="1:11" x14ac:dyDescent="0.25">
      <c r="A49" s="76" t="s">
        <v>115</v>
      </c>
      <c r="B49" s="175">
        <v>871</v>
      </c>
      <c r="C49" s="174" t="s">
        <v>86</v>
      </c>
      <c r="D49" s="175">
        <v>11</v>
      </c>
      <c r="E49" s="174"/>
      <c r="F49" s="175"/>
      <c r="G49" s="174"/>
      <c r="H49" s="174"/>
      <c r="I49" s="175" t="s">
        <v>166</v>
      </c>
      <c r="J49" s="158">
        <f t="shared" ref="J49:K52" si="3">J50</f>
        <v>500000</v>
      </c>
      <c r="K49" s="158">
        <f t="shared" si="3"/>
        <v>500000</v>
      </c>
    </row>
    <row r="50" spans="1:11" x14ac:dyDescent="0.25">
      <c r="A50" s="76" t="s">
        <v>115</v>
      </c>
      <c r="B50" s="175">
        <v>871</v>
      </c>
      <c r="C50" s="174" t="s">
        <v>86</v>
      </c>
      <c r="D50" s="175">
        <v>11</v>
      </c>
      <c r="E50" s="174">
        <v>94</v>
      </c>
      <c r="F50" s="175">
        <v>0</v>
      </c>
      <c r="G50" s="174" t="s">
        <v>89</v>
      </c>
      <c r="H50" s="174" t="s">
        <v>90</v>
      </c>
      <c r="I50" s="175"/>
      <c r="J50" s="158">
        <f t="shared" si="3"/>
        <v>500000</v>
      </c>
      <c r="K50" s="158">
        <f t="shared" si="3"/>
        <v>500000</v>
      </c>
    </row>
    <row r="51" spans="1:11" x14ac:dyDescent="0.25">
      <c r="A51" s="76" t="s">
        <v>200</v>
      </c>
      <c r="B51" s="175">
        <v>871</v>
      </c>
      <c r="C51" s="174" t="s">
        <v>86</v>
      </c>
      <c r="D51" s="175">
        <v>11</v>
      </c>
      <c r="E51" s="174">
        <v>94</v>
      </c>
      <c r="F51" s="175">
        <v>1</v>
      </c>
      <c r="G51" s="174" t="s">
        <v>89</v>
      </c>
      <c r="H51" s="174" t="s">
        <v>90</v>
      </c>
      <c r="I51" s="175" t="s">
        <v>166</v>
      </c>
      <c r="J51" s="158">
        <f t="shared" si="3"/>
        <v>500000</v>
      </c>
      <c r="K51" s="158">
        <f t="shared" si="3"/>
        <v>500000</v>
      </c>
    </row>
    <row r="52" spans="1:11" x14ac:dyDescent="0.25">
      <c r="A52" s="76" t="s">
        <v>200</v>
      </c>
      <c r="B52" s="175">
        <v>871</v>
      </c>
      <c r="C52" s="174" t="s">
        <v>86</v>
      </c>
      <c r="D52" s="175">
        <v>11</v>
      </c>
      <c r="E52" s="174">
        <v>94</v>
      </c>
      <c r="F52" s="175">
        <v>1</v>
      </c>
      <c r="G52" s="174" t="s">
        <v>89</v>
      </c>
      <c r="H52" s="174" t="s">
        <v>201</v>
      </c>
      <c r="I52" s="175"/>
      <c r="J52" s="158">
        <f t="shared" si="3"/>
        <v>500000</v>
      </c>
      <c r="K52" s="158">
        <f t="shared" si="3"/>
        <v>500000</v>
      </c>
    </row>
    <row r="53" spans="1:11" x14ac:dyDescent="0.25">
      <c r="A53" s="76" t="s">
        <v>117</v>
      </c>
      <c r="B53" s="175">
        <v>871</v>
      </c>
      <c r="C53" s="174" t="s">
        <v>86</v>
      </c>
      <c r="D53" s="175">
        <v>11</v>
      </c>
      <c r="E53" s="174">
        <v>94</v>
      </c>
      <c r="F53" s="175">
        <v>1</v>
      </c>
      <c r="G53" s="174" t="s">
        <v>89</v>
      </c>
      <c r="H53" s="174" t="s">
        <v>201</v>
      </c>
      <c r="I53" s="174" t="s">
        <v>118</v>
      </c>
      <c r="J53" s="158">
        <v>500000</v>
      </c>
      <c r="K53" s="158">
        <v>500000</v>
      </c>
    </row>
    <row r="54" spans="1:11" x14ac:dyDescent="0.25">
      <c r="A54" s="76" t="s">
        <v>120</v>
      </c>
      <c r="B54" s="175">
        <v>871</v>
      </c>
      <c r="C54" s="174" t="s">
        <v>86</v>
      </c>
      <c r="D54" s="175">
        <v>13</v>
      </c>
      <c r="E54" s="174"/>
      <c r="F54" s="175"/>
      <c r="G54" s="174"/>
      <c r="H54" s="174"/>
      <c r="I54" s="175"/>
      <c r="J54" s="159">
        <f>J55+J66+J86+J92+J96+J103+J119</f>
        <v>4567989.8600000003</v>
      </c>
      <c r="K54" s="159">
        <f>K55+K66+K86+K92+K96+K103+K119</f>
        <v>4599500.53</v>
      </c>
    </row>
    <row r="55" spans="1:11" ht="63" x14ac:dyDescent="0.25">
      <c r="A55" s="76" t="s">
        <v>202</v>
      </c>
      <c r="B55" s="175">
        <v>871</v>
      </c>
      <c r="C55" s="174" t="s">
        <v>86</v>
      </c>
      <c r="D55" s="175">
        <v>13</v>
      </c>
      <c r="E55" s="174" t="s">
        <v>86</v>
      </c>
      <c r="F55" s="175">
        <v>0</v>
      </c>
      <c r="G55" s="174" t="s">
        <v>89</v>
      </c>
      <c r="H55" s="174" t="s">
        <v>90</v>
      </c>
      <c r="I55" s="175"/>
      <c r="J55" s="159">
        <f>J56+J63</f>
        <v>2478661.1</v>
      </c>
      <c r="K55" s="159">
        <f>K56+K63</f>
        <v>2510171.77</v>
      </c>
    </row>
    <row r="56" spans="1:11" x14ac:dyDescent="0.25">
      <c r="A56" s="76" t="s">
        <v>203</v>
      </c>
      <c r="B56" s="175">
        <v>871</v>
      </c>
      <c r="C56" s="174" t="s">
        <v>86</v>
      </c>
      <c r="D56" s="175">
        <v>13</v>
      </c>
      <c r="E56" s="174" t="s">
        <v>86</v>
      </c>
      <c r="F56" s="175">
        <v>1</v>
      </c>
      <c r="G56" s="174" t="s">
        <v>89</v>
      </c>
      <c r="H56" s="174" t="s">
        <v>90</v>
      </c>
      <c r="I56" s="175"/>
      <c r="J56" s="159">
        <f>J57+J59+J61</f>
        <v>2308661.1</v>
      </c>
      <c r="K56" s="159">
        <f>K57+K59+K61</f>
        <v>2340171.77</v>
      </c>
    </row>
    <row r="57" spans="1:11" x14ac:dyDescent="0.25">
      <c r="A57" s="77" t="s">
        <v>204</v>
      </c>
      <c r="B57" s="175">
        <v>871</v>
      </c>
      <c r="C57" s="174" t="s">
        <v>86</v>
      </c>
      <c r="D57" s="175">
        <v>13</v>
      </c>
      <c r="E57" s="174" t="s">
        <v>86</v>
      </c>
      <c r="F57" s="175">
        <v>1</v>
      </c>
      <c r="G57" s="174" t="s">
        <v>89</v>
      </c>
      <c r="H57" s="174" t="s">
        <v>205</v>
      </c>
      <c r="I57" s="175"/>
      <c r="J57" s="159">
        <f>J58</f>
        <v>1487471.57</v>
      </c>
      <c r="K57" s="159">
        <f>K58</f>
        <v>1503949.25</v>
      </c>
    </row>
    <row r="58" spans="1:11" ht="47.25" x14ac:dyDescent="0.25">
      <c r="A58" s="77" t="s">
        <v>96</v>
      </c>
      <c r="B58" s="175">
        <v>871</v>
      </c>
      <c r="C58" s="174" t="s">
        <v>86</v>
      </c>
      <c r="D58" s="175">
        <v>13</v>
      </c>
      <c r="E58" s="174" t="s">
        <v>86</v>
      </c>
      <c r="F58" s="175">
        <v>1</v>
      </c>
      <c r="G58" s="174" t="s">
        <v>89</v>
      </c>
      <c r="H58" s="174" t="s">
        <v>205</v>
      </c>
      <c r="I58" s="175">
        <v>240</v>
      </c>
      <c r="J58" s="159">
        <v>1487471.57</v>
      </c>
      <c r="K58" s="159">
        <v>1503949.25</v>
      </c>
    </row>
    <row r="59" spans="1:11" ht="31.5" x14ac:dyDescent="0.25">
      <c r="A59" s="77" t="s">
        <v>206</v>
      </c>
      <c r="B59" s="175">
        <v>871</v>
      </c>
      <c r="C59" s="174" t="s">
        <v>86</v>
      </c>
      <c r="D59" s="175">
        <v>13</v>
      </c>
      <c r="E59" s="174" t="s">
        <v>86</v>
      </c>
      <c r="F59" s="175">
        <v>1</v>
      </c>
      <c r="G59" s="174" t="s">
        <v>89</v>
      </c>
      <c r="H59" s="174" t="s">
        <v>207</v>
      </c>
      <c r="I59" s="175"/>
      <c r="J59" s="159">
        <f>J60</f>
        <v>278160.75</v>
      </c>
      <c r="K59" s="159">
        <f>K60</f>
        <v>282333.15999999997</v>
      </c>
    </row>
    <row r="60" spans="1:11" ht="47.25" x14ac:dyDescent="0.25">
      <c r="A60" s="77" t="s">
        <v>96</v>
      </c>
      <c r="B60" s="175">
        <v>871</v>
      </c>
      <c r="C60" s="174" t="s">
        <v>86</v>
      </c>
      <c r="D60" s="175">
        <v>13</v>
      </c>
      <c r="E60" s="174" t="s">
        <v>86</v>
      </c>
      <c r="F60" s="175">
        <v>1</v>
      </c>
      <c r="G60" s="174" t="s">
        <v>89</v>
      </c>
      <c r="H60" s="174" t="s">
        <v>207</v>
      </c>
      <c r="I60" s="175">
        <v>240</v>
      </c>
      <c r="J60" s="159">
        <v>278160.75</v>
      </c>
      <c r="K60" s="159">
        <v>282333.15999999997</v>
      </c>
    </row>
    <row r="61" spans="1:11" x14ac:dyDescent="0.25">
      <c r="A61" s="77" t="s">
        <v>208</v>
      </c>
      <c r="B61" s="175">
        <v>871</v>
      </c>
      <c r="C61" s="174" t="s">
        <v>86</v>
      </c>
      <c r="D61" s="175">
        <v>13</v>
      </c>
      <c r="E61" s="174" t="s">
        <v>86</v>
      </c>
      <c r="F61" s="175">
        <v>1</v>
      </c>
      <c r="G61" s="174" t="s">
        <v>89</v>
      </c>
      <c r="H61" s="174" t="s">
        <v>209</v>
      </c>
      <c r="I61" s="175"/>
      <c r="J61" s="159">
        <f>J62</f>
        <v>543028.78</v>
      </c>
      <c r="K61" s="159">
        <f>K62</f>
        <v>553889.36</v>
      </c>
    </row>
    <row r="62" spans="1:11" ht="47.25" x14ac:dyDescent="0.25">
      <c r="A62" s="77" t="s">
        <v>96</v>
      </c>
      <c r="B62" s="175">
        <v>871</v>
      </c>
      <c r="C62" s="174" t="s">
        <v>86</v>
      </c>
      <c r="D62" s="175">
        <v>13</v>
      </c>
      <c r="E62" s="174" t="s">
        <v>86</v>
      </c>
      <c r="F62" s="175">
        <v>1</v>
      </c>
      <c r="G62" s="174" t="s">
        <v>89</v>
      </c>
      <c r="H62" s="174" t="s">
        <v>209</v>
      </c>
      <c r="I62" s="175">
        <v>240</v>
      </c>
      <c r="J62" s="159">
        <v>543028.78</v>
      </c>
      <c r="K62" s="159">
        <v>553889.36</v>
      </c>
    </row>
    <row r="63" spans="1:11" ht="47.25" x14ac:dyDescent="0.25">
      <c r="A63" s="77" t="s">
        <v>210</v>
      </c>
      <c r="B63" s="175">
        <v>871</v>
      </c>
      <c r="C63" s="174" t="s">
        <v>86</v>
      </c>
      <c r="D63" s="175">
        <v>13</v>
      </c>
      <c r="E63" s="174" t="s">
        <v>86</v>
      </c>
      <c r="F63" s="175">
        <v>2</v>
      </c>
      <c r="G63" s="174" t="s">
        <v>89</v>
      </c>
      <c r="H63" s="174" t="s">
        <v>90</v>
      </c>
      <c r="I63" s="175"/>
      <c r="J63" s="159">
        <f>J64</f>
        <v>170000</v>
      </c>
      <c r="K63" s="159">
        <f>K64</f>
        <v>170000</v>
      </c>
    </row>
    <row r="64" spans="1:11" ht="31.5" x14ac:dyDescent="0.25">
      <c r="A64" s="77" t="s">
        <v>211</v>
      </c>
      <c r="B64" s="175">
        <v>871</v>
      </c>
      <c r="C64" s="174" t="s">
        <v>86</v>
      </c>
      <c r="D64" s="175">
        <v>13</v>
      </c>
      <c r="E64" s="174" t="s">
        <v>86</v>
      </c>
      <c r="F64" s="175">
        <v>2</v>
      </c>
      <c r="G64" s="174" t="s">
        <v>89</v>
      </c>
      <c r="H64" s="174" t="s">
        <v>212</v>
      </c>
      <c r="I64" s="175"/>
      <c r="J64" s="159">
        <f>J65</f>
        <v>170000</v>
      </c>
      <c r="K64" s="159">
        <f>K65</f>
        <v>170000</v>
      </c>
    </row>
    <row r="65" spans="1:11" ht="47.25" x14ac:dyDescent="0.25">
      <c r="A65" s="77" t="s">
        <v>96</v>
      </c>
      <c r="B65" s="175">
        <v>871</v>
      </c>
      <c r="C65" s="174" t="s">
        <v>86</v>
      </c>
      <c r="D65" s="175">
        <v>13</v>
      </c>
      <c r="E65" s="174" t="s">
        <v>86</v>
      </c>
      <c r="F65" s="175">
        <v>2</v>
      </c>
      <c r="G65" s="174" t="s">
        <v>89</v>
      </c>
      <c r="H65" s="174" t="s">
        <v>212</v>
      </c>
      <c r="I65" s="175">
        <v>240</v>
      </c>
      <c r="J65" s="159">
        <v>170000</v>
      </c>
      <c r="K65" s="159">
        <v>170000</v>
      </c>
    </row>
    <row r="66" spans="1:11" ht="63" x14ac:dyDescent="0.25">
      <c r="A66" s="76" t="s">
        <v>213</v>
      </c>
      <c r="B66" s="175">
        <v>871</v>
      </c>
      <c r="C66" s="174" t="s">
        <v>86</v>
      </c>
      <c r="D66" s="175">
        <v>13</v>
      </c>
      <c r="E66" s="174" t="s">
        <v>110</v>
      </c>
      <c r="F66" s="175">
        <v>0</v>
      </c>
      <c r="G66" s="174" t="s">
        <v>89</v>
      </c>
      <c r="H66" s="174" t="s">
        <v>90</v>
      </c>
      <c r="I66" s="175"/>
      <c r="J66" s="159">
        <f>J67</f>
        <v>962136.76</v>
      </c>
      <c r="K66" s="159">
        <f>K67</f>
        <v>962136.76</v>
      </c>
    </row>
    <row r="67" spans="1:11" ht="47.25" x14ac:dyDescent="0.25">
      <c r="A67" s="76" t="s">
        <v>214</v>
      </c>
      <c r="B67" s="175">
        <v>871</v>
      </c>
      <c r="C67" s="174" t="s">
        <v>86</v>
      </c>
      <c r="D67" s="175">
        <v>13</v>
      </c>
      <c r="E67" s="174" t="s">
        <v>110</v>
      </c>
      <c r="F67" s="175">
        <v>1</v>
      </c>
      <c r="G67" s="174" t="s">
        <v>89</v>
      </c>
      <c r="H67" s="174" t="s">
        <v>90</v>
      </c>
      <c r="I67" s="175"/>
      <c r="J67" s="159">
        <f>J68+J71+J74+J77+J80+J83</f>
        <v>962136.76</v>
      </c>
      <c r="K67" s="159">
        <f>K68+K71+K74+K77+K80+K83</f>
        <v>962136.76</v>
      </c>
    </row>
    <row r="68" spans="1:11" x14ac:dyDescent="0.25">
      <c r="A68" s="76" t="s">
        <v>215</v>
      </c>
      <c r="B68" s="175">
        <v>871</v>
      </c>
      <c r="C68" s="174" t="s">
        <v>86</v>
      </c>
      <c r="D68" s="175">
        <v>13</v>
      </c>
      <c r="E68" s="174" t="s">
        <v>110</v>
      </c>
      <c r="F68" s="175">
        <v>1</v>
      </c>
      <c r="G68" s="174" t="s">
        <v>86</v>
      </c>
      <c r="H68" s="174" t="s">
        <v>90</v>
      </c>
      <c r="I68" s="175"/>
      <c r="J68" s="159">
        <f>J69</f>
        <v>50000</v>
      </c>
      <c r="K68" s="159">
        <f>K69</f>
        <v>50000</v>
      </c>
    </row>
    <row r="69" spans="1:11" ht="47.25" x14ac:dyDescent="0.25">
      <c r="A69" s="77" t="s">
        <v>216</v>
      </c>
      <c r="B69" s="175">
        <v>871</v>
      </c>
      <c r="C69" s="174" t="s">
        <v>86</v>
      </c>
      <c r="D69" s="174" t="s">
        <v>121</v>
      </c>
      <c r="E69" s="174" t="s">
        <v>110</v>
      </c>
      <c r="F69" s="174" t="s">
        <v>91</v>
      </c>
      <c r="G69" s="174" t="s">
        <v>86</v>
      </c>
      <c r="H69" s="174" t="s">
        <v>217</v>
      </c>
      <c r="I69" s="174"/>
      <c r="J69" s="159">
        <f>J70</f>
        <v>50000</v>
      </c>
      <c r="K69" s="159">
        <f>K70</f>
        <v>50000</v>
      </c>
    </row>
    <row r="70" spans="1:11" ht="47.25" x14ac:dyDescent="0.25">
      <c r="A70" s="77" t="s">
        <v>96</v>
      </c>
      <c r="B70" s="175">
        <v>871</v>
      </c>
      <c r="C70" s="174" t="s">
        <v>86</v>
      </c>
      <c r="D70" s="174" t="s">
        <v>121</v>
      </c>
      <c r="E70" s="174" t="s">
        <v>110</v>
      </c>
      <c r="F70" s="174" t="s">
        <v>91</v>
      </c>
      <c r="G70" s="174" t="s">
        <v>86</v>
      </c>
      <c r="H70" s="174" t="s">
        <v>217</v>
      </c>
      <c r="I70" s="174" t="s">
        <v>97</v>
      </c>
      <c r="J70" s="159">
        <v>50000</v>
      </c>
      <c r="K70" s="159">
        <v>50000</v>
      </c>
    </row>
    <row r="71" spans="1:11" ht="31.5" x14ac:dyDescent="0.25">
      <c r="A71" s="76" t="s">
        <v>218</v>
      </c>
      <c r="B71" s="175">
        <v>871</v>
      </c>
      <c r="C71" s="174" t="s">
        <v>86</v>
      </c>
      <c r="D71" s="175">
        <v>13</v>
      </c>
      <c r="E71" s="174" t="s">
        <v>110</v>
      </c>
      <c r="F71" s="175">
        <v>1</v>
      </c>
      <c r="G71" s="174" t="s">
        <v>87</v>
      </c>
      <c r="H71" s="174" t="s">
        <v>90</v>
      </c>
      <c r="I71" s="175"/>
      <c r="J71" s="159">
        <f>J72</f>
        <v>40000</v>
      </c>
      <c r="K71" s="159">
        <f>K72</f>
        <v>40000</v>
      </c>
    </row>
    <row r="72" spans="1:11" ht="47.25" x14ac:dyDescent="0.25">
      <c r="A72" s="77" t="s">
        <v>216</v>
      </c>
      <c r="B72" s="175">
        <v>871</v>
      </c>
      <c r="C72" s="174" t="s">
        <v>86</v>
      </c>
      <c r="D72" s="174" t="s">
        <v>121</v>
      </c>
      <c r="E72" s="174" t="s">
        <v>110</v>
      </c>
      <c r="F72" s="174" t="s">
        <v>91</v>
      </c>
      <c r="G72" s="174" t="s">
        <v>87</v>
      </c>
      <c r="H72" s="174" t="s">
        <v>217</v>
      </c>
      <c r="I72" s="174"/>
      <c r="J72" s="159">
        <f>J73</f>
        <v>40000</v>
      </c>
      <c r="K72" s="159">
        <f>K73</f>
        <v>40000</v>
      </c>
    </row>
    <row r="73" spans="1:11" ht="47.25" x14ac:dyDescent="0.25">
      <c r="A73" s="77" t="s">
        <v>96</v>
      </c>
      <c r="B73" s="175">
        <v>871</v>
      </c>
      <c r="C73" s="174" t="s">
        <v>86</v>
      </c>
      <c r="D73" s="174" t="s">
        <v>121</v>
      </c>
      <c r="E73" s="174" t="s">
        <v>110</v>
      </c>
      <c r="F73" s="174" t="s">
        <v>91</v>
      </c>
      <c r="G73" s="174" t="s">
        <v>87</v>
      </c>
      <c r="H73" s="174" t="s">
        <v>217</v>
      </c>
      <c r="I73" s="174" t="s">
        <v>97</v>
      </c>
      <c r="J73" s="159">
        <v>40000</v>
      </c>
      <c r="K73" s="159">
        <v>40000</v>
      </c>
    </row>
    <row r="74" spans="1:11" ht="31.5" x14ac:dyDescent="0.25">
      <c r="A74" s="76" t="s">
        <v>219</v>
      </c>
      <c r="B74" s="175">
        <v>871</v>
      </c>
      <c r="C74" s="174" t="s">
        <v>86</v>
      </c>
      <c r="D74" s="175">
        <v>13</v>
      </c>
      <c r="E74" s="174" t="s">
        <v>110</v>
      </c>
      <c r="F74" s="175">
        <v>1</v>
      </c>
      <c r="G74" s="174" t="s">
        <v>93</v>
      </c>
      <c r="H74" s="174" t="s">
        <v>90</v>
      </c>
      <c r="I74" s="175"/>
      <c r="J74" s="159">
        <f>J75</f>
        <v>717136.76</v>
      </c>
      <c r="K74" s="159">
        <f>K75</f>
        <v>717136.76</v>
      </c>
    </row>
    <row r="75" spans="1:11" ht="47.25" x14ac:dyDescent="0.25">
      <c r="A75" s="77" t="s">
        <v>216</v>
      </c>
      <c r="B75" s="175">
        <v>871</v>
      </c>
      <c r="C75" s="174" t="s">
        <v>86</v>
      </c>
      <c r="D75" s="174" t="s">
        <v>121</v>
      </c>
      <c r="E75" s="174" t="s">
        <v>110</v>
      </c>
      <c r="F75" s="174" t="s">
        <v>91</v>
      </c>
      <c r="G75" s="174" t="s">
        <v>93</v>
      </c>
      <c r="H75" s="174" t="s">
        <v>217</v>
      </c>
      <c r="I75" s="174"/>
      <c r="J75" s="159">
        <f>J76</f>
        <v>717136.76</v>
      </c>
      <c r="K75" s="159">
        <f>K76</f>
        <v>717136.76</v>
      </c>
    </row>
    <row r="76" spans="1:11" ht="47.25" x14ac:dyDescent="0.25">
      <c r="A76" s="77" t="s">
        <v>96</v>
      </c>
      <c r="B76" s="175">
        <v>871</v>
      </c>
      <c r="C76" s="174" t="s">
        <v>86</v>
      </c>
      <c r="D76" s="174" t="s">
        <v>121</v>
      </c>
      <c r="E76" s="174" t="s">
        <v>110</v>
      </c>
      <c r="F76" s="174" t="s">
        <v>91</v>
      </c>
      <c r="G76" s="174" t="s">
        <v>93</v>
      </c>
      <c r="H76" s="174" t="s">
        <v>217</v>
      </c>
      <c r="I76" s="174" t="s">
        <v>97</v>
      </c>
      <c r="J76" s="159">
        <v>717136.76</v>
      </c>
      <c r="K76" s="159">
        <v>717136.76</v>
      </c>
    </row>
    <row r="77" spans="1:11" x14ac:dyDescent="0.25">
      <c r="A77" s="76" t="s">
        <v>220</v>
      </c>
      <c r="B77" s="175">
        <v>871</v>
      </c>
      <c r="C77" s="174" t="s">
        <v>86</v>
      </c>
      <c r="D77" s="175">
        <v>13</v>
      </c>
      <c r="E77" s="174" t="s">
        <v>110</v>
      </c>
      <c r="F77" s="175">
        <v>1</v>
      </c>
      <c r="G77" s="174" t="s">
        <v>105</v>
      </c>
      <c r="H77" s="174" t="s">
        <v>90</v>
      </c>
      <c r="I77" s="175"/>
      <c r="J77" s="159">
        <f>J78</f>
        <v>50000</v>
      </c>
      <c r="K77" s="159">
        <f>K78</f>
        <v>50000</v>
      </c>
    </row>
    <row r="78" spans="1:11" ht="47.25" x14ac:dyDescent="0.25">
      <c r="A78" s="77" t="s">
        <v>216</v>
      </c>
      <c r="B78" s="175">
        <v>871</v>
      </c>
      <c r="C78" s="174" t="s">
        <v>86</v>
      </c>
      <c r="D78" s="174" t="s">
        <v>121</v>
      </c>
      <c r="E78" s="174" t="s">
        <v>110</v>
      </c>
      <c r="F78" s="174" t="s">
        <v>91</v>
      </c>
      <c r="G78" s="174" t="s">
        <v>105</v>
      </c>
      <c r="H78" s="174" t="s">
        <v>217</v>
      </c>
      <c r="I78" s="174"/>
      <c r="J78" s="159">
        <f>J79</f>
        <v>50000</v>
      </c>
      <c r="K78" s="159">
        <f>K79</f>
        <v>50000</v>
      </c>
    </row>
    <row r="79" spans="1:11" ht="47.25" x14ac:dyDescent="0.25">
      <c r="A79" s="77" t="s">
        <v>96</v>
      </c>
      <c r="B79" s="175">
        <v>871</v>
      </c>
      <c r="C79" s="174" t="s">
        <v>86</v>
      </c>
      <c r="D79" s="174" t="s">
        <v>121</v>
      </c>
      <c r="E79" s="174" t="s">
        <v>110</v>
      </c>
      <c r="F79" s="174" t="s">
        <v>91</v>
      </c>
      <c r="G79" s="174" t="s">
        <v>105</v>
      </c>
      <c r="H79" s="174" t="s">
        <v>217</v>
      </c>
      <c r="I79" s="174" t="s">
        <v>97</v>
      </c>
      <c r="J79" s="159">
        <v>50000</v>
      </c>
      <c r="K79" s="159">
        <v>50000</v>
      </c>
    </row>
    <row r="80" spans="1:11" ht="63" x14ac:dyDescent="0.25">
      <c r="A80" s="76" t="s">
        <v>221</v>
      </c>
      <c r="B80" s="175">
        <v>871</v>
      </c>
      <c r="C80" s="174" t="s">
        <v>86</v>
      </c>
      <c r="D80" s="175">
        <v>13</v>
      </c>
      <c r="E80" s="174" t="s">
        <v>110</v>
      </c>
      <c r="F80" s="175">
        <v>1</v>
      </c>
      <c r="G80" s="174" t="s">
        <v>106</v>
      </c>
      <c r="H80" s="174" t="s">
        <v>90</v>
      </c>
      <c r="I80" s="175"/>
      <c r="J80" s="159">
        <f>J81</f>
        <v>45000</v>
      </c>
      <c r="K80" s="159">
        <f>K81</f>
        <v>45000</v>
      </c>
    </row>
    <row r="81" spans="1:11" ht="47.25" x14ac:dyDescent="0.25">
      <c r="A81" s="77" t="s">
        <v>216</v>
      </c>
      <c r="B81" s="175">
        <v>871</v>
      </c>
      <c r="C81" s="174" t="s">
        <v>86</v>
      </c>
      <c r="D81" s="174" t="s">
        <v>121</v>
      </c>
      <c r="E81" s="174" t="s">
        <v>110</v>
      </c>
      <c r="F81" s="174" t="s">
        <v>91</v>
      </c>
      <c r="G81" s="174" t="s">
        <v>106</v>
      </c>
      <c r="H81" s="174" t="s">
        <v>217</v>
      </c>
      <c r="I81" s="174"/>
      <c r="J81" s="159">
        <f>J82</f>
        <v>45000</v>
      </c>
      <c r="K81" s="159">
        <f>K82</f>
        <v>45000</v>
      </c>
    </row>
    <row r="82" spans="1:11" ht="47.25" x14ac:dyDescent="0.25">
      <c r="A82" s="77" t="s">
        <v>96</v>
      </c>
      <c r="B82" s="175">
        <v>871</v>
      </c>
      <c r="C82" s="174" t="s">
        <v>86</v>
      </c>
      <c r="D82" s="174" t="s">
        <v>121</v>
      </c>
      <c r="E82" s="174" t="s">
        <v>110</v>
      </c>
      <c r="F82" s="174" t="s">
        <v>91</v>
      </c>
      <c r="G82" s="174" t="s">
        <v>106</v>
      </c>
      <c r="H82" s="174" t="s">
        <v>217</v>
      </c>
      <c r="I82" s="174" t="s">
        <v>97</v>
      </c>
      <c r="J82" s="159">
        <v>45000</v>
      </c>
      <c r="K82" s="159">
        <v>45000</v>
      </c>
    </row>
    <row r="83" spans="1:11" ht="31.5" x14ac:dyDescent="0.25">
      <c r="A83" s="76" t="s">
        <v>222</v>
      </c>
      <c r="B83" s="175">
        <v>871</v>
      </c>
      <c r="C83" s="174" t="s">
        <v>86</v>
      </c>
      <c r="D83" s="175">
        <v>13</v>
      </c>
      <c r="E83" s="174" t="s">
        <v>110</v>
      </c>
      <c r="F83" s="175">
        <v>1</v>
      </c>
      <c r="G83" s="174" t="s">
        <v>108</v>
      </c>
      <c r="H83" s="174" t="s">
        <v>90</v>
      </c>
      <c r="I83" s="175"/>
      <c r="J83" s="159">
        <f>J84</f>
        <v>60000</v>
      </c>
      <c r="K83" s="159">
        <f>K84</f>
        <v>60000</v>
      </c>
    </row>
    <row r="84" spans="1:11" ht="47.25" x14ac:dyDescent="0.25">
      <c r="A84" s="77" t="s">
        <v>216</v>
      </c>
      <c r="B84" s="175">
        <v>871</v>
      </c>
      <c r="C84" s="174" t="s">
        <v>86</v>
      </c>
      <c r="D84" s="174" t="s">
        <v>121</v>
      </c>
      <c r="E84" s="174" t="s">
        <v>110</v>
      </c>
      <c r="F84" s="174" t="s">
        <v>91</v>
      </c>
      <c r="G84" s="174" t="s">
        <v>108</v>
      </c>
      <c r="H84" s="174" t="s">
        <v>217</v>
      </c>
      <c r="I84" s="174"/>
      <c r="J84" s="159">
        <f>J85</f>
        <v>60000</v>
      </c>
      <c r="K84" s="159">
        <f>K85</f>
        <v>60000</v>
      </c>
    </row>
    <row r="85" spans="1:11" ht="47.25" x14ac:dyDescent="0.25">
      <c r="A85" s="77" t="s">
        <v>96</v>
      </c>
      <c r="B85" s="175">
        <v>871</v>
      </c>
      <c r="C85" s="174" t="s">
        <v>86</v>
      </c>
      <c r="D85" s="174" t="s">
        <v>121</v>
      </c>
      <c r="E85" s="174" t="s">
        <v>110</v>
      </c>
      <c r="F85" s="174" t="s">
        <v>91</v>
      </c>
      <c r="G85" s="174" t="s">
        <v>108</v>
      </c>
      <c r="H85" s="174" t="s">
        <v>217</v>
      </c>
      <c r="I85" s="174" t="s">
        <v>97</v>
      </c>
      <c r="J85" s="159">
        <v>60000</v>
      </c>
      <c r="K85" s="159">
        <v>60000</v>
      </c>
    </row>
    <row r="86" spans="1:11" ht="63" x14ac:dyDescent="0.25">
      <c r="A86" s="76" t="s">
        <v>223</v>
      </c>
      <c r="B86" s="175">
        <v>871</v>
      </c>
      <c r="C86" s="174" t="s">
        <v>86</v>
      </c>
      <c r="D86" s="175">
        <v>13</v>
      </c>
      <c r="E86" s="174" t="s">
        <v>136</v>
      </c>
      <c r="F86" s="175">
        <v>0</v>
      </c>
      <c r="G86" s="174" t="s">
        <v>89</v>
      </c>
      <c r="H86" s="174" t="s">
        <v>90</v>
      </c>
      <c r="I86" s="175"/>
      <c r="J86" s="159">
        <f>J87</f>
        <v>6000</v>
      </c>
      <c r="K86" s="159">
        <f>K87</f>
        <v>6000</v>
      </c>
    </row>
    <row r="87" spans="1:11" ht="47.25" x14ac:dyDescent="0.25">
      <c r="A87" s="76" t="s">
        <v>224</v>
      </c>
      <c r="B87" s="175">
        <v>871</v>
      </c>
      <c r="C87" s="174" t="s">
        <v>86</v>
      </c>
      <c r="D87" s="175">
        <v>13</v>
      </c>
      <c r="E87" s="174" t="s">
        <v>136</v>
      </c>
      <c r="F87" s="175">
        <v>0</v>
      </c>
      <c r="G87" s="174" t="s">
        <v>89</v>
      </c>
      <c r="H87" s="174" t="s">
        <v>90</v>
      </c>
      <c r="I87" s="175"/>
      <c r="J87" s="159">
        <f>J88+J90</f>
        <v>6000</v>
      </c>
      <c r="K87" s="159">
        <f>K88+K90</f>
        <v>6000</v>
      </c>
    </row>
    <row r="88" spans="1:11" ht="47.25" x14ac:dyDescent="0.25">
      <c r="A88" s="77" t="s">
        <v>507</v>
      </c>
      <c r="B88" s="175">
        <v>871</v>
      </c>
      <c r="C88" s="174" t="s">
        <v>86</v>
      </c>
      <c r="D88" s="174" t="s">
        <v>121</v>
      </c>
      <c r="E88" s="174" t="s">
        <v>136</v>
      </c>
      <c r="F88" s="174" t="s">
        <v>88</v>
      </c>
      <c r="G88" s="174" t="s">
        <v>89</v>
      </c>
      <c r="H88" s="174" t="s">
        <v>508</v>
      </c>
      <c r="I88" s="174"/>
      <c r="J88" s="159">
        <f>J89</f>
        <v>6000</v>
      </c>
      <c r="K88" s="159">
        <f>K89</f>
        <v>6000</v>
      </c>
    </row>
    <row r="89" spans="1:11" x14ac:dyDescent="0.25">
      <c r="A89" s="77" t="s">
        <v>113</v>
      </c>
      <c r="B89" s="175">
        <v>871</v>
      </c>
      <c r="C89" s="174" t="s">
        <v>86</v>
      </c>
      <c r="D89" s="174" t="s">
        <v>121</v>
      </c>
      <c r="E89" s="174" t="s">
        <v>136</v>
      </c>
      <c r="F89" s="174" t="s">
        <v>88</v>
      </c>
      <c r="G89" s="174" t="s">
        <v>89</v>
      </c>
      <c r="H89" s="174" t="s">
        <v>508</v>
      </c>
      <c r="I89" s="174" t="s">
        <v>114</v>
      </c>
      <c r="J89" s="159">
        <v>6000</v>
      </c>
      <c r="K89" s="159">
        <v>6000</v>
      </c>
    </row>
    <row r="90" spans="1:11" ht="78.75" hidden="1" x14ac:dyDescent="0.25">
      <c r="A90" s="77" t="s">
        <v>509</v>
      </c>
      <c r="B90" s="175">
        <v>871</v>
      </c>
      <c r="C90" s="174" t="s">
        <v>86</v>
      </c>
      <c r="D90" s="174" t="s">
        <v>121</v>
      </c>
      <c r="E90" s="174" t="s">
        <v>136</v>
      </c>
      <c r="F90" s="174" t="s">
        <v>88</v>
      </c>
      <c r="G90" s="174" t="s">
        <v>89</v>
      </c>
      <c r="H90" s="174" t="s">
        <v>510</v>
      </c>
      <c r="I90" s="174"/>
      <c r="J90" s="159">
        <f>J91</f>
        <v>0</v>
      </c>
      <c r="K90" s="159">
        <f>K91</f>
        <v>0</v>
      </c>
    </row>
    <row r="91" spans="1:11" hidden="1" x14ac:dyDescent="0.25">
      <c r="A91" s="77" t="s">
        <v>113</v>
      </c>
      <c r="B91" s="175">
        <v>871</v>
      </c>
      <c r="C91" s="174" t="s">
        <v>86</v>
      </c>
      <c r="D91" s="174" t="s">
        <v>121</v>
      </c>
      <c r="E91" s="174" t="s">
        <v>136</v>
      </c>
      <c r="F91" s="174" t="s">
        <v>88</v>
      </c>
      <c r="G91" s="174" t="s">
        <v>89</v>
      </c>
      <c r="H91" s="174" t="s">
        <v>510</v>
      </c>
      <c r="I91" s="174" t="s">
        <v>114</v>
      </c>
      <c r="J91" s="159"/>
      <c r="K91" s="165"/>
    </row>
    <row r="92" spans="1:11" ht="63" x14ac:dyDescent="0.25">
      <c r="A92" s="76" t="s">
        <v>225</v>
      </c>
      <c r="B92" s="174" t="s">
        <v>63</v>
      </c>
      <c r="C92" s="174" t="s">
        <v>86</v>
      </c>
      <c r="D92" s="174" t="s">
        <v>121</v>
      </c>
      <c r="E92" s="174" t="s">
        <v>112</v>
      </c>
      <c r="F92" s="175">
        <v>0</v>
      </c>
      <c r="G92" s="174" t="s">
        <v>89</v>
      </c>
      <c r="H92" s="174" t="s">
        <v>90</v>
      </c>
      <c r="I92" s="175"/>
      <c r="J92" s="159">
        <f t="shared" ref="J92:K94" si="4">J93</f>
        <v>10000</v>
      </c>
      <c r="K92" s="159">
        <f t="shared" si="4"/>
        <v>10000</v>
      </c>
    </row>
    <row r="93" spans="1:11" x14ac:dyDescent="0.25">
      <c r="A93" s="77" t="s">
        <v>226</v>
      </c>
      <c r="B93" s="174" t="s">
        <v>63</v>
      </c>
      <c r="C93" s="174" t="s">
        <v>86</v>
      </c>
      <c r="D93" s="174" t="s">
        <v>121</v>
      </c>
      <c r="E93" s="174" t="s">
        <v>112</v>
      </c>
      <c r="F93" s="174" t="s">
        <v>88</v>
      </c>
      <c r="G93" s="174" t="s">
        <v>86</v>
      </c>
      <c r="H93" s="174" t="s">
        <v>90</v>
      </c>
      <c r="I93" s="174"/>
      <c r="J93" s="159">
        <f t="shared" si="4"/>
        <v>10000</v>
      </c>
      <c r="K93" s="159">
        <f t="shared" si="4"/>
        <v>10000</v>
      </c>
    </row>
    <row r="94" spans="1:11" ht="31.5" x14ac:dyDescent="0.25">
      <c r="A94" s="77" t="s">
        <v>227</v>
      </c>
      <c r="B94" s="174" t="s">
        <v>63</v>
      </c>
      <c r="C94" s="174" t="s">
        <v>86</v>
      </c>
      <c r="D94" s="174" t="s">
        <v>121</v>
      </c>
      <c r="E94" s="174" t="s">
        <v>112</v>
      </c>
      <c r="F94" s="174" t="s">
        <v>88</v>
      </c>
      <c r="G94" s="174" t="s">
        <v>86</v>
      </c>
      <c r="H94" s="174" t="s">
        <v>228</v>
      </c>
      <c r="I94" s="174"/>
      <c r="J94" s="159">
        <f t="shared" si="4"/>
        <v>10000</v>
      </c>
      <c r="K94" s="159">
        <f t="shared" si="4"/>
        <v>10000</v>
      </c>
    </row>
    <row r="95" spans="1:11" ht="47.25" x14ac:dyDescent="0.25">
      <c r="A95" s="77" t="s">
        <v>96</v>
      </c>
      <c r="B95" s="174" t="s">
        <v>63</v>
      </c>
      <c r="C95" s="174" t="s">
        <v>86</v>
      </c>
      <c r="D95" s="174" t="s">
        <v>121</v>
      </c>
      <c r="E95" s="174" t="s">
        <v>112</v>
      </c>
      <c r="F95" s="174" t="s">
        <v>88</v>
      </c>
      <c r="G95" s="174" t="s">
        <v>86</v>
      </c>
      <c r="H95" s="174" t="s">
        <v>228</v>
      </c>
      <c r="I95" s="174" t="s">
        <v>97</v>
      </c>
      <c r="J95" s="159">
        <v>10000</v>
      </c>
      <c r="K95" s="159">
        <v>10000</v>
      </c>
    </row>
    <row r="96" spans="1:11" ht="78.75" x14ac:dyDescent="0.25">
      <c r="A96" s="76" t="s">
        <v>174</v>
      </c>
      <c r="B96" s="175">
        <v>871</v>
      </c>
      <c r="C96" s="174" t="s">
        <v>86</v>
      </c>
      <c r="D96" s="175">
        <v>13</v>
      </c>
      <c r="E96" s="174" t="s">
        <v>116</v>
      </c>
      <c r="F96" s="175">
        <v>0</v>
      </c>
      <c r="G96" s="174" t="s">
        <v>89</v>
      </c>
      <c r="H96" s="174" t="s">
        <v>90</v>
      </c>
      <c r="I96" s="175"/>
      <c r="J96" s="159">
        <f t="shared" ref="J96:K98" si="5">J97</f>
        <v>1084000</v>
      </c>
      <c r="K96" s="159">
        <f t="shared" si="5"/>
        <v>1084000</v>
      </c>
    </row>
    <row r="97" spans="1:11" ht="31.5" x14ac:dyDescent="0.25">
      <c r="A97" s="77" t="s">
        <v>175</v>
      </c>
      <c r="B97" s="175">
        <v>871</v>
      </c>
      <c r="C97" s="174" t="s">
        <v>86</v>
      </c>
      <c r="D97" s="174" t="s">
        <v>121</v>
      </c>
      <c r="E97" s="174" t="s">
        <v>116</v>
      </c>
      <c r="F97" s="174" t="s">
        <v>88</v>
      </c>
      <c r="G97" s="174" t="s">
        <v>86</v>
      </c>
      <c r="H97" s="174" t="s">
        <v>90</v>
      </c>
      <c r="I97" s="174"/>
      <c r="J97" s="159">
        <f>J98+J100</f>
        <v>1084000</v>
      </c>
      <c r="K97" s="159">
        <f>K98+K100</f>
        <v>1084000</v>
      </c>
    </row>
    <row r="98" spans="1:11" ht="31.5" x14ac:dyDescent="0.25">
      <c r="A98" s="77" t="s">
        <v>175</v>
      </c>
      <c r="B98" s="175">
        <v>871</v>
      </c>
      <c r="C98" s="174" t="s">
        <v>86</v>
      </c>
      <c r="D98" s="174" t="s">
        <v>121</v>
      </c>
      <c r="E98" s="174" t="s">
        <v>116</v>
      </c>
      <c r="F98" s="174" t="s">
        <v>88</v>
      </c>
      <c r="G98" s="174" t="s">
        <v>86</v>
      </c>
      <c r="H98" s="174" t="s">
        <v>176</v>
      </c>
      <c r="I98" s="174"/>
      <c r="J98" s="159">
        <f t="shared" si="5"/>
        <v>84000</v>
      </c>
      <c r="K98" s="159">
        <f t="shared" si="5"/>
        <v>84000</v>
      </c>
    </row>
    <row r="99" spans="1:11" ht="47.25" x14ac:dyDescent="0.25">
      <c r="A99" s="77" t="s">
        <v>96</v>
      </c>
      <c r="B99" s="175">
        <v>871</v>
      </c>
      <c r="C99" s="174" t="s">
        <v>86</v>
      </c>
      <c r="D99" s="174" t="s">
        <v>121</v>
      </c>
      <c r="E99" s="174" t="s">
        <v>116</v>
      </c>
      <c r="F99" s="174" t="s">
        <v>88</v>
      </c>
      <c r="G99" s="174" t="s">
        <v>86</v>
      </c>
      <c r="H99" s="174" t="s">
        <v>176</v>
      </c>
      <c r="I99" s="174" t="s">
        <v>97</v>
      </c>
      <c r="J99" s="159">
        <v>84000</v>
      </c>
      <c r="K99" s="159">
        <v>84000</v>
      </c>
    </row>
    <row r="100" spans="1:11" x14ac:dyDescent="0.25">
      <c r="A100" s="77" t="s">
        <v>529</v>
      </c>
      <c r="B100" s="175">
        <v>871</v>
      </c>
      <c r="C100" s="174" t="s">
        <v>86</v>
      </c>
      <c r="D100" s="174" t="s">
        <v>121</v>
      </c>
      <c r="E100" s="174" t="s">
        <v>116</v>
      </c>
      <c r="F100" s="174" t="s">
        <v>88</v>
      </c>
      <c r="G100" s="174" t="s">
        <v>87</v>
      </c>
      <c r="H100" s="174" t="s">
        <v>90</v>
      </c>
      <c r="I100" s="174"/>
      <c r="J100" s="159">
        <f>J101</f>
        <v>1000000</v>
      </c>
      <c r="K100" s="159">
        <f>K101</f>
        <v>1000000</v>
      </c>
    </row>
    <row r="101" spans="1:11" ht="31.5" x14ac:dyDescent="0.25">
      <c r="A101" s="77" t="s">
        <v>175</v>
      </c>
      <c r="B101" s="175">
        <v>871</v>
      </c>
      <c r="C101" s="174" t="s">
        <v>86</v>
      </c>
      <c r="D101" s="174" t="s">
        <v>121</v>
      </c>
      <c r="E101" s="174" t="s">
        <v>116</v>
      </c>
      <c r="F101" s="174" t="s">
        <v>88</v>
      </c>
      <c r="G101" s="174" t="s">
        <v>87</v>
      </c>
      <c r="H101" s="174" t="s">
        <v>176</v>
      </c>
      <c r="I101" s="174"/>
      <c r="J101" s="159">
        <f>J102</f>
        <v>1000000</v>
      </c>
      <c r="K101" s="159">
        <f>K102</f>
        <v>1000000</v>
      </c>
    </row>
    <row r="102" spans="1:11" ht="47.25" x14ac:dyDescent="0.25">
      <c r="A102" s="77" t="s">
        <v>96</v>
      </c>
      <c r="B102" s="175">
        <v>871</v>
      </c>
      <c r="C102" s="174" t="s">
        <v>86</v>
      </c>
      <c r="D102" s="174" t="s">
        <v>121</v>
      </c>
      <c r="E102" s="174" t="s">
        <v>116</v>
      </c>
      <c r="F102" s="174" t="s">
        <v>88</v>
      </c>
      <c r="G102" s="174" t="s">
        <v>87</v>
      </c>
      <c r="H102" s="174" t="s">
        <v>176</v>
      </c>
      <c r="I102" s="174" t="s">
        <v>97</v>
      </c>
      <c r="J102" s="159">
        <v>1000000</v>
      </c>
      <c r="K102" s="159">
        <v>1000000</v>
      </c>
    </row>
    <row r="103" spans="1:11" ht="63" x14ac:dyDescent="0.25">
      <c r="A103" s="76" t="s">
        <v>229</v>
      </c>
      <c r="B103" s="175">
        <v>871</v>
      </c>
      <c r="C103" s="174" t="s">
        <v>86</v>
      </c>
      <c r="D103" s="175">
        <v>13</v>
      </c>
      <c r="E103" s="174" t="s">
        <v>121</v>
      </c>
      <c r="F103" s="175">
        <v>0</v>
      </c>
      <c r="G103" s="174" t="s">
        <v>89</v>
      </c>
      <c r="H103" s="174" t="s">
        <v>90</v>
      </c>
      <c r="I103" s="175"/>
      <c r="J103" s="159">
        <f>J104+J107+J110+J113+J116</f>
        <v>10000</v>
      </c>
      <c r="K103" s="159">
        <f>K104+K107+K110+K113+K116</f>
        <v>10000</v>
      </c>
    </row>
    <row r="104" spans="1:11" ht="63" hidden="1" customHeight="1" x14ac:dyDescent="0.25">
      <c r="A104" s="76" t="s">
        <v>396</v>
      </c>
      <c r="B104" s="175">
        <v>871</v>
      </c>
      <c r="C104" s="174" t="s">
        <v>86</v>
      </c>
      <c r="D104" s="174" t="s">
        <v>121</v>
      </c>
      <c r="E104" s="174" t="s">
        <v>121</v>
      </c>
      <c r="F104" s="174" t="s">
        <v>88</v>
      </c>
      <c r="G104" s="174" t="s">
        <v>86</v>
      </c>
      <c r="H104" s="174" t="s">
        <v>90</v>
      </c>
      <c r="I104" s="175"/>
      <c r="J104" s="159">
        <f>J105</f>
        <v>0</v>
      </c>
      <c r="K104" s="159">
        <f>K105</f>
        <v>0</v>
      </c>
    </row>
    <row r="105" spans="1:11" ht="31.5" hidden="1" customHeight="1" x14ac:dyDescent="0.25">
      <c r="A105" s="77" t="s">
        <v>397</v>
      </c>
      <c r="B105" s="175">
        <v>871</v>
      </c>
      <c r="C105" s="174" t="s">
        <v>86</v>
      </c>
      <c r="D105" s="174" t="s">
        <v>121</v>
      </c>
      <c r="E105" s="174" t="s">
        <v>121</v>
      </c>
      <c r="F105" s="174" t="s">
        <v>88</v>
      </c>
      <c r="G105" s="174" t="s">
        <v>86</v>
      </c>
      <c r="H105" s="174" t="s">
        <v>398</v>
      </c>
      <c r="I105" s="174"/>
      <c r="J105" s="159">
        <f>J106</f>
        <v>0</v>
      </c>
      <c r="K105" s="159">
        <f>K106</f>
        <v>0</v>
      </c>
    </row>
    <row r="106" spans="1:11" ht="47.25" hidden="1" customHeight="1" x14ac:dyDescent="0.25">
      <c r="A106" s="77" t="s">
        <v>96</v>
      </c>
      <c r="B106" s="174" t="s">
        <v>63</v>
      </c>
      <c r="C106" s="174" t="s">
        <v>86</v>
      </c>
      <c r="D106" s="174" t="s">
        <v>121</v>
      </c>
      <c r="E106" s="174" t="s">
        <v>121</v>
      </c>
      <c r="F106" s="174" t="s">
        <v>88</v>
      </c>
      <c r="G106" s="174" t="s">
        <v>86</v>
      </c>
      <c r="H106" s="174" t="s">
        <v>398</v>
      </c>
      <c r="I106" s="174" t="s">
        <v>97</v>
      </c>
      <c r="J106" s="159"/>
      <c r="K106" s="159"/>
    </row>
    <row r="107" spans="1:11" ht="63" x14ac:dyDescent="0.25">
      <c r="A107" s="77" t="s">
        <v>230</v>
      </c>
      <c r="B107" s="174" t="s">
        <v>63</v>
      </c>
      <c r="C107" s="174" t="s">
        <v>86</v>
      </c>
      <c r="D107" s="174" t="s">
        <v>121</v>
      </c>
      <c r="E107" s="174" t="s">
        <v>121</v>
      </c>
      <c r="F107" s="174" t="s">
        <v>88</v>
      </c>
      <c r="G107" s="174" t="s">
        <v>87</v>
      </c>
      <c r="H107" s="174" t="s">
        <v>90</v>
      </c>
      <c r="I107" s="174"/>
      <c r="J107" s="159">
        <f>J108</f>
        <v>10000</v>
      </c>
      <c r="K107" s="159">
        <f>K108</f>
        <v>10000</v>
      </c>
    </row>
    <row r="108" spans="1:11" ht="31.5" x14ac:dyDescent="0.25">
      <c r="A108" s="77" t="s">
        <v>231</v>
      </c>
      <c r="B108" s="174" t="s">
        <v>63</v>
      </c>
      <c r="C108" s="174" t="s">
        <v>86</v>
      </c>
      <c r="D108" s="174" t="s">
        <v>121</v>
      </c>
      <c r="E108" s="174" t="s">
        <v>121</v>
      </c>
      <c r="F108" s="174" t="s">
        <v>88</v>
      </c>
      <c r="G108" s="174" t="s">
        <v>87</v>
      </c>
      <c r="H108" s="174" t="s">
        <v>232</v>
      </c>
      <c r="I108" s="174"/>
      <c r="J108" s="159">
        <f>J109</f>
        <v>10000</v>
      </c>
      <c r="K108" s="159">
        <f>K109</f>
        <v>10000</v>
      </c>
    </row>
    <row r="109" spans="1:11" ht="47.25" x14ac:dyDescent="0.25">
      <c r="A109" s="77" t="s">
        <v>96</v>
      </c>
      <c r="B109" s="175">
        <v>871</v>
      </c>
      <c r="C109" s="174" t="s">
        <v>86</v>
      </c>
      <c r="D109" s="174" t="s">
        <v>121</v>
      </c>
      <c r="E109" s="174" t="s">
        <v>121</v>
      </c>
      <c r="F109" s="174" t="s">
        <v>88</v>
      </c>
      <c r="G109" s="174" t="s">
        <v>87</v>
      </c>
      <c r="H109" s="174" t="s">
        <v>232</v>
      </c>
      <c r="I109" s="174" t="s">
        <v>97</v>
      </c>
      <c r="J109" s="159">
        <v>10000</v>
      </c>
      <c r="K109" s="159">
        <v>10000</v>
      </c>
    </row>
    <row r="110" spans="1:11" ht="63" hidden="1" customHeight="1" x14ac:dyDescent="0.25">
      <c r="A110" s="77" t="s">
        <v>233</v>
      </c>
      <c r="B110" s="175">
        <v>871</v>
      </c>
      <c r="C110" s="174" t="s">
        <v>86</v>
      </c>
      <c r="D110" s="174" t="s">
        <v>121</v>
      </c>
      <c r="E110" s="174" t="s">
        <v>121</v>
      </c>
      <c r="F110" s="174" t="s">
        <v>88</v>
      </c>
      <c r="G110" s="174" t="s">
        <v>93</v>
      </c>
      <c r="H110" s="174" t="s">
        <v>90</v>
      </c>
      <c r="I110" s="174"/>
      <c r="J110" s="159">
        <f>J111</f>
        <v>0</v>
      </c>
      <c r="K110" s="159">
        <f>K111</f>
        <v>0</v>
      </c>
    </row>
    <row r="111" spans="1:11" ht="31.5" hidden="1" customHeight="1" x14ac:dyDescent="0.25">
      <c r="A111" s="77" t="s">
        <v>234</v>
      </c>
      <c r="B111" s="175">
        <v>871</v>
      </c>
      <c r="C111" s="174" t="s">
        <v>86</v>
      </c>
      <c r="D111" s="174" t="s">
        <v>121</v>
      </c>
      <c r="E111" s="174" t="s">
        <v>121</v>
      </c>
      <c r="F111" s="174" t="s">
        <v>88</v>
      </c>
      <c r="G111" s="174" t="s">
        <v>93</v>
      </c>
      <c r="H111" s="174" t="s">
        <v>235</v>
      </c>
      <c r="I111" s="174"/>
      <c r="J111" s="159">
        <f>J112</f>
        <v>0</v>
      </c>
      <c r="K111" s="159">
        <f>K112</f>
        <v>0</v>
      </c>
    </row>
    <row r="112" spans="1:11" ht="47.25" hidden="1" customHeight="1" x14ac:dyDescent="0.25">
      <c r="A112" s="77" t="s">
        <v>96</v>
      </c>
      <c r="B112" s="175">
        <v>871</v>
      </c>
      <c r="C112" s="174" t="s">
        <v>86</v>
      </c>
      <c r="D112" s="174" t="s">
        <v>121</v>
      </c>
      <c r="E112" s="174" t="s">
        <v>121</v>
      </c>
      <c r="F112" s="174" t="s">
        <v>88</v>
      </c>
      <c r="G112" s="174" t="s">
        <v>93</v>
      </c>
      <c r="H112" s="174" t="s">
        <v>235</v>
      </c>
      <c r="I112" s="174" t="s">
        <v>97</v>
      </c>
      <c r="J112" s="159"/>
      <c r="K112" s="159"/>
    </row>
    <row r="113" spans="1:11" ht="78.75" hidden="1" customHeight="1" x14ac:dyDescent="0.25">
      <c r="A113" s="77" t="s">
        <v>399</v>
      </c>
      <c r="B113" s="175">
        <v>871</v>
      </c>
      <c r="C113" s="174" t="s">
        <v>86</v>
      </c>
      <c r="D113" s="174" t="s">
        <v>121</v>
      </c>
      <c r="E113" s="174" t="s">
        <v>121</v>
      </c>
      <c r="F113" s="174" t="s">
        <v>88</v>
      </c>
      <c r="G113" s="174" t="s">
        <v>105</v>
      </c>
      <c r="H113" s="174" t="s">
        <v>90</v>
      </c>
      <c r="I113" s="174"/>
      <c r="J113" s="159">
        <f>J114</f>
        <v>0</v>
      </c>
      <c r="K113" s="159">
        <f>K114</f>
        <v>0</v>
      </c>
    </row>
    <row r="114" spans="1:11" ht="47.25" hidden="1" customHeight="1" x14ac:dyDescent="0.25">
      <c r="A114" s="77" t="s">
        <v>400</v>
      </c>
      <c r="B114" s="175">
        <v>871</v>
      </c>
      <c r="C114" s="174" t="s">
        <v>86</v>
      </c>
      <c r="D114" s="174" t="s">
        <v>121</v>
      </c>
      <c r="E114" s="174" t="s">
        <v>121</v>
      </c>
      <c r="F114" s="174" t="s">
        <v>88</v>
      </c>
      <c r="G114" s="174" t="s">
        <v>105</v>
      </c>
      <c r="H114" s="174" t="s">
        <v>401</v>
      </c>
      <c r="I114" s="174"/>
      <c r="J114" s="159">
        <f>J115</f>
        <v>0</v>
      </c>
      <c r="K114" s="159">
        <f>K115</f>
        <v>0</v>
      </c>
    </row>
    <row r="115" spans="1:11" ht="47.25" hidden="1" customHeight="1" x14ac:dyDescent="0.25">
      <c r="A115" s="77" t="s">
        <v>96</v>
      </c>
      <c r="B115" s="175">
        <v>871</v>
      </c>
      <c r="C115" s="174" t="s">
        <v>86</v>
      </c>
      <c r="D115" s="174" t="s">
        <v>121</v>
      </c>
      <c r="E115" s="174" t="s">
        <v>121</v>
      </c>
      <c r="F115" s="174" t="s">
        <v>88</v>
      </c>
      <c r="G115" s="174" t="s">
        <v>105</v>
      </c>
      <c r="H115" s="174" t="s">
        <v>401</v>
      </c>
      <c r="I115" s="174" t="s">
        <v>97</v>
      </c>
      <c r="J115" s="159"/>
      <c r="K115" s="159"/>
    </row>
    <row r="116" spans="1:11" ht="78.75" hidden="1" customHeight="1" x14ac:dyDescent="0.25">
      <c r="A116" s="77" t="s">
        <v>402</v>
      </c>
      <c r="B116" s="175">
        <v>871</v>
      </c>
      <c r="C116" s="174" t="s">
        <v>86</v>
      </c>
      <c r="D116" s="174" t="s">
        <v>121</v>
      </c>
      <c r="E116" s="174" t="s">
        <v>121</v>
      </c>
      <c r="F116" s="174" t="s">
        <v>88</v>
      </c>
      <c r="G116" s="174" t="s">
        <v>106</v>
      </c>
      <c r="H116" s="174" t="s">
        <v>90</v>
      </c>
      <c r="I116" s="174"/>
      <c r="J116" s="159">
        <f>J117</f>
        <v>0</v>
      </c>
      <c r="K116" s="159">
        <f>K117</f>
        <v>0</v>
      </c>
    </row>
    <row r="117" spans="1:11" ht="47.25" hidden="1" customHeight="1" x14ac:dyDescent="0.25">
      <c r="A117" s="77" t="s">
        <v>236</v>
      </c>
      <c r="B117" s="175">
        <v>871</v>
      </c>
      <c r="C117" s="174" t="s">
        <v>86</v>
      </c>
      <c r="D117" s="174" t="s">
        <v>121</v>
      </c>
      <c r="E117" s="174" t="s">
        <v>121</v>
      </c>
      <c r="F117" s="174" t="s">
        <v>88</v>
      </c>
      <c r="G117" s="174" t="s">
        <v>106</v>
      </c>
      <c r="H117" s="174" t="s">
        <v>237</v>
      </c>
      <c r="I117" s="174"/>
      <c r="J117" s="159">
        <f>J118</f>
        <v>0</v>
      </c>
      <c r="K117" s="159">
        <f>K118</f>
        <v>0</v>
      </c>
    </row>
    <row r="118" spans="1:11" ht="47.25" hidden="1" customHeight="1" x14ac:dyDescent="0.25">
      <c r="A118" s="77" t="s">
        <v>96</v>
      </c>
      <c r="B118" s="175">
        <v>871</v>
      </c>
      <c r="C118" s="174" t="s">
        <v>86</v>
      </c>
      <c r="D118" s="174" t="s">
        <v>121</v>
      </c>
      <c r="E118" s="174" t="s">
        <v>121</v>
      </c>
      <c r="F118" s="174" t="s">
        <v>88</v>
      </c>
      <c r="G118" s="174" t="s">
        <v>106</v>
      </c>
      <c r="H118" s="174" t="s">
        <v>237</v>
      </c>
      <c r="I118" s="174" t="s">
        <v>97</v>
      </c>
      <c r="J118" s="159"/>
      <c r="K118" s="159"/>
    </row>
    <row r="119" spans="1:11" x14ac:dyDescent="0.25">
      <c r="A119" s="77" t="s">
        <v>101</v>
      </c>
      <c r="B119" s="174" t="s">
        <v>63</v>
      </c>
      <c r="C119" s="174" t="s">
        <v>86</v>
      </c>
      <c r="D119" s="174" t="s">
        <v>121</v>
      </c>
      <c r="E119" s="174" t="s">
        <v>102</v>
      </c>
      <c r="F119" s="175">
        <v>0</v>
      </c>
      <c r="G119" s="174" t="s">
        <v>89</v>
      </c>
      <c r="H119" s="174" t="s">
        <v>90</v>
      </c>
      <c r="I119" s="175"/>
      <c r="J119" s="159">
        <f t="shared" ref="J119:K121" si="6">J120</f>
        <v>17192</v>
      </c>
      <c r="K119" s="159">
        <f t="shared" si="6"/>
        <v>17192</v>
      </c>
    </row>
    <row r="120" spans="1:11" x14ac:dyDescent="0.25">
      <c r="A120" s="77" t="s">
        <v>243</v>
      </c>
      <c r="B120" s="174" t="s">
        <v>63</v>
      </c>
      <c r="C120" s="174" t="s">
        <v>86</v>
      </c>
      <c r="D120" s="174" t="s">
        <v>121</v>
      </c>
      <c r="E120" s="174" t="s">
        <v>102</v>
      </c>
      <c r="F120" s="175">
        <v>9</v>
      </c>
      <c r="G120" s="174" t="s">
        <v>89</v>
      </c>
      <c r="H120" s="174" t="s">
        <v>90</v>
      </c>
      <c r="I120" s="175"/>
      <c r="J120" s="159">
        <f t="shared" si="6"/>
        <v>17192</v>
      </c>
      <c r="K120" s="159">
        <f t="shared" si="6"/>
        <v>17192</v>
      </c>
    </row>
    <row r="121" spans="1:11" x14ac:dyDescent="0.25">
      <c r="A121" s="77" t="s">
        <v>246</v>
      </c>
      <c r="B121" s="174" t="s">
        <v>63</v>
      </c>
      <c r="C121" s="174" t="s">
        <v>86</v>
      </c>
      <c r="D121" s="174" t="s">
        <v>121</v>
      </c>
      <c r="E121" s="174" t="s">
        <v>102</v>
      </c>
      <c r="F121" s="175">
        <v>9</v>
      </c>
      <c r="G121" s="174" t="s">
        <v>89</v>
      </c>
      <c r="H121" s="175">
        <v>29090</v>
      </c>
      <c r="I121" s="174"/>
      <c r="J121" s="159">
        <f t="shared" si="6"/>
        <v>17192</v>
      </c>
      <c r="K121" s="159">
        <f t="shared" si="6"/>
        <v>17192</v>
      </c>
    </row>
    <row r="122" spans="1:11" x14ac:dyDescent="0.25">
      <c r="A122" s="77" t="s">
        <v>98</v>
      </c>
      <c r="B122" s="174" t="s">
        <v>63</v>
      </c>
      <c r="C122" s="174" t="s">
        <v>86</v>
      </c>
      <c r="D122" s="174" t="s">
        <v>121</v>
      </c>
      <c r="E122" s="174" t="s">
        <v>102</v>
      </c>
      <c r="F122" s="175">
        <v>9</v>
      </c>
      <c r="G122" s="174" t="s">
        <v>89</v>
      </c>
      <c r="H122" s="175">
        <v>29090</v>
      </c>
      <c r="I122" s="174" t="s">
        <v>99</v>
      </c>
      <c r="J122" s="159">
        <v>17192</v>
      </c>
      <c r="K122" s="159">
        <v>17192</v>
      </c>
    </row>
    <row r="123" spans="1:11" x14ac:dyDescent="0.25">
      <c r="A123" s="82" t="s">
        <v>128</v>
      </c>
      <c r="B123" s="175">
        <v>871</v>
      </c>
      <c r="C123" s="174" t="s">
        <v>87</v>
      </c>
      <c r="D123" s="175" t="s">
        <v>24</v>
      </c>
      <c r="E123" s="174" t="s">
        <v>165</v>
      </c>
      <c r="F123" s="175"/>
      <c r="G123" s="174"/>
      <c r="H123" s="174"/>
      <c r="I123" s="175" t="s">
        <v>166</v>
      </c>
      <c r="J123" s="158">
        <f t="shared" ref="J123:K127" si="7">J124</f>
        <v>504399.05</v>
      </c>
      <c r="K123" s="158">
        <f t="shared" si="7"/>
        <v>520953.75</v>
      </c>
    </row>
    <row r="124" spans="1:11" x14ac:dyDescent="0.25">
      <c r="A124" s="83" t="s">
        <v>129</v>
      </c>
      <c r="B124" s="175">
        <v>871</v>
      </c>
      <c r="C124" s="174" t="s">
        <v>87</v>
      </c>
      <c r="D124" s="174" t="s">
        <v>93</v>
      </c>
      <c r="E124" s="174" t="s">
        <v>165</v>
      </c>
      <c r="F124" s="175"/>
      <c r="G124" s="174"/>
      <c r="H124" s="174"/>
      <c r="I124" s="175" t="s">
        <v>166</v>
      </c>
      <c r="J124" s="159">
        <f t="shared" si="7"/>
        <v>504399.05</v>
      </c>
      <c r="K124" s="159">
        <f t="shared" si="7"/>
        <v>520953.75</v>
      </c>
    </row>
    <row r="125" spans="1:11" x14ac:dyDescent="0.25">
      <c r="A125" s="77" t="s">
        <v>101</v>
      </c>
      <c r="B125" s="175">
        <v>871</v>
      </c>
      <c r="C125" s="174" t="s">
        <v>87</v>
      </c>
      <c r="D125" s="174" t="s">
        <v>93</v>
      </c>
      <c r="E125" s="174" t="s">
        <v>102</v>
      </c>
      <c r="F125" s="175">
        <v>0</v>
      </c>
      <c r="G125" s="174" t="s">
        <v>89</v>
      </c>
      <c r="H125" s="174" t="s">
        <v>90</v>
      </c>
      <c r="I125" s="175"/>
      <c r="J125" s="159">
        <f t="shared" si="7"/>
        <v>504399.05</v>
      </c>
      <c r="K125" s="159">
        <f t="shared" si="7"/>
        <v>520953.75</v>
      </c>
    </row>
    <row r="126" spans="1:11" x14ac:dyDescent="0.25">
      <c r="A126" s="77" t="s">
        <v>243</v>
      </c>
      <c r="B126" s="175">
        <v>871</v>
      </c>
      <c r="C126" s="174" t="s">
        <v>87</v>
      </c>
      <c r="D126" s="174" t="s">
        <v>93</v>
      </c>
      <c r="E126" s="174" t="s">
        <v>102</v>
      </c>
      <c r="F126" s="175">
        <v>9</v>
      </c>
      <c r="G126" s="174" t="s">
        <v>89</v>
      </c>
      <c r="H126" s="174" t="s">
        <v>90</v>
      </c>
      <c r="I126" s="175"/>
      <c r="J126" s="159">
        <f t="shared" si="7"/>
        <v>504399.05</v>
      </c>
      <c r="K126" s="159">
        <f t="shared" si="7"/>
        <v>520953.75</v>
      </c>
    </row>
    <row r="127" spans="1:11" ht="63" x14ac:dyDescent="0.25">
      <c r="A127" s="76" t="s">
        <v>247</v>
      </c>
      <c r="B127" s="175">
        <v>871</v>
      </c>
      <c r="C127" s="174" t="s">
        <v>87</v>
      </c>
      <c r="D127" s="174" t="s">
        <v>93</v>
      </c>
      <c r="E127" s="174" t="s">
        <v>102</v>
      </c>
      <c r="F127" s="175">
        <v>9</v>
      </c>
      <c r="G127" s="174" t="s">
        <v>89</v>
      </c>
      <c r="H127" s="174" t="s">
        <v>130</v>
      </c>
      <c r="I127" s="175"/>
      <c r="J127" s="159">
        <f t="shared" si="7"/>
        <v>504399.05</v>
      </c>
      <c r="K127" s="159">
        <f t="shared" si="7"/>
        <v>520953.75</v>
      </c>
    </row>
    <row r="128" spans="1:11" ht="31.5" x14ac:dyDescent="0.25">
      <c r="A128" s="76" t="s">
        <v>171</v>
      </c>
      <c r="B128" s="175">
        <v>871</v>
      </c>
      <c r="C128" s="174" t="s">
        <v>87</v>
      </c>
      <c r="D128" s="174" t="s">
        <v>93</v>
      </c>
      <c r="E128" s="174" t="s">
        <v>102</v>
      </c>
      <c r="F128" s="175">
        <v>9</v>
      </c>
      <c r="G128" s="174" t="s">
        <v>89</v>
      </c>
      <c r="H128" s="174" t="s">
        <v>130</v>
      </c>
      <c r="I128" s="175">
        <v>120</v>
      </c>
      <c r="J128" s="159">
        <v>504399.05</v>
      </c>
      <c r="K128" s="159">
        <v>520953.75</v>
      </c>
    </row>
    <row r="129" spans="1:11" ht="31.5" x14ac:dyDescent="0.25">
      <c r="A129" s="82" t="s">
        <v>131</v>
      </c>
      <c r="B129" s="175">
        <v>871</v>
      </c>
      <c r="C129" s="174" t="s">
        <v>93</v>
      </c>
      <c r="D129" s="174"/>
      <c r="E129" s="174"/>
      <c r="F129" s="175"/>
      <c r="G129" s="174"/>
      <c r="H129" s="174"/>
      <c r="I129" s="175"/>
      <c r="J129" s="159">
        <f>J130+J143+J162</f>
        <v>1275278.6000000001</v>
      </c>
      <c r="K129" s="159">
        <f>K130+K143+K162</f>
        <v>1240878.6000000001</v>
      </c>
    </row>
    <row r="130" spans="1:11" x14ac:dyDescent="0.25">
      <c r="A130" s="76" t="s">
        <v>511</v>
      </c>
      <c r="B130" s="175">
        <v>871</v>
      </c>
      <c r="C130" s="174" t="s">
        <v>93</v>
      </c>
      <c r="D130" s="174" t="s">
        <v>124</v>
      </c>
      <c r="E130" s="174"/>
      <c r="F130" s="175"/>
      <c r="G130" s="174"/>
      <c r="H130" s="174"/>
      <c r="I130" s="175"/>
      <c r="J130" s="159">
        <f>J131</f>
        <v>180000</v>
      </c>
      <c r="K130" s="159">
        <f>K131</f>
        <v>180000</v>
      </c>
    </row>
    <row r="131" spans="1:11" ht="126" x14ac:dyDescent="0.25">
      <c r="A131" s="76" t="s">
        <v>248</v>
      </c>
      <c r="B131" s="175">
        <v>871</v>
      </c>
      <c r="C131" s="174" t="s">
        <v>93</v>
      </c>
      <c r="D131" s="174" t="s">
        <v>124</v>
      </c>
      <c r="E131" s="174" t="s">
        <v>87</v>
      </c>
      <c r="F131" s="175">
        <v>0</v>
      </c>
      <c r="G131" s="174" t="s">
        <v>89</v>
      </c>
      <c r="H131" s="174" t="s">
        <v>90</v>
      </c>
      <c r="I131" s="175"/>
      <c r="J131" s="159">
        <f>J132</f>
        <v>180000</v>
      </c>
      <c r="K131" s="159">
        <f>K132</f>
        <v>180000</v>
      </c>
    </row>
    <row r="132" spans="1:11" ht="31.5" x14ac:dyDescent="0.25">
      <c r="A132" s="77" t="s">
        <v>249</v>
      </c>
      <c r="B132" s="175">
        <v>871</v>
      </c>
      <c r="C132" s="174" t="s">
        <v>93</v>
      </c>
      <c r="D132" s="174" t="s">
        <v>124</v>
      </c>
      <c r="E132" s="174" t="s">
        <v>87</v>
      </c>
      <c r="F132" s="175">
        <v>1</v>
      </c>
      <c r="G132" s="174" t="s">
        <v>89</v>
      </c>
      <c r="H132" s="174" t="s">
        <v>90</v>
      </c>
      <c r="I132" s="175"/>
      <c r="J132" s="159">
        <f>J133+J135+J139+J141+J137</f>
        <v>180000</v>
      </c>
      <c r="K132" s="159">
        <f>K133+K135+K139+K141+K137</f>
        <v>180000</v>
      </c>
    </row>
    <row r="133" spans="1:11" ht="31.5" x14ac:dyDescent="0.25">
      <c r="A133" s="77" t="s">
        <v>250</v>
      </c>
      <c r="B133" s="175">
        <v>871</v>
      </c>
      <c r="C133" s="174" t="s">
        <v>93</v>
      </c>
      <c r="D133" s="174" t="s">
        <v>124</v>
      </c>
      <c r="E133" s="174" t="s">
        <v>87</v>
      </c>
      <c r="F133" s="175">
        <v>1</v>
      </c>
      <c r="G133" s="174" t="s">
        <v>89</v>
      </c>
      <c r="H133" s="174" t="s">
        <v>251</v>
      </c>
      <c r="I133" s="175"/>
      <c r="J133" s="159">
        <f>J134</f>
        <v>70000</v>
      </c>
      <c r="K133" s="159">
        <f>K134</f>
        <v>70000</v>
      </c>
    </row>
    <row r="134" spans="1:11" ht="47.25" x14ac:dyDescent="0.25">
      <c r="A134" s="77" t="s">
        <v>96</v>
      </c>
      <c r="B134" s="175">
        <v>871</v>
      </c>
      <c r="C134" s="174" t="s">
        <v>93</v>
      </c>
      <c r="D134" s="174" t="s">
        <v>124</v>
      </c>
      <c r="E134" s="174" t="s">
        <v>87</v>
      </c>
      <c r="F134" s="175">
        <v>1</v>
      </c>
      <c r="G134" s="174" t="s">
        <v>89</v>
      </c>
      <c r="H134" s="174" t="s">
        <v>251</v>
      </c>
      <c r="I134" s="175">
        <v>240</v>
      </c>
      <c r="J134" s="159">
        <v>70000</v>
      </c>
      <c r="K134" s="159">
        <v>70000</v>
      </c>
    </row>
    <row r="135" spans="1:11" ht="31.5" hidden="1" customHeight="1" x14ac:dyDescent="0.25">
      <c r="A135" s="77" t="s">
        <v>252</v>
      </c>
      <c r="B135" s="175">
        <v>871</v>
      </c>
      <c r="C135" s="174" t="s">
        <v>93</v>
      </c>
      <c r="D135" s="174" t="s">
        <v>124</v>
      </c>
      <c r="E135" s="174" t="s">
        <v>87</v>
      </c>
      <c r="F135" s="175">
        <v>1</v>
      </c>
      <c r="G135" s="174" t="s">
        <v>89</v>
      </c>
      <c r="H135" s="174" t="s">
        <v>253</v>
      </c>
      <c r="I135" s="175"/>
      <c r="J135" s="159">
        <f>J136</f>
        <v>0</v>
      </c>
      <c r="K135" s="159">
        <f>K136</f>
        <v>0</v>
      </c>
    </row>
    <row r="136" spans="1:11" ht="47.25" hidden="1" customHeight="1" x14ac:dyDescent="0.25">
      <c r="A136" s="77" t="s">
        <v>96</v>
      </c>
      <c r="B136" s="175">
        <v>871</v>
      </c>
      <c r="C136" s="174" t="s">
        <v>93</v>
      </c>
      <c r="D136" s="174" t="s">
        <v>124</v>
      </c>
      <c r="E136" s="174" t="s">
        <v>87</v>
      </c>
      <c r="F136" s="175">
        <v>1</v>
      </c>
      <c r="G136" s="174" t="s">
        <v>89</v>
      </c>
      <c r="H136" s="174" t="s">
        <v>253</v>
      </c>
      <c r="I136" s="175">
        <v>240</v>
      </c>
      <c r="J136" s="159"/>
      <c r="K136" s="159"/>
    </row>
    <row r="137" spans="1:11" ht="31.5" hidden="1" customHeight="1" x14ac:dyDescent="0.25">
      <c r="A137" s="77" t="s">
        <v>254</v>
      </c>
      <c r="B137" s="175">
        <v>871</v>
      </c>
      <c r="C137" s="174" t="s">
        <v>93</v>
      </c>
      <c r="D137" s="174" t="s">
        <v>124</v>
      </c>
      <c r="E137" s="174" t="s">
        <v>87</v>
      </c>
      <c r="F137" s="175">
        <v>1</v>
      </c>
      <c r="G137" s="174" t="s">
        <v>89</v>
      </c>
      <c r="H137" s="174" t="s">
        <v>255</v>
      </c>
      <c r="I137" s="175"/>
      <c r="J137" s="159">
        <f>J138</f>
        <v>0</v>
      </c>
      <c r="K137" s="159">
        <f>K138</f>
        <v>0</v>
      </c>
    </row>
    <row r="138" spans="1:11" ht="47.25" hidden="1" customHeight="1" x14ac:dyDescent="0.25">
      <c r="A138" s="77" t="s">
        <v>96</v>
      </c>
      <c r="B138" s="175">
        <v>871</v>
      </c>
      <c r="C138" s="174" t="s">
        <v>93</v>
      </c>
      <c r="D138" s="174" t="s">
        <v>124</v>
      </c>
      <c r="E138" s="174" t="s">
        <v>87</v>
      </c>
      <c r="F138" s="175">
        <v>1</v>
      </c>
      <c r="G138" s="174" t="s">
        <v>89</v>
      </c>
      <c r="H138" s="174" t="s">
        <v>255</v>
      </c>
      <c r="I138" s="175">
        <v>240</v>
      </c>
      <c r="J138" s="159"/>
      <c r="K138" s="159"/>
    </row>
    <row r="139" spans="1:11" ht="47.25" x14ac:dyDescent="0.25">
      <c r="A139" s="77" t="s">
        <v>591</v>
      </c>
      <c r="B139" s="175">
        <v>871</v>
      </c>
      <c r="C139" s="174" t="s">
        <v>93</v>
      </c>
      <c r="D139" s="174" t="s">
        <v>124</v>
      </c>
      <c r="E139" s="174" t="s">
        <v>87</v>
      </c>
      <c r="F139" s="175">
        <v>1</v>
      </c>
      <c r="G139" s="174" t="s">
        <v>89</v>
      </c>
      <c r="H139" s="174" t="s">
        <v>256</v>
      </c>
      <c r="I139" s="175"/>
      <c r="J139" s="159">
        <f>J140</f>
        <v>10000</v>
      </c>
      <c r="K139" s="159">
        <f>K140</f>
        <v>10000</v>
      </c>
    </row>
    <row r="140" spans="1:11" ht="47.25" x14ac:dyDescent="0.25">
      <c r="A140" s="77" t="s">
        <v>96</v>
      </c>
      <c r="B140" s="175">
        <v>871</v>
      </c>
      <c r="C140" s="174" t="s">
        <v>93</v>
      </c>
      <c r="D140" s="174" t="s">
        <v>124</v>
      </c>
      <c r="E140" s="174" t="s">
        <v>87</v>
      </c>
      <c r="F140" s="175">
        <v>1</v>
      </c>
      <c r="G140" s="174" t="s">
        <v>89</v>
      </c>
      <c r="H140" s="174" t="s">
        <v>256</v>
      </c>
      <c r="I140" s="175">
        <v>240</v>
      </c>
      <c r="J140" s="159">
        <v>10000</v>
      </c>
      <c r="K140" s="159">
        <v>10000</v>
      </c>
    </row>
    <row r="141" spans="1:11" x14ac:dyDescent="0.25">
      <c r="A141" s="77" t="s">
        <v>257</v>
      </c>
      <c r="B141" s="175">
        <v>871</v>
      </c>
      <c r="C141" s="174" t="s">
        <v>93</v>
      </c>
      <c r="D141" s="174" t="s">
        <v>124</v>
      </c>
      <c r="E141" s="174" t="s">
        <v>87</v>
      </c>
      <c r="F141" s="175">
        <v>1</v>
      </c>
      <c r="G141" s="174" t="s">
        <v>89</v>
      </c>
      <c r="H141" s="174" t="s">
        <v>258</v>
      </c>
      <c r="I141" s="175"/>
      <c r="J141" s="159">
        <f>J142</f>
        <v>100000</v>
      </c>
      <c r="K141" s="159">
        <f>K142</f>
        <v>100000</v>
      </c>
    </row>
    <row r="142" spans="1:11" ht="47.25" x14ac:dyDescent="0.25">
      <c r="A142" s="77" t="s">
        <v>96</v>
      </c>
      <c r="B142" s="175">
        <v>871</v>
      </c>
      <c r="C142" s="174" t="s">
        <v>93</v>
      </c>
      <c r="D142" s="174" t="s">
        <v>124</v>
      </c>
      <c r="E142" s="174" t="s">
        <v>87</v>
      </c>
      <c r="F142" s="175">
        <v>1</v>
      </c>
      <c r="G142" s="174" t="s">
        <v>89</v>
      </c>
      <c r="H142" s="174" t="s">
        <v>258</v>
      </c>
      <c r="I142" s="175">
        <v>240</v>
      </c>
      <c r="J142" s="159">
        <v>100000</v>
      </c>
      <c r="K142" s="159">
        <v>100000</v>
      </c>
    </row>
    <row r="143" spans="1:11" ht="47.25" x14ac:dyDescent="0.25">
      <c r="A143" s="77" t="s">
        <v>512</v>
      </c>
      <c r="B143" s="175">
        <v>871</v>
      </c>
      <c r="C143" s="174" t="s">
        <v>93</v>
      </c>
      <c r="D143" s="174" t="s">
        <v>112</v>
      </c>
      <c r="E143" s="174"/>
      <c r="F143" s="175"/>
      <c r="G143" s="174"/>
      <c r="H143" s="174"/>
      <c r="I143" s="175"/>
      <c r="J143" s="159">
        <f>J144+J156</f>
        <v>1095278.6000000001</v>
      </c>
      <c r="K143" s="159">
        <f>K144+K156</f>
        <v>1060878.6000000001</v>
      </c>
    </row>
    <row r="144" spans="1:11" ht="126" x14ac:dyDescent="0.25">
      <c r="A144" s="77" t="s">
        <v>248</v>
      </c>
      <c r="B144" s="175">
        <v>871</v>
      </c>
      <c r="C144" s="174" t="s">
        <v>93</v>
      </c>
      <c r="D144" s="174" t="s">
        <v>112</v>
      </c>
      <c r="E144" s="174" t="s">
        <v>87</v>
      </c>
      <c r="F144" s="175">
        <v>0</v>
      </c>
      <c r="G144" s="174" t="s">
        <v>89</v>
      </c>
      <c r="H144" s="174" t="s">
        <v>90</v>
      </c>
      <c r="I144" s="175"/>
      <c r="J144" s="159">
        <f>J145+J148+J151+J153</f>
        <v>505978.6</v>
      </c>
      <c r="K144" s="159">
        <f>K145+K148+K151+K153</f>
        <v>465978.6</v>
      </c>
    </row>
    <row r="145" spans="1:11" ht="63" x14ac:dyDescent="0.25">
      <c r="A145" s="84" t="s">
        <v>259</v>
      </c>
      <c r="B145" s="175">
        <v>871</v>
      </c>
      <c r="C145" s="174" t="s">
        <v>93</v>
      </c>
      <c r="D145" s="174" t="s">
        <v>112</v>
      </c>
      <c r="E145" s="174" t="s">
        <v>87</v>
      </c>
      <c r="F145" s="175">
        <v>2</v>
      </c>
      <c r="G145" s="174" t="s">
        <v>89</v>
      </c>
      <c r="H145" s="174" t="s">
        <v>90</v>
      </c>
      <c r="I145" s="175"/>
      <c r="J145" s="159">
        <f>J146</f>
        <v>10000</v>
      </c>
      <c r="K145" s="159">
        <f>K146</f>
        <v>10000</v>
      </c>
    </row>
    <row r="146" spans="1:11" ht="31.5" x14ac:dyDescent="0.25">
      <c r="A146" s="84" t="s">
        <v>260</v>
      </c>
      <c r="B146" s="175">
        <v>871</v>
      </c>
      <c r="C146" s="174" t="s">
        <v>93</v>
      </c>
      <c r="D146" s="174" t="s">
        <v>112</v>
      </c>
      <c r="E146" s="174" t="s">
        <v>87</v>
      </c>
      <c r="F146" s="175">
        <v>2</v>
      </c>
      <c r="G146" s="174" t="s">
        <v>89</v>
      </c>
      <c r="H146" s="174" t="s">
        <v>261</v>
      </c>
      <c r="I146" s="175"/>
      <c r="J146" s="159">
        <f>J147</f>
        <v>10000</v>
      </c>
      <c r="K146" s="159">
        <f>K147</f>
        <v>10000</v>
      </c>
    </row>
    <row r="147" spans="1:11" ht="47.25" x14ac:dyDescent="0.25">
      <c r="A147" s="77" t="s">
        <v>96</v>
      </c>
      <c r="B147" s="175">
        <v>871</v>
      </c>
      <c r="C147" s="174" t="s">
        <v>93</v>
      </c>
      <c r="D147" s="174" t="s">
        <v>112</v>
      </c>
      <c r="E147" s="174" t="s">
        <v>87</v>
      </c>
      <c r="F147" s="175">
        <v>2</v>
      </c>
      <c r="G147" s="174" t="s">
        <v>89</v>
      </c>
      <c r="H147" s="174" t="s">
        <v>261</v>
      </c>
      <c r="I147" s="175">
        <v>240</v>
      </c>
      <c r="J147" s="159">
        <v>10000</v>
      </c>
      <c r="K147" s="159">
        <v>10000</v>
      </c>
    </row>
    <row r="148" spans="1:11" ht="78.75" x14ac:dyDescent="0.25">
      <c r="A148" s="77" t="s">
        <v>262</v>
      </c>
      <c r="B148" s="175">
        <v>871</v>
      </c>
      <c r="C148" s="174" t="s">
        <v>93</v>
      </c>
      <c r="D148" s="174" t="s">
        <v>112</v>
      </c>
      <c r="E148" s="174" t="s">
        <v>87</v>
      </c>
      <c r="F148" s="175">
        <v>3</v>
      </c>
      <c r="G148" s="174" t="s">
        <v>89</v>
      </c>
      <c r="H148" s="174" t="s">
        <v>90</v>
      </c>
      <c r="I148" s="175"/>
      <c r="J148" s="159">
        <f>J149+J151</f>
        <v>385978.6</v>
      </c>
      <c r="K148" s="159">
        <f>K149+K151</f>
        <v>345978.6</v>
      </c>
    </row>
    <row r="149" spans="1:11" ht="47.25" x14ac:dyDescent="0.25">
      <c r="A149" s="77" t="s">
        <v>263</v>
      </c>
      <c r="B149" s="175">
        <v>871</v>
      </c>
      <c r="C149" s="174" t="s">
        <v>93</v>
      </c>
      <c r="D149" s="174" t="s">
        <v>112</v>
      </c>
      <c r="E149" s="174" t="s">
        <v>87</v>
      </c>
      <c r="F149" s="175">
        <v>3</v>
      </c>
      <c r="G149" s="174" t="s">
        <v>89</v>
      </c>
      <c r="H149" s="174" t="s">
        <v>264</v>
      </c>
      <c r="I149" s="175"/>
      <c r="J149" s="159">
        <f>J150</f>
        <v>385978.6</v>
      </c>
      <c r="K149" s="159">
        <f>K150</f>
        <v>345978.6</v>
      </c>
    </row>
    <row r="150" spans="1:11" ht="47.25" x14ac:dyDescent="0.25">
      <c r="A150" s="77" t="s">
        <v>96</v>
      </c>
      <c r="B150" s="175">
        <v>871</v>
      </c>
      <c r="C150" s="174" t="s">
        <v>93</v>
      </c>
      <c r="D150" s="174" t="s">
        <v>112</v>
      </c>
      <c r="E150" s="174" t="s">
        <v>87</v>
      </c>
      <c r="F150" s="175">
        <v>3</v>
      </c>
      <c r="G150" s="174" t="s">
        <v>89</v>
      </c>
      <c r="H150" s="174" t="s">
        <v>264</v>
      </c>
      <c r="I150" s="175">
        <v>240</v>
      </c>
      <c r="J150" s="159">
        <v>385978.6</v>
      </c>
      <c r="K150" s="159">
        <v>345978.6</v>
      </c>
    </row>
    <row r="151" spans="1:11" ht="47.25" hidden="1" x14ac:dyDescent="0.25">
      <c r="A151" s="77" t="s">
        <v>265</v>
      </c>
      <c r="B151" s="175">
        <v>871</v>
      </c>
      <c r="C151" s="174" t="s">
        <v>93</v>
      </c>
      <c r="D151" s="174" t="s">
        <v>112</v>
      </c>
      <c r="E151" s="174" t="s">
        <v>87</v>
      </c>
      <c r="F151" s="175">
        <v>3</v>
      </c>
      <c r="G151" s="174" t="s">
        <v>89</v>
      </c>
      <c r="H151" s="174" t="s">
        <v>266</v>
      </c>
      <c r="I151" s="175"/>
      <c r="J151" s="159">
        <f>J152</f>
        <v>0</v>
      </c>
      <c r="K151" s="159">
        <f>K152</f>
        <v>0</v>
      </c>
    </row>
    <row r="152" spans="1:11" ht="47.25" hidden="1" x14ac:dyDescent="0.25">
      <c r="A152" s="77" t="s">
        <v>96</v>
      </c>
      <c r="B152" s="175">
        <v>871</v>
      </c>
      <c r="C152" s="174" t="s">
        <v>93</v>
      </c>
      <c r="D152" s="174" t="s">
        <v>112</v>
      </c>
      <c r="E152" s="174" t="s">
        <v>87</v>
      </c>
      <c r="F152" s="175">
        <v>3</v>
      </c>
      <c r="G152" s="174" t="s">
        <v>89</v>
      </c>
      <c r="H152" s="174" t="s">
        <v>266</v>
      </c>
      <c r="I152" s="175">
        <v>240</v>
      </c>
      <c r="J152" s="159"/>
      <c r="K152" s="159"/>
    </row>
    <row r="153" spans="1:11" ht="31.5" x14ac:dyDescent="0.25">
      <c r="A153" s="77" t="s">
        <v>270</v>
      </c>
      <c r="B153" s="175">
        <v>871</v>
      </c>
      <c r="C153" s="174" t="s">
        <v>93</v>
      </c>
      <c r="D153" s="174" t="s">
        <v>112</v>
      </c>
      <c r="E153" s="174" t="s">
        <v>87</v>
      </c>
      <c r="F153" s="175">
        <v>4</v>
      </c>
      <c r="G153" s="174" t="s">
        <v>89</v>
      </c>
      <c r="H153" s="174" t="s">
        <v>90</v>
      </c>
      <c r="I153" s="175"/>
      <c r="J153" s="159">
        <f t="shared" ref="J153:K154" si="8">J154</f>
        <v>110000</v>
      </c>
      <c r="K153" s="159">
        <f t="shared" si="8"/>
        <v>110000</v>
      </c>
    </row>
    <row r="154" spans="1:11" ht="31.5" x14ac:dyDescent="0.25">
      <c r="A154" s="77" t="s">
        <v>270</v>
      </c>
      <c r="B154" s="175">
        <v>871</v>
      </c>
      <c r="C154" s="174" t="s">
        <v>93</v>
      </c>
      <c r="D154" s="174" t="s">
        <v>112</v>
      </c>
      <c r="E154" s="174" t="s">
        <v>87</v>
      </c>
      <c r="F154" s="175">
        <v>4</v>
      </c>
      <c r="G154" s="174" t="s">
        <v>89</v>
      </c>
      <c r="H154" s="174" t="s">
        <v>271</v>
      </c>
      <c r="I154" s="175"/>
      <c r="J154" s="159">
        <f t="shared" si="8"/>
        <v>110000</v>
      </c>
      <c r="K154" s="159">
        <f t="shared" si="8"/>
        <v>110000</v>
      </c>
    </row>
    <row r="155" spans="1:11" ht="47.25" x14ac:dyDescent="0.25">
      <c r="A155" s="77" t="s">
        <v>96</v>
      </c>
      <c r="B155" s="175">
        <v>871</v>
      </c>
      <c r="C155" s="174" t="s">
        <v>93</v>
      </c>
      <c r="D155" s="174" t="s">
        <v>112</v>
      </c>
      <c r="E155" s="174" t="s">
        <v>87</v>
      </c>
      <c r="F155" s="175">
        <v>4</v>
      </c>
      <c r="G155" s="174" t="s">
        <v>89</v>
      </c>
      <c r="H155" s="174" t="s">
        <v>271</v>
      </c>
      <c r="I155" s="175">
        <v>240</v>
      </c>
      <c r="J155" s="159">
        <v>110000</v>
      </c>
      <c r="K155" s="159">
        <v>110000</v>
      </c>
    </row>
    <row r="156" spans="1:11" ht="31.5" customHeight="1" x14ac:dyDescent="0.25">
      <c r="A156" s="77" t="s">
        <v>267</v>
      </c>
      <c r="B156" s="175">
        <v>871</v>
      </c>
      <c r="C156" s="174" t="s">
        <v>93</v>
      </c>
      <c r="D156" s="174" t="s">
        <v>112</v>
      </c>
      <c r="E156" s="174">
        <v>97</v>
      </c>
      <c r="F156" s="175">
        <v>0</v>
      </c>
      <c r="G156" s="174" t="s">
        <v>89</v>
      </c>
      <c r="H156" s="174" t="s">
        <v>90</v>
      </c>
      <c r="I156" s="175"/>
      <c r="J156" s="159">
        <f t="shared" ref="J156:K158" si="9">J157</f>
        <v>589300</v>
      </c>
      <c r="K156" s="159">
        <f t="shared" si="9"/>
        <v>594900</v>
      </c>
    </row>
    <row r="157" spans="1:11" ht="78.75" customHeight="1" x14ac:dyDescent="0.25">
      <c r="A157" s="77" t="s">
        <v>183</v>
      </c>
      <c r="B157" s="175">
        <v>871</v>
      </c>
      <c r="C157" s="174" t="s">
        <v>93</v>
      </c>
      <c r="D157" s="174" t="s">
        <v>112</v>
      </c>
      <c r="E157" s="174">
        <v>97</v>
      </c>
      <c r="F157" s="175">
        <v>2</v>
      </c>
      <c r="G157" s="174" t="s">
        <v>89</v>
      </c>
      <c r="H157" s="174" t="s">
        <v>90</v>
      </c>
      <c r="I157" s="175"/>
      <c r="J157" s="159">
        <f>J158+J160</f>
        <v>589300</v>
      </c>
      <c r="K157" s="159">
        <f>K158+K160</f>
        <v>594900</v>
      </c>
    </row>
    <row r="158" spans="1:11" ht="78.75" customHeight="1" x14ac:dyDescent="0.25">
      <c r="A158" s="77" t="s">
        <v>268</v>
      </c>
      <c r="B158" s="175">
        <v>871</v>
      </c>
      <c r="C158" s="174" t="s">
        <v>93</v>
      </c>
      <c r="D158" s="174" t="s">
        <v>112</v>
      </c>
      <c r="E158" s="174" t="s">
        <v>185</v>
      </c>
      <c r="F158" s="175">
        <v>2</v>
      </c>
      <c r="G158" s="174" t="s">
        <v>89</v>
      </c>
      <c r="H158" s="174" t="s">
        <v>269</v>
      </c>
      <c r="I158" s="175"/>
      <c r="J158" s="159">
        <f t="shared" si="9"/>
        <v>34700</v>
      </c>
      <c r="K158" s="159">
        <f t="shared" si="9"/>
        <v>34700</v>
      </c>
    </row>
    <row r="159" spans="1:11" ht="15.75" customHeight="1" x14ac:dyDescent="0.25">
      <c r="A159" s="80" t="s">
        <v>188</v>
      </c>
      <c r="B159" s="175">
        <v>871</v>
      </c>
      <c r="C159" s="174" t="s">
        <v>93</v>
      </c>
      <c r="D159" s="174" t="s">
        <v>112</v>
      </c>
      <c r="E159" s="174" t="s">
        <v>185</v>
      </c>
      <c r="F159" s="175">
        <v>2</v>
      </c>
      <c r="G159" s="174" t="s">
        <v>89</v>
      </c>
      <c r="H159" s="174" t="s">
        <v>269</v>
      </c>
      <c r="I159" s="175">
        <v>500</v>
      </c>
      <c r="J159" s="159">
        <v>34700</v>
      </c>
      <c r="K159" s="159">
        <v>34700</v>
      </c>
    </row>
    <row r="160" spans="1:11" ht="157.5" x14ac:dyDescent="0.25">
      <c r="A160" s="77" t="s">
        <v>516</v>
      </c>
      <c r="B160" s="175">
        <v>871</v>
      </c>
      <c r="C160" s="174" t="s">
        <v>93</v>
      </c>
      <c r="D160" s="174" t="s">
        <v>112</v>
      </c>
      <c r="E160" s="174" t="s">
        <v>185</v>
      </c>
      <c r="F160" s="175">
        <v>2</v>
      </c>
      <c r="G160" s="174" t="s">
        <v>89</v>
      </c>
      <c r="H160" s="174" t="s">
        <v>517</v>
      </c>
      <c r="I160" s="175"/>
      <c r="J160" s="159">
        <f t="shared" ref="J160:K160" si="10">J161</f>
        <v>554600</v>
      </c>
      <c r="K160" s="159">
        <f t="shared" si="10"/>
        <v>560200</v>
      </c>
    </row>
    <row r="161" spans="1:11" x14ac:dyDescent="0.25">
      <c r="A161" s="80" t="s">
        <v>188</v>
      </c>
      <c r="B161" s="175">
        <v>871</v>
      </c>
      <c r="C161" s="174" t="s">
        <v>93</v>
      </c>
      <c r="D161" s="174" t="s">
        <v>112</v>
      </c>
      <c r="E161" s="174" t="s">
        <v>185</v>
      </c>
      <c r="F161" s="175">
        <v>2</v>
      </c>
      <c r="G161" s="174" t="s">
        <v>89</v>
      </c>
      <c r="H161" s="174" t="s">
        <v>517</v>
      </c>
      <c r="I161" s="175">
        <v>540</v>
      </c>
      <c r="J161" s="159">
        <v>554600</v>
      </c>
      <c r="K161" s="159">
        <v>560200</v>
      </c>
    </row>
    <row r="162" spans="1:11" ht="31.5" hidden="1" customHeight="1" x14ac:dyDescent="0.25">
      <c r="A162" s="77" t="s">
        <v>133</v>
      </c>
      <c r="B162" s="174" t="s">
        <v>63</v>
      </c>
      <c r="C162" s="174" t="s">
        <v>93</v>
      </c>
      <c r="D162" s="174" t="s">
        <v>134</v>
      </c>
      <c r="E162" s="174"/>
      <c r="F162" s="175"/>
      <c r="G162" s="174"/>
      <c r="H162" s="174"/>
      <c r="I162" s="175"/>
      <c r="J162" s="159">
        <f t="shared" ref="J162:K164" si="11">J163</f>
        <v>0</v>
      </c>
      <c r="K162" s="159">
        <f t="shared" si="11"/>
        <v>0</v>
      </c>
    </row>
    <row r="163" spans="1:11" ht="63" hidden="1" customHeight="1" x14ac:dyDescent="0.25">
      <c r="A163" s="77" t="s">
        <v>272</v>
      </c>
      <c r="B163" s="174" t="s">
        <v>63</v>
      </c>
      <c r="C163" s="174" t="s">
        <v>93</v>
      </c>
      <c r="D163" s="174" t="s">
        <v>134</v>
      </c>
      <c r="E163" s="174" t="s">
        <v>119</v>
      </c>
      <c r="F163" s="175">
        <v>0</v>
      </c>
      <c r="G163" s="174" t="s">
        <v>89</v>
      </c>
      <c r="H163" s="174" t="s">
        <v>90</v>
      </c>
      <c r="I163" s="175"/>
      <c r="J163" s="159">
        <f t="shared" si="11"/>
        <v>0</v>
      </c>
      <c r="K163" s="159">
        <f t="shared" si="11"/>
        <v>0</v>
      </c>
    </row>
    <row r="164" spans="1:11" ht="31.5" hidden="1" customHeight="1" x14ac:dyDescent="0.25">
      <c r="A164" s="77" t="s">
        <v>273</v>
      </c>
      <c r="B164" s="174" t="s">
        <v>63</v>
      </c>
      <c r="C164" s="174" t="s">
        <v>93</v>
      </c>
      <c r="D164" s="174" t="s">
        <v>134</v>
      </c>
      <c r="E164" s="174" t="s">
        <v>119</v>
      </c>
      <c r="F164" s="175">
        <v>0</v>
      </c>
      <c r="G164" s="174" t="s">
        <v>89</v>
      </c>
      <c r="H164" s="174" t="s">
        <v>274</v>
      </c>
      <c r="I164" s="175"/>
      <c r="J164" s="159">
        <f t="shared" si="11"/>
        <v>0</v>
      </c>
      <c r="K164" s="159">
        <f t="shared" si="11"/>
        <v>0</v>
      </c>
    </row>
    <row r="165" spans="1:11" ht="47.25" hidden="1" customHeight="1" x14ac:dyDescent="0.25">
      <c r="A165" s="77" t="s">
        <v>96</v>
      </c>
      <c r="B165" s="175">
        <v>871</v>
      </c>
      <c r="C165" s="174" t="s">
        <v>93</v>
      </c>
      <c r="D165" s="174" t="s">
        <v>134</v>
      </c>
      <c r="E165" s="174" t="s">
        <v>119</v>
      </c>
      <c r="F165" s="175">
        <v>0</v>
      </c>
      <c r="G165" s="174" t="s">
        <v>89</v>
      </c>
      <c r="H165" s="174" t="s">
        <v>274</v>
      </c>
      <c r="I165" s="175">
        <v>240</v>
      </c>
      <c r="J165" s="159"/>
      <c r="K165" s="159"/>
    </row>
    <row r="166" spans="1:11" x14ac:dyDescent="0.25">
      <c r="A166" s="82" t="s">
        <v>135</v>
      </c>
      <c r="B166" s="175">
        <v>871</v>
      </c>
      <c r="C166" s="174" t="s">
        <v>105</v>
      </c>
      <c r="D166" s="175" t="s">
        <v>24</v>
      </c>
      <c r="E166" s="174"/>
      <c r="F166" s="175"/>
      <c r="G166" s="174"/>
      <c r="H166" s="174"/>
      <c r="I166" s="175"/>
      <c r="J166" s="159">
        <f>J167+J182+J187</f>
        <v>29918909.309999999</v>
      </c>
      <c r="K166" s="159">
        <f>K167+K182+K187</f>
        <v>31444389.809999999</v>
      </c>
    </row>
    <row r="167" spans="1:11" x14ac:dyDescent="0.25">
      <c r="A167" s="76" t="s">
        <v>138</v>
      </c>
      <c r="B167" s="174" t="s">
        <v>63</v>
      </c>
      <c r="C167" s="174" t="s">
        <v>105</v>
      </c>
      <c r="D167" s="174" t="s">
        <v>124</v>
      </c>
      <c r="E167" s="174"/>
      <c r="F167" s="175"/>
      <c r="G167" s="174"/>
      <c r="H167" s="174"/>
      <c r="I167" s="175"/>
      <c r="J167" s="159">
        <f>J168</f>
        <v>29808553.41</v>
      </c>
      <c r="K167" s="159">
        <f>K168</f>
        <v>31330809.629999999</v>
      </c>
    </row>
    <row r="168" spans="1:11" ht="63" x14ac:dyDescent="0.25">
      <c r="A168" s="76" t="s">
        <v>275</v>
      </c>
      <c r="B168" s="174" t="s">
        <v>63</v>
      </c>
      <c r="C168" s="174" t="s">
        <v>105</v>
      </c>
      <c r="D168" s="174" t="s">
        <v>124</v>
      </c>
      <c r="E168" s="174" t="s">
        <v>93</v>
      </c>
      <c r="F168" s="175">
        <v>0</v>
      </c>
      <c r="G168" s="174" t="s">
        <v>89</v>
      </c>
      <c r="H168" s="174" t="s">
        <v>90</v>
      </c>
      <c r="I168" s="175"/>
      <c r="J168" s="159">
        <f>J169</f>
        <v>29808553.41</v>
      </c>
      <c r="K168" s="159">
        <f>K169</f>
        <v>31330809.629999999</v>
      </c>
    </row>
    <row r="169" spans="1:11" ht="63" x14ac:dyDescent="0.25">
      <c r="A169" s="77" t="s">
        <v>276</v>
      </c>
      <c r="B169" s="174" t="s">
        <v>63</v>
      </c>
      <c r="C169" s="174" t="s">
        <v>105</v>
      </c>
      <c r="D169" s="174" t="s">
        <v>124</v>
      </c>
      <c r="E169" s="174" t="s">
        <v>93</v>
      </c>
      <c r="F169" s="175">
        <v>1</v>
      </c>
      <c r="G169" s="174" t="s">
        <v>89</v>
      </c>
      <c r="H169" s="174" t="s">
        <v>90</v>
      </c>
      <c r="I169" s="175"/>
      <c r="J169" s="159">
        <f>J170+J172+J174+J176+J180+J178</f>
        <v>29808553.41</v>
      </c>
      <c r="K169" s="159">
        <f>K170+K172+K174+K176+K180+K178</f>
        <v>31330809.629999999</v>
      </c>
    </row>
    <row r="170" spans="1:11" x14ac:dyDescent="0.25">
      <c r="A170" s="77" t="s">
        <v>277</v>
      </c>
      <c r="B170" s="174" t="s">
        <v>63</v>
      </c>
      <c r="C170" s="174" t="s">
        <v>105</v>
      </c>
      <c r="D170" s="174" t="s">
        <v>124</v>
      </c>
      <c r="E170" s="174" t="s">
        <v>93</v>
      </c>
      <c r="F170" s="175">
        <v>1</v>
      </c>
      <c r="G170" s="174" t="s">
        <v>89</v>
      </c>
      <c r="H170" s="174" t="s">
        <v>278</v>
      </c>
      <c r="I170" s="175"/>
      <c r="J170" s="159">
        <f>J171</f>
        <v>14313106.779999999</v>
      </c>
      <c r="K170" s="159">
        <f>K171</f>
        <v>15417545.140000001</v>
      </c>
    </row>
    <row r="171" spans="1:11" ht="47.25" x14ac:dyDescent="0.25">
      <c r="A171" s="77" t="s">
        <v>96</v>
      </c>
      <c r="B171" s="174" t="s">
        <v>63</v>
      </c>
      <c r="C171" s="174" t="s">
        <v>105</v>
      </c>
      <c r="D171" s="174" t="s">
        <v>124</v>
      </c>
      <c r="E171" s="174" t="s">
        <v>93</v>
      </c>
      <c r="F171" s="175">
        <v>1</v>
      </c>
      <c r="G171" s="174" t="s">
        <v>89</v>
      </c>
      <c r="H171" s="174" t="s">
        <v>278</v>
      </c>
      <c r="I171" s="175">
        <v>240</v>
      </c>
      <c r="J171" s="159">
        <v>14313106.779999999</v>
      </c>
      <c r="K171" s="159">
        <v>15417545.140000001</v>
      </c>
    </row>
    <row r="172" spans="1:11" ht="15.75" hidden="1" customHeight="1" x14ac:dyDescent="0.25">
      <c r="A172" s="77" t="s">
        <v>279</v>
      </c>
      <c r="B172" s="174" t="s">
        <v>63</v>
      </c>
      <c r="C172" s="174" t="s">
        <v>105</v>
      </c>
      <c r="D172" s="174" t="s">
        <v>124</v>
      </c>
      <c r="E172" s="174" t="s">
        <v>93</v>
      </c>
      <c r="F172" s="175">
        <v>1</v>
      </c>
      <c r="G172" s="174" t="s">
        <v>89</v>
      </c>
      <c r="H172" s="174" t="s">
        <v>280</v>
      </c>
      <c r="I172" s="175"/>
      <c r="J172" s="159">
        <f>J173</f>
        <v>0</v>
      </c>
      <c r="K172" s="159">
        <f>K173</f>
        <v>0</v>
      </c>
    </row>
    <row r="173" spans="1:11" ht="47.25" hidden="1" customHeight="1" x14ac:dyDescent="0.25">
      <c r="A173" s="77" t="s">
        <v>96</v>
      </c>
      <c r="B173" s="174" t="s">
        <v>63</v>
      </c>
      <c r="C173" s="174" t="s">
        <v>105</v>
      </c>
      <c r="D173" s="174" t="s">
        <v>124</v>
      </c>
      <c r="E173" s="174" t="s">
        <v>93</v>
      </c>
      <c r="F173" s="175">
        <v>1</v>
      </c>
      <c r="G173" s="174" t="s">
        <v>89</v>
      </c>
      <c r="H173" s="174" t="s">
        <v>280</v>
      </c>
      <c r="I173" s="175">
        <v>240</v>
      </c>
      <c r="J173" s="159"/>
      <c r="K173" s="159"/>
    </row>
    <row r="174" spans="1:11" x14ac:dyDescent="0.25">
      <c r="A174" s="77" t="s">
        <v>281</v>
      </c>
      <c r="B174" s="175">
        <v>871</v>
      </c>
      <c r="C174" s="174" t="s">
        <v>105</v>
      </c>
      <c r="D174" s="174" t="s">
        <v>124</v>
      </c>
      <c r="E174" s="174" t="s">
        <v>93</v>
      </c>
      <c r="F174" s="175">
        <v>1</v>
      </c>
      <c r="G174" s="174" t="s">
        <v>89</v>
      </c>
      <c r="H174" s="174" t="s">
        <v>282</v>
      </c>
      <c r="I174" s="175"/>
      <c r="J174" s="159">
        <f>J175</f>
        <v>5000000</v>
      </c>
      <c r="K174" s="159">
        <f>K175</f>
        <v>5000000</v>
      </c>
    </row>
    <row r="175" spans="1:11" ht="47.25" x14ac:dyDescent="0.25">
      <c r="A175" s="77" t="s">
        <v>96</v>
      </c>
      <c r="B175" s="175">
        <v>871</v>
      </c>
      <c r="C175" s="174" t="s">
        <v>105</v>
      </c>
      <c r="D175" s="174" t="s">
        <v>124</v>
      </c>
      <c r="E175" s="174" t="s">
        <v>93</v>
      </c>
      <c r="F175" s="175">
        <v>1</v>
      </c>
      <c r="G175" s="174" t="s">
        <v>89</v>
      </c>
      <c r="H175" s="174" t="s">
        <v>282</v>
      </c>
      <c r="I175" s="175">
        <v>240</v>
      </c>
      <c r="J175" s="159">
        <v>5000000</v>
      </c>
      <c r="K175" s="159">
        <v>5000000</v>
      </c>
    </row>
    <row r="176" spans="1:11" ht="47.25" x14ac:dyDescent="0.25">
      <c r="A176" s="77" t="s">
        <v>283</v>
      </c>
      <c r="B176" s="175">
        <v>871</v>
      </c>
      <c r="C176" s="174" t="s">
        <v>105</v>
      </c>
      <c r="D176" s="174" t="s">
        <v>124</v>
      </c>
      <c r="E176" s="174" t="s">
        <v>93</v>
      </c>
      <c r="F176" s="175">
        <v>1</v>
      </c>
      <c r="G176" s="174" t="s">
        <v>89</v>
      </c>
      <c r="H176" s="174" t="s">
        <v>284</v>
      </c>
      <c r="I176" s="175"/>
      <c r="J176" s="159">
        <f>J177</f>
        <v>50000</v>
      </c>
      <c r="K176" s="159">
        <f>K177</f>
        <v>50000</v>
      </c>
    </row>
    <row r="177" spans="1:11" ht="47.25" x14ac:dyDescent="0.25">
      <c r="A177" s="77" t="s">
        <v>96</v>
      </c>
      <c r="B177" s="175">
        <v>871</v>
      </c>
      <c r="C177" s="174" t="s">
        <v>105</v>
      </c>
      <c r="D177" s="174" t="s">
        <v>124</v>
      </c>
      <c r="E177" s="174" t="s">
        <v>93</v>
      </c>
      <c r="F177" s="175">
        <v>1</v>
      </c>
      <c r="G177" s="174" t="s">
        <v>89</v>
      </c>
      <c r="H177" s="174" t="s">
        <v>284</v>
      </c>
      <c r="I177" s="175">
        <v>240</v>
      </c>
      <c r="J177" s="159">
        <v>50000</v>
      </c>
      <c r="K177" s="159">
        <v>50000</v>
      </c>
    </row>
    <row r="178" spans="1:11" x14ac:dyDescent="0.25">
      <c r="A178" s="77" t="s">
        <v>285</v>
      </c>
      <c r="B178" s="175">
        <v>871</v>
      </c>
      <c r="C178" s="174" t="s">
        <v>105</v>
      </c>
      <c r="D178" s="174" t="s">
        <v>124</v>
      </c>
      <c r="E178" s="174" t="s">
        <v>93</v>
      </c>
      <c r="F178" s="175">
        <v>1</v>
      </c>
      <c r="G178" s="174" t="s">
        <v>89</v>
      </c>
      <c r="H178" s="174" t="s">
        <v>286</v>
      </c>
      <c r="I178" s="175"/>
      <c r="J178" s="159">
        <f>J179</f>
        <v>7450443.7300000004</v>
      </c>
      <c r="K178" s="159">
        <f>K179</f>
        <v>7748461.4800000004</v>
      </c>
    </row>
    <row r="179" spans="1:11" ht="47.25" x14ac:dyDescent="0.25">
      <c r="A179" s="77" t="s">
        <v>96</v>
      </c>
      <c r="B179" s="175">
        <v>871</v>
      </c>
      <c r="C179" s="174" t="s">
        <v>105</v>
      </c>
      <c r="D179" s="174" t="s">
        <v>124</v>
      </c>
      <c r="E179" s="174" t="s">
        <v>93</v>
      </c>
      <c r="F179" s="175">
        <v>1</v>
      </c>
      <c r="G179" s="174" t="s">
        <v>89</v>
      </c>
      <c r="H179" s="174" t="s">
        <v>286</v>
      </c>
      <c r="I179" s="175">
        <v>240</v>
      </c>
      <c r="J179" s="159">
        <v>7450443.7300000004</v>
      </c>
      <c r="K179" s="159">
        <v>7748461.4800000004</v>
      </c>
    </row>
    <row r="180" spans="1:11" ht="31.5" x14ac:dyDescent="0.25">
      <c r="A180" s="77" t="s">
        <v>289</v>
      </c>
      <c r="B180" s="175">
        <v>871</v>
      </c>
      <c r="C180" s="174" t="s">
        <v>105</v>
      </c>
      <c r="D180" s="174" t="s">
        <v>124</v>
      </c>
      <c r="E180" s="174" t="s">
        <v>93</v>
      </c>
      <c r="F180" s="175">
        <v>1</v>
      </c>
      <c r="G180" s="174" t="s">
        <v>89</v>
      </c>
      <c r="H180" s="174" t="s">
        <v>290</v>
      </c>
      <c r="I180" s="175"/>
      <c r="J180" s="159">
        <f>J181</f>
        <v>2995002.9</v>
      </c>
      <c r="K180" s="159">
        <f>K181</f>
        <v>3114803.01</v>
      </c>
    </row>
    <row r="181" spans="1:11" ht="47.25" x14ac:dyDescent="0.25">
      <c r="A181" s="77" t="s">
        <v>96</v>
      </c>
      <c r="B181" s="175">
        <v>871</v>
      </c>
      <c r="C181" s="174" t="s">
        <v>105</v>
      </c>
      <c r="D181" s="174" t="s">
        <v>124</v>
      </c>
      <c r="E181" s="174" t="s">
        <v>93</v>
      </c>
      <c r="F181" s="175">
        <v>1</v>
      </c>
      <c r="G181" s="174" t="s">
        <v>89</v>
      </c>
      <c r="H181" s="174" t="s">
        <v>290</v>
      </c>
      <c r="I181" s="175">
        <v>240</v>
      </c>
      <c r="J181" s="159">
        <v>2995002.9</v>
      </c>
      <c r="K181" s="159">
        <v>3114803.01</v>
      </c>
    </row>
    <row r="182" spans="1:11" x14ac:dyDescent="0.25">
      <c r="A182" s="77" t="s">
        <v>139</v>
      </c>
      <c r="B182" s="175">
        <v>871</v>
      </c>
      <c r="C182" s="174" t="s">
        <v>105</v>
      </c>
      <c r="D182" s="174" t="s">
        <v>112</v>
      </c>
      <c r="E182" s="174"/>
      <c r="F182" s="174"/>
      <c r="G182" s="174"/>
      <c r="H182" s="174"/>
      <c r="I182" s="175" t="s">
        <v>166</v>
      </c>
      <c r="J182" s="159">
        <f t="shared" ref="J182:K185" si="12">J183</f>
        <v>80355.899999999994</v>
      </c>
      <c r="K182" s="159">
        <f t="shared" si="12"/>
        <v>83580.179999999993</v>
      </c>
    </row>
    <row r="183" spans="1:11" x14ac:dyDescent="0.25">
      <c r="A183" s="77" t="s">
        <v>101</v>
      </c>
      <c r="B183" s="175">
        <v>871</v>
      </c>
      <c r="C183" s="174" t="s">
        <v>105</v>
      </c>
      <c r="D183" s="174" t="s">
        <v>112</v>
      </c>
      <c r="E183" s="174" t="s">
        <v>102</v>
      </c>
      <c r="F183" s="175">
        <v>0</v>
      </c>
      <c r="G183" s="174" t="s">
        <v>89</v>
      </c>
      <c r="H183" s="174" t="s">
        <v>90</v>
      </c>
      <c r="I183" s="175"/>
      <c r="J183" s="159">
        <f t="shared" si="12"/>
        <v>80355.899999999994</v>
      </c>
      <c r="K183" s="159">
        <f t="shared" si="12"/>
        <v>83580.179999999993</v>
      </c>
    </row>
    <row r="184" spans="1:11" x14ac:dyDescent="0.25">
      <c r="A184" s="77" t="s">
        <v>243</v>
      </c>
      <c r="B184" s="174" t="s">
        <v>63</v>
      </c>
      <c r="C184" s="174" t="s">
        <v>105</v>
      </c>
      <c r="D184" s="174" t="s">
        <v>112</v>
      </c>
      <c r="E184" s="174" t="s">
        <v>102</v>
      </c>
      <c r="F184" s="175">
        <v>9</v>
      </c>
      <c r="G184" s="174" t="s">
        <v>89</v>
      </c>
      <c r="H184" s="174" t="s">
        <v>90</v>
      </c>
      <c r="I184" s="175"/>
      <c r="J184" s="159">
        <f t="shared" si="12"/>
        <v>80355.899999999994</v>
      </c>
      <c r="K184" s="159">
        <f t="shared" si="12"/>
        <v>83580.179999999993</v>
      </c>
    </row>
    <row r="185" spans="1:11" ht="47.25" x14ac:dyDescent="0.25">
      <c r="A185" s="77" t="s">
        <v>291</v>
      </c>
      <c r="B185" s="174" t="s">
        <v>63</v>
      </c>
      <c r="C185" s="174" t="s">
        <v>105</v>
      </c>
      <c r="D185" s="174" t="s">
        <v>112</v>
      </c>
      <c r="E185" s="174" t="s">
        <v>102</v>
      </c>
      <c r="F185" s="175">
        <v>9</v>
      </c>
      <c r="G185" s="174" t="s">
        <v>89</v>
      </c>
      <c r="H185" s="174" t="s">
        <v>140</v>
      </c>
      <c r="I185" s="175"/>
      <c r="J185" s="159">
        <f t="shared" si="12"/>
        <v>80355.899999999994</v>
      </c>
      <c r="K185" s="159">
        <f t="shared" si="12"/>
        <v>83580.179999999993</v>
      </c>
    </row>
    <row r="186" spans="1:11" ht="47.25" x14ac:dyDescent="0.25">
      <c r="A186" s="77" t="s">
        <v>96</v>
      </c>
      <c r="B186" s="174" t="s">
        <v>63</v>
      </c>
      <c r="C186" s="174" t="s">
        <v>105</v>
      </c>
      <c r="D186" s="174" t="s">
        <v>112</v>
      </c>
      <c r="E186" s="174" t="s">
        <v>102</v>
      </c>
      <c r="F186" s="175">
        <v>9</v>
      </c>
      <c r="G186" s="174" t="s">
        <v>89</v>
      </c>
      <c r="H186" s="174" t="s">
        <v>140</v>
      </c>
      <c r="I186" s="175">
        <v>240</v>
      </c>
      <c r="J186" s="159">
        <v>80355.899999999994</v>
      </c>
      <c r="K186" s="159">
        <v>83580.179999999993</v>
      </c>
    </row>
    <row r="187" spans="1:11" ht="31.5" x14ac:dyDescent="0.25">
      <c r="A187" s="76" t="s">
        <v>141</v>
      </c>
      <c r="B187" s="175">
        <v>871</v>
      </c>
      <c r="C187" s="174" t="s">
        <v>105</v>
      </c>
      <c r="D187" s="174" t="s">
        <v>119</v>
      </c>
      <c r="E187" s="174"/>
      <c r="F187" s="174"/>
      <c r="G187" s="174"/>
      <c r="H187" s="174"/>
      <c r="I187" s="175" t="s">
        <v>166</v>
      </c>
      <c r="J187" s="158">
        <f t="shared" ref="J187:K189" si="13">J188</f>
        <v>30000</v>
      </c>
      <c r="K187" s="158">
        <f t="shared" si="13"/>
        <v>30000</v>
      </c>
    </row>
    <row r="188" spans="1:11" ht="78.75" x14ac:dyDescent="0.25">
      <c r="A188" s="77" t="s">
        <v>292</v>
      </c>
      <c r="B188" s="175">
        <v>871</v>
      </c>
      <c r="C188" s="174" t="s">
        <v>105</v>
      </c>
      <c r="D188" s="174" t="s">
        <v>119</v>
      </c>
      <c r="E188" s="174" t="s">
        <v>105</v>
      </c>
      <c r="F188" s="175">
        <v>0</v>
      </c>
      <c r="G188" s="174" t="s">
        <v>89</v>
      </c>
      <c r="H188" s="174" t="s">
        <v>90</v>
      </c>
      <c r="I188" s="175"/>
      <c r="J188" s="159">
        <f t="shared" si="13"/>
        <v>30000</v>
      </c>
      <c r="K188" s="159">
        <f t="shared" si="13"/>
        <v>30000</v>
      </c>
    </row>
    <row r="189" spans="1:11" x14ac:dyDescent="0.25">
      <c r="A189" s="77" t="s">
        <v>294</v>
      </c>
      <c r="B189" s="174" t="s">
        <v>63</v>
      </c>
      <c r="C189" s="174" t="s">
        <v>105</v>
      </c>
      <c r="D189" s="174" t="s">
        <v>119</v>
      </c>
      <c r="E189" s="174" t="s">
        <v>105</v>
      </c>
      <c r="F189" s="175">
        <v>0</v>
      </c>
      <c r="G189" s="174" t="s">
        <v>89</v>
      </c>
      <c r="H189" s="174" t="s">
        <v>295</v>
      </c>
      <c r="I189" s="175"/>
      <c r="J189" s="159">
        <f t="shared" si="13"/>
        <v>30000</v>
      </c>
      <c r="K189" s="159">
        <f t="shared" si="13"/>
        <v>30000</v>
      </c>
    </row>
    <row r="190" spans="1:11" ht="47.25" x14ac:dyDescent="0.25">
      <c r="A190" s="77" t="s">
        <v>293</v>
      </c>
      <c r="B190" s="174" t="s">
        <v>63</v>
      </c>
      <c r="C190" s="174" t="s">
        <v>105</v>
      </c>
      <c r="D190" s="174" t="s">
        <v>119</v>
      </c>
      <c r="E190" s="174" t="s">
        <v>105</v>
      </c>
      <c r="F190" s="175">
        <v>0</v>
      </c>
      <c r="G190" s="174" t="s">
        <v>89</v>
      </c>
      <c r="H190" s="174" t="s">
        <v>295</v>
      </c>
      <c r="I190" s="175">
        <v>810</v>
      </c>
      <c r="J190" s="159">
        <v>30000</v>
      </c>
      <c r="K190" s="159">
        <v>30000</v>
      </c>
    </row>
    <row r="191" spans="1:11" x14ac:dyDescent="0.25">
      <c r="A191" s="82" t="s">
        <v>296</v>
      </c>
      <c r="B191" s="174" t="s">
        <v>63</v>
      </c>
      <c r="C191" s="174" t="s">
        <v>106</v>
      </c>
      <c r="D191" s="175" t="s">
        <v>24</v>
      </c>
      <c r="E191" s="174"/>
      <c r="F191" s="175"/>
      <c r="G191" s="174"/>
      <c r="H191" s="174"/>
      <c r="I191" s="175"/>
      <c r="J191" s="159">
        <f>J192+J204+J209+J256</f>
        <v>56042984.260000005</v>
      </c>
      <c r="K191" s="159">
        <f>K192+K204+K209+K256</f>
        <v>55737898.729999997</v>
      </c>
    </row>
    <row r="192" spans="1:11" x14ac:dyDescent="0.25">
      <c r="A192" s="76" t="s">
        <v>142</v>
      </c>
      <c r="B192" s="174" t="s">
        <v>63</v>
      </c>
      <c r="C192" s="174" t="s">
        <v>106</v>
      </c>
      <c r="D192" s="175" t="s">
        <v>86</v>
      </c>
      <c r="E192" s="174"/>
      <c r="F192" s="175"/>
      <c r="G192" s="174"/>
      <c r="H192" s="174"/>
      <c r="I192" s="175"/>
      <c r="J192" s="159">
        <f>J193+J200</f>
        <v>1190716.22</v>
      </c>
      <c r="K192" s="159">
        <f>K193+K200</f>
        <v>1099458.92</v>
      </c>
    </row>
    <row r="193" spans="1:11" ht="63" x14ac:dyDescent="0.25">
      <c r="A193" s="77" t="s">
        <v>297</v>
      </c>
      <c r="B193" s="174" t="s">
        <v>63</v>
      </c>
      <c r="C193" s="174" t="s">
        <v>106</v>
      </c>
      <c r="D193" s="174" t="s">
        <v>86</v>
      </c>
      <c r="E193" s="174" t="s">
        <v>106</v>
      </c>
      <c r="F193" s="175">
        <v>0</v>
      </c>
      <c r="G193" s="174" t="s">
        <v>89</v>
      </c>
      <c r="H193" s="174" t="s">
        <v>90</v>
      </c>
      <c r="I193" s="175"/>
      <c r="J193" s="159">
        <f>J194+J197</f>
        <v>50000</v>
      </c>
      <c r="K193" s="159">
        <f>K194+K197</f>
        <v>50000</v>
      </c>
    </row>
    <row r="194" spans="1:11" ht="31.5" x14ac:dyDescent="0.25">
      <c r="A194" s="77" t="s">
        <v>298</v>
      </c>
      <c r="B194" s="174" t="s">
        <v>63</v>
      </c>
      <c r="C194" s="174" t="s">
        <v>106</v>
      </c>
      <c r="D194" s="174" t="s">
        <v>86</v>
      </c>
      <c r="E194" s="174" t="s">
        <v>106</v>
      </c>
      <c r="F194" s="175">
        <v>1</v>
      </c>
      <c r="G194" s="174" t="s">
        <v>89</v>
      </c>
      <c r="H194" s="174" t="s">
        <v>90</v>
      </c>
      <c r="I194" s="175"/>
      <c r="J194" s="159">
        <f>J195</f>
        <v>50000</v>
      </c>
      <c r="K194" s="159">
        <f>K195</f>
        <v>50000</v>
      </c>
    </row>
    <row r="195" spans="1:11" x14ac:dyDescent="0.25">
      <c r="A195" s="77" t="s">
        <v>299</v>
      </c>
      <c r="B195" s="174" t="s">
        <v>63</v>
      </c>
      <c r="C195" s="174" t="s">
        <v>106</v>
      </c>
      <c r="D195" s="174" t="s">
        <v>86</v>
      </c>
      <c r="E195" s="174" t="s">
        <v>106</v>
      </c>
      <c r="F195" s="175">
        <v>1</v>
      </c>
      <c r="G195" s="174" t="s">
        <v>89</v>
      </c>
      <c r="H195" s="174" t="s">
        <v>300</v>
      </c>
      <c r="I195" s="175"/>
      <c r="J195" s="159">
        <f>J196</f>
        <v>50000</v>
      </c>
      <c r="K195" s="159">
        <f>K196</f>
        <v>50000</v>
      </c>
    </row>
    <row r="196" spans="1:11" ht="47.25" x14ac:dyDescent="0.25">
      <c r="A196" s="77" t="s">
        <v>96</v>
      </c>
      <c r="B196" s="174" t="s">
        <v>63</v>
      </c>
      <c r="C196" s="174" t="s">
        <v>106</v>
      </c>
      <c r="D196" s="174" t="s">
        <v>86</v>
      </c>
      <c r="E196" s="174" t="s">
        <v>106</v>
      </c>
      <c r="F196" s="175">
        <v>1</v>
      </c>
      <c r="G196" s="174" t="s">
        <v>89</v>
      </c>
      <c r="H196" s="174" t="s">
        <v>300</v>
      </c>
      <c r="I196" s="175">
        <v>240</v>
      </c>
      <c r="J196" s="159">
        <v>50000</v>
      </c>
      <c r="K196" s="159">
        <v>50000</v>
      </c>
    </row>
    <row r="197" spans="1:11" ht="47.25" hidden="1" customHeight="1" x14ac:dyDescent="0.25">
      <c r="A197" s="77" t="s">
        <v>306</v>
      </c>
      <c r="B197" s="174" t="s">
        <v>63</v>
      </c>
      <c r="C197" s="174" t="s">
        <v>106</v>
      </c>
      <c r="D197" s="174" t="s">
        <v>86</v>
      </c>
      <c r="E197" s="174" t="s">
        <v>106</v>
      </c>
      <c r="F197" s="175">
        <v>6</v>
      </c>
      <c r="G197" s="174" t="s">
        <v>89</v>
      </c>
      <c r="H197" s="174" t="s">
        <v>90</v>
      </c>
      <c r="I197" s="175"/>
      <c r="J197" s="159">
        <f>J198</f>
        <v>0</v>
      </c>
      <c r="K197" s="159">
        <f>K198</f>
        <v>0</v>
      </c>
    </row>
    <row r="198" spans="1:11" ht="15.75" hidden="1" customHeight="1" x14ac:dyDescent="0.25">
      <c r="A198" s="77" t="s">
        <v>307</v>
      </c>
      <c r="B198" s="174" t="s">
        <v>63</v>
      </c>
      <c r="C198" s="174" t="s">
        <v>106</v>
      </c>
      <c r="D198" s="174" t="s">
        <v>86</v>
      </c>
      <c r="E198" s="174" t="s">
        <v>106</v>
      </c>
      <c r="F198" s="175">
        <v>6</v>
      </c>
      <c r="G198" s="174" t="s">
        <v>89</v>
      </c>
      <c r="H198" s="174" t="s">
        <v>308</v>
      </c>
      <c r="I198" s="175"/>
      <c r="J198" s="159">
        <f>J199</f>
        <v>0</v>
      </c>
      <c r="K198" s="159">
        <f>K199</f>
        <v>0</v>
      </c>
    </row>
    <row r="199" spans="1:11" ht="15.75" hidden="1" customHeight="1" x14ac:dyDescent="0.25">
      <c r="A199" s="77" t="s">
        <v>123</v>
      </c>
      <c r="B199" s="174" t="s">
        <v>63</v>
      </c>
      <c r="C199" s="174" t="s">
        <v>106</v>
      </c>
      <c r="D199" s="174" t="s">
        <v>86</v>
      </c>
      <c r="E199" s="174" t="s">
        <v>106</v>
      </c>
      <c r="F199" s="175">
        <v>6</v>
      </c>
      <c r="G199" s="174" t="s">
        <v>89</v>
      </c>
      <c r="H199" s="174" t="s">
        <v>308</v>
      </c>
      <c r="I199" s="175">
        <v>410</v>
      </c>
      <c r="J199" s="159"/>
      <c r="K199" s="159"/>
    </row>
    <row r="200" spans="1:11" x14ac:dyDescent="0.25">
      <c r="A200" s="77" t="s">
        <v>101</v>
      </c>
      <c r="B200" s="174" t="s">
        <v>63</v>
      </c>
      <c r="C200" s="174" t="s">
        <v>106</v>
      </c>
      <c r="D200" s="175" t="s">
        <v>86</v>
      </c>
      <c r="E200" s="174" t="s">
        <v>102</v>
      </c>
      <c r="F200" s="175">
        <v>0</v>
      </c>
      <c r="G200" s="174" t="s">
        <v>89</v>
      </c>
      <c r="H200" s="174" t="s">
        <v>90</v>
      </c>
      <c r="I200" s="175"/>
      <c r="J200" s="159">
        <f t="shared" ref="J200:K202" si="14">J201</f>
        <v>1140716.22</v>
      </c>
      <c r="K200" s="159">
        <f t="shared" si="14"/>
        <v>1049458.92</v>
      </c>
    </row>
    <row r="201" spans="1:11" x14ac:dyDescent="0.25">
      <c r="A201" s="77" t="s">
        <v>243</v>
      </c>
      <c r="B201" s="174" t="s">
        <v>63</v>
      </c>
      <c r="C201" s="174" t="s">
        <v>106</v>
      </c>
      <c r="D201" s="175" t="s">
        <v>86</v>
      </c>
      <c r="E201" s="174" t="s">
        <v>102</v>
      </c>
      <c r="F201" s="175">
        <v>9</v>
      </c>
      <c r="G201" s="174" t="s">
        <v>89</v>
      </c>
      <c r="H201" s="174" t="s">
        <v>90</v>
      </c>
      <c r="I201" s="175"/>
      <c r="J201" s="159">
        <f t="shared" si="14"/>
        <v>1140716.22</v>
      </c>
      <c r="K201" s="159">
        <f t="shared" si="14"/>
        <v>1049458.92</v>
      </c>
    </row>
    <row r="202" spans="1:11" ht="47.25" x14ac:dyDescent="0.25">
      <c r="A202" s="77" t="s">
        <v>309</v>
      </c>
      <c r="B202" s="174" t="s">
        <v>63</v>
      </c>
      <c r="C202" s="174" t="s">
        <v>106</v>
      </c>
      <c r="D202" s="175" t="s">
        <v>86</v>
      </c>
      <c r="E202" s="174" t="s">
        <v>102</v>
      </c>
      <c r="F202" s="175">
        <v>9</v>
      </c>
      <c r="G202" s="174" t="s">
        <v>89</v>
      </c>
      <c r="H202" s="174" t="s">
        <v>310</v>
      </c>
      <c r="I202" s="175"/>
      <c r="J202" s="159">
        <f t="shared" si="14"/>
        <v>1140716.22</v>
      </c>
      <c r="K202" s="159">
        <f t="shared" si="14"/>
        <v>1049458.92</v>
      </c>
    </row>
    <row r="203" spans="1:11" ht="47.25" x14ac:dyDescent="0.25">
      <c r="A203" s="77" t="s">
        <v>96</v>
      </c>
      <c r="B203" s="174" t="s">
        <v>63</v>
      </c>
      <c r="C203" s="174" t="s">
        <v>106</v>
      </c>
      <c r="D203" s="175" t="s">
        <v>86</v>
      </c>
      <c r="E203" s="174" t="s">
        <v>102</v>
      </c>
      <c r="F203" s="175">
        <v>9</v>
      </c>
      <c r="G203" s="174" t="s">
        <v>89</v>
      </c>
      <c r="H203" s="174" t="s">
        <v>310</v>
      </c>
      <c r="I203" s="175">
        <v>240</v>
      </c>
      <c r="J203" s="159">
        <v>1140716.22</v>
      </c>
      <c r="K203" s="159">
        <v>1049458.92</v>
      </c>
    </row>
    <row r="204" spans="1:11" ht="15.75" hidden="1" customHeight="1" x14ac:dyDescent="0.25">
      <c r="A204" s="76" t="s">
        <v>143</v>
      </c>
      <c r="B204" s="174" t="s">
        <v>63</v>
      </c>
      <c r="C204" s="174" t="s">
        <v>106</v>
      </c>
      <c r="D204" s="174" t="s">
        <v>87</v>
      </c>
      <c r="E204" s="174"/>
      <c r="F204" s="175"/>
      <c r="G204" s="174"/>
      <c r="H204" s="174"/>
      <c r="I204" s="85"/>
      <c r="J204" s="159">
        <f t="shared" ref="J204:K207" si="15">J205</f>
        <v>0</v>
      </c>
      <c r="K204" s="159">
        <f t="shared" si="15"/>
        <v>0</v>
      </c>
    </row>
    <row r="205" spans="1:11" ht="63" hidden="1" customHeight="1" x14ac:dyDescent="0.25">
      <c r="A205" s="77" t="s">
        <v>297</v>
      </c>
      <c r="B205" s="174" t="s">
        <v>63</v>
      </c>
      <c r="C205" s="174" t="s">
        <v>106</v>
      </c>
      <c r="D205" s="174" t="s">
        <v>87</v>
      </c>
      <c r="E205" s="174" t="s">
        <v>106</v>
      </c>
      <c r="F205" s="175">
        <v>0</v>
      </c>
      <c r="G205" s="174" t="s">
        <v>89</v>
      </c>
      <c r="H205" s="174" t="s">
        <v>90</v>
      </c>
      <c r="I205" s="85"/>
      <c r="J205" s="159">
        <f t="shared" si="15"/>
        <v>0</v>
      </c>
      <c r="K205" s="159">
        <f t="shared" si="15"/>
        <v>0</v>
      </c>
    </row>
    <row r="206" spans="1:11" ht="31.5" hidden="1" customHeight="1" x14ac:dyDescent="0.25">
      <c r="A206" s="76" t="s">
        <v>403</v>
      </c>
      <c r="B206" s="174" t="s">
        <v>63</v>
      </c>
      <c r="C206" s="174" t="s">
        <v>106</v>
      </c>
      <c r="D206" s="174" t="s">
        <v>87</v>
      </c>
      <c r="E206" s="174" t="s">
        <v>106</v>
      </c>
      <c r="F206" s="175">
        <v>3</v>
      </c>
      <c r="G206" s="174" t="s">
        <v>89</v>
      </c>
      <c r="H206" s="174" t="s">
        <v>90</v>
      </c>
      <c r="I206" s="85"/>
      <c r="J206" s="159">
        <f t="shared" si="15"/>
        <v>0</v>
      </c>
      <c r="K206" s="159">
        <f t="shared" si="15"/>
        <v>0</v>
      </c>
    </row>
    <row r="207" spans="1:11" ht="15.75" hidden="1" customHeight="1" x14ac:dyDescent="0.25">
      <c r="A207" s="76" t="s">
        <v>404</v>
      </c>
      <c r="B207" s="174" t="s">
        <v>63</v>
      </c>
      <c r="C207" s="174" t="s">
        <v>106</v>
      </c>
      <c r="D207" s="174" t="s">
        <v>87</v>
      </c>
      <c r="E207" s="174" t="s">
        <v>106</v>
      </c>
      <c r="F207" s="175">
        <v>3</v>
      </c>
      <c r="G207" s="174" t="s">
        <v>89</v>
      </c>
      <c r="H207" s="86">
        <v>29550</v>
      </c>
      <c r="I207" s="85"/>
      <c r="J207" s="159">
        <f t="shared" si="15"/>
        <v>0</v>
      </c>
      <c r="K207" s="159">
        <f t="shared" si="15"/>
        <v>0</v>
      </c>
    </row>
    <row r="208" spans="1:11" ht="47.25" hidden="1" customHeight="1" x14ac:dyDescent="0.25">
      <c r="A208" s="77" t="s">
        <v>96</v>
      </c>
      <c r="B208" s="174" t="s">
        <v>63</v>
      </c>
      <c r="C208" s="174" t="s">
        <v>106</v>
      </c>
      <c r="D208" s="174" t="s">
        <v>87</v>
      </c>
      <c r="E208" s="174" t="s">
        <v>106</v>
      </c>
      <c r="F208" s="175">
        <v>3</v>
      </c>
      <c r="G208" s="174" t="s">
        <v>89</v>
      </c>
      <c r="H208" s="86">
        <v>29550</v>
      </c>
      <c r="I208" s="86">
        <v>240</v>
      </c>
      <c r="J208" s="159"/>
      <c r="K208" s="159"/>
    </row>
    <row r="209" spans="1:11" x14ac:dyDescent="0.25">
      <c r="A209" s="76" t="s">
        <v>144</v>
      </c>
      <c r="B209" s="174" t="s">
        <v>63</v>
      </c>
      <c r="C209" s="174" t="s">
        <v>106</v>
      </c>
      <c r="D209" s="175" t="s">
        <v>93</v>
      </c>
      <c r="E209" s="174" t="s">
        <v>165</v>
      </c>
      <c r="F209" s="175"/>
      <c r="G209" s="174"/>
      <c r="H209" s="174"/>
      <c r="I209" s="175"/>
      <c r="J209" s="158">
        <f>J210+J241+J252</f>
        <v>31962498.200000003</v>
      </c>
      <c r="K209" s="158">
        <f>K210+K241+K252</f>
        <v>30939359.399999999</v>
      </c>
    </row>
    <row r="210" spans="1:11" ht="63" x14ac:dyDescent="0.25">
      <c r="A210" s="76" t="s">
        <v>275</v>
      </c>
      <c r="B210" s="174" t="s">
        <v>63</v>
      </c>
      <c r="C210" s="174" t="s">
        <v>106</v>
      </c>
      <c r="D210" s="174" t="s">
        <v>93</v>
      </c>
      <c r="E210" s="174" t="s">
        <v>93</v>
      </c>
      <c r="F210" s="175">
        <v>0</v>
      </c>
      <c r="G210" s="174" t="s">
        <v>89</v>
      </c>
      <c r="H210" s="174" t="s">
        <v>90</v>
      </c>
      <c r="I210" s="175"/>
      <c r="J210" s="159">
        <f>J211+J218</f>
        <v>31657111.400000002</v>
      </c>
      <c r="K210" s="159">
        <f>K211+K218</f>
        <v>30616307.419999998</v>
      </c>
    </row>
    <row r="211" spans="1:11" ht="31.5" x14ac:dyDescent="0.25">
      <c r="A211" s="77" t="s">
        <v>311</v>
      </c>
      <c r="B211" s="174" t="s">
        <v>63</v>
      </c>
      <c r="C211" s="174" t="s">
        <v>106</v>
      </c>
      <c r="D211" s="174" t="s">
        <v>93</v>
      </c>
      <c r="E211" s="174" t="s">
        <v>93</v>
      </c>
      <c r="F211" s="175">
        <v>2</v>
      </c>
      <c r="G211" s="174" t="s">
        <v>89</v>
      </c>
      <c r="H211" s="174" t="s">
        <v>90</v>
      </c>
      <c r="I211" s="175"/>
      <c r="J211" s="159">
        <f>J212+J214+J216</f>
        <v>8115737.71</v>
      </c>
      <c r="K211" s="159">
        <f>K212+K214+K216</f>
        <v>8722473.7699999996</v>
      </c>
    </row>
    <row r="212" spans="1:11" hidden="1" x14ac:dyDescent="0.25">
      <c r="A212" s="77" t="s">
        <v>312</v>
      </c>
      <c r="B212" s="174" t="s">
        <v>63</v>
      </c>
      <c r="C212" s="174" t="s">
        <v>106</v>
      </c>
      <c r="D212" s="174" t="s">
        <v>93</v>
      </c>
      <c r="E212" s="174" t="s">
        <v>93</v>
      </c>
      <c r="F212" s="175">
        <v>2</v>
      </c>
      <c r="G212" s="174" t="s">
        <v>89</v>
      </c>
      <c r="H212" s="174" t="s">
        <v>303</v>
      </c>
      <c r="I212" s="175"/>
      <c r="J212" s="159">
        <f>J213</f>
        <v>0</v>
      </c>
      <c r="K212" s="159">
        <f>K213</f>
        <v>0</v>
      </c>
    </row>
    <row r="213" spans="1:11" hidden="1" x14ac:dyDescent="0.25">
      <c r="A213" s="77" t="s">
        <v>123</v>
      </c>
      <c r="B213" s="174" t="s">
        <v>63</v>
      </c>
      <c r="C213" s="174" t="s">
        <v>106</v>
      </c>
      <c r="D213" s="174" t="s">
        <v>93</v>
      </c>
      <c r="E213" s="174" t="s">
        <v>93</v>
      </c>
      <c r="F213" s="175">
        <v>2</v>
      </c>
      <c r="G213" s="174" t="s">
        <v>89</v>
      </c>
      <c r="H213" s="174" t="s">
        <v>303</v>
      </c>
      <c r="I213" s="175">
        <v>410</v>
      </c>
      <c r="J213" s="159"/>
      <c r="K213" s="159"/>
    </row>
    <row r="214" spans="1:11" ht="31.5" x14ac:dyDescent="0.25">
      <c r="A214" s="77" t="s">
        <v>313</v>
      </c>
      <c r="B214" s="174" t="s">
        <v>63</v>
      </c>
      <c r="C214" s="174" t="s">
        <v>106</v>
      </c>
      <c r="D214" s="174" t="s">
        <v>93</v>
      </c>
      <c r="E214" s="174" t="s">
        <v>93</v>
      </c>
      <c r="F214" s="175">
        <v>2</v>
      </c>
      <c r="G214" s="174" t="s">
        <v>89</v>
      </c>
      <c r="H214" s="174" t="s">
        <v>314</v>
      </c>
      <c r="I214" s="175"/>
      <c r="J214" s="159">
        <f>J215</f>
        <v>7115737.71</v>
      </c>
      <c r="K214" s="159">
        <f>K215</f>
        <v>7222473.7699999996</v>
      </c>
    </row>
    <row r="215" spans="1:11" ht="47.25" x14ac:dyDescent="0.25">
      <c r="A215" s="77" t="s">
        <v>96</v>
      </c>
      <c r="B215" s="174" t="s">
        <v>63</v>
      </c>
      <c r="C215" s="174" t="s">
        <v>106</v>
      </c>
      <c r="D215" s="174" t="s">
        <v>93</v>
      </c>
      <c r="E215" s="174" t="s">
        <v>93</v>
      </c>
      <c r="F215" s="175">
        <v>2</v>
      </c>
      <c r="G215" s="174" t="s">
        <v>89</v>
      </c>
      <c r="H215" s="174" t="s">
        <v>314</v>
      </c>
      <c r="I215" s="175">
        <v>240</v>
      </c>
      <c r="J215" s="159">
        <v>7115737.71</v>
      </c>
      <c r="K215" s="159">
        <v>7222473.7699999996</v>
      </c>
    </row>
    <row r="216" spans="1:11" ht="31.5" x14ac:dyDescent="0.25">
      <c r="A216" s="77" t="s">
        <v>315</v>
      </c>
      <c r="B216" s="174" t="s">
        <v>63</v>
      </c>
      <c r="C216" s="174" t="s">
        <v>106</v>
      </c>
      <c r="D216" s="174" t="s">
        <v>93</v>
      </c>
      <c r="E216" s="174" t="s">
        <v>93</v>
      </c>
      <c r="F216" s="175">
        <v>2</v>
      </c>
      <c r="G216" s="174" t="s">
        <v>89</v>
      </c>
      <c r="H216" s="174" t="s">
        <v>316</v>
      </c>
      <c r="I216" s="175"/>
      <c r="J216" s="159">
        <f>J217</f>
        <v>1000000</v>
      </c>
      <c r="K216" s="159">
        <f>K217</f>
        <v>1500000</v>
      </c>
    </row>
    <row r="217" spans="1:11" ht="47.25" x14ac:dyDescent="0.25">
      <c r="A217" s="77" t="s">
        <v>96</v>
      </c>
      <c r="B217" s="174" t="s">
        <v>63</v>
      </c>
      <c r="C217" s="174" t="s">
        <v>106</v>
      </c>
      <c r="D217" s="174" t="s">
        <v>93</v>
      </c>
      <c r="E217" s="174" t="s">
        <v>93</v>
      </c>
      <c r="F217" s="175">
        <v>2</v>
      </c>
      <c r="G217" s="174" t="s">
        <v>89</v>
      </c>
      <c r="H217" s="174" t="s">
        <v>316</v>
      </c>
      <c r="I217" s="175">
        <v>240</v>
      </c>
      <c r="J217" s="159">
        <v>1000000</v>
      </c>
      <c r="K217" s="159">
        <v>1500000</v>
      </c>
    </row>
    <row r="218" spans="1:11" ht="47.25" x14ac:dyDescent="0.25">
      <c r="A218" s="77" t="s">
        <v>317</v>
      </c>
      <c r="B218" s="174" t="s">
        <v>63</v>
      </c>
      <c r="C218" s="174" t="s">
        <v>106</v>
      </c>
      <c r="D218" s="174" t="s">
        <v>93</v>
      </c>
      <c r="E218" s="174" t="s">
        <v>93</v>
      </c>
      <c r="F218" s="175">
        <v>3</v>
      </c>
      <c r="G218" s="174" t="s">
        <v>89</v>
      </c>
      <c r="H218" s="174" t="s">
        <v>90</v>
      </c>
      <c r="I218" s="175"/>
      <c r="J218" s="159">
        <f>J219+J221+J223+J225+J227+J229+J231+J233+J235+J237+J239</f>
        <v>23541373.690000001</v>
      </c>
      <c r="K218" s="159">
        <f>K219+K221+K223+K225+K227+K229+K231+K233+K235+K237+K239</f>
        <v>21893833.649999999</v>
      </c>
    </row>
    <row r="219" spans="1:11" x14ac:dyDescent="0.25">
      <c r="A219" s="77" t="s">
        <v>318</v>
      </c>
      <c r="B219" s="174" t="s">
        <v>63</v>
      </c>
      <c r="C219" s="174" t="s">
        <v>106</v>
      </c>
      <c r="D219" s="174" t="s">
        <v>93</v>
      </c>
      <c r="E219" s="174" t="s">
        <v>93</v>
      </c>
      <c r="F219" s="175">
        <v>3</v>
      </c>
      <c r="G219" s="174" t="s">
        <v>89</v>
      </c>
      <c r="H219" s="174" t="s">
        <v>319</v>
      </c>
      <c r="I219" s="175"/>
      <c r="J219" s="159">
        <f>J220</f>
        <v>500000</v>
      </c>
      <c r="K219" s="159">
        <f>K220</f>
        <v>700000</v>
      </c>
    </row>
    <row r="220" spans="1:11" ht="47.25" x14ac:dyDescent="0.25">
      <c r="A220" s="77" t="s">
        <v>96</v>
      </c>
      <c r="B220" s="174" t="s">
        <v>63</v>
      </c>
      <c r="C220" s="174" t="s">
        <v>106</v>
      </c>
      <c r="D220" s="174" t="s">
        <v>93</v>
      </c>
      <c r="E220" s="174" t="s">
        <v>93</v>
      </c>
      <c r="F220" s="175">
        <v>3</v>
      </c>
      <c r="G220" s="174" t="s">
        <v>89</v>
      </c>
      <c r="H220" s="174" t="s">
        <v>319</v>
      </c>
      <c r="I220" s="175">
        <v>240</v>
      </c>
      <c r="J220" s="159">
        <v>500000</v>
      </c>
      <c r="K220" s="159">
        <v>700000</v>
      </c>
    </row>
    <row r="221" spans="1:11" x14ac:dyDescent="0.25">
      <c r="A221" s="77" t="s">
        <v>320</v>
      </c>
      <c r="B221" s="174" t="s">
        <v>63</v>
      </c>
      <c r="C221" s="174" t="s">
        <v>106</v>
      </c>
      <c r="D221" s="174" t="s">
        <v>93</v>
      </c>
      <c r="E221" s="174" t="s">
        <v>93</v>
      </c>
      <c r="F221" s="175">
        <v>3</v>
      </c>
      <c r="G221" s="174" t="s">
        <v>89</v>
      </c>
      <c r="H221" s="174" t="s">
        <v>321</v>
      </c>
      <c r="I221" s="175"/>
      <c r="J221" s="159">
        <f>J222</f>
        <v>600000</v>
      </c>
      <c r="K221" s="159">
        <f>K222</f>
        <v>600000</v>
      </c>
    </row>
    <row r="222" spans="1:11" ht="47.25" x14ac:dyDescent="0.25">
      <c r="A222" s="77" t="s">
        <v>96</v>
      </c>
      <c r="B222" s="174" t="s">
        <v>63</v>
      </c>
      <c r="C222" s="174" t="s">
        <v>106</v>
      </c>
      <c r="D222" s="174" t="s">
        <v>93</v>
      </c>
      <c r="E222" s="174" t="s">
        <v>93</v>
      </c>
      <c r="F222" s="175">
        <v>3</v>
      </c>
      <c r="G222" s="174" t="s">
        <v>89</v>
      </c>
      <c r="H222" s="174" t="s">
        <v>321</v>
      </c>
      <c r="I222" s="175">
        <v>240</v>
      </c>
      <c r="J222" s="159">
        <v>600000</v>
      </c>
      <c r="K222" s="159">
        <v>600000</v>
      </c>
    </row>
    <row r="223" spans="1:11" x14ac:dyDescent="0.25">
      <c r="A223" s="77" t="s">
        <v>322</v>
      </c>
      <c r="B223" s="174" t="s">
        <v>63</v>
      </c>
      <c r="C223" s="174" t="s">
        <v>106</v>
      </c>
      <c r="D223" s="174" t="s">
        <v>93</v>
      </c>
      <c r="E223" s="174" t="s">
        <v>93</v>
      </c>
      <c r="F223" s="175">
        <v>3</v>
      </c>
      <c r="G223" s="174" t="s">
        <v>89</v>
      </c>
      <c r="H223" s="175">
        <v>29220</v>
      </c>
      <c r="I223" s="175"/>
      <c r="J223" s="159">
        <f>J224</f>
        <v>2101940.9300000002</v>
      </c>
      <c r="K223" s="159">
        <f>K224</f>
        <v>2143979.75</v>
      </c>
    </row>
    <row r="224" spans="1:11" ht="47.25" x14ac:dyDescent="0.25">
      <c r="A224" s="77" t="s">
        <v>96</v>
      </c>
      <c r="B224" s="174" t="s">
        <v>63</v>
      </c>
      <c r="C224" s="174" t="s">
        <v>106</v>
      </c>
      <c r="D224" s="174" t="s">
        <v>93</v>
      </c>
      <c r="E224" s="174" t="s">
        <v>93</v>
      </c>
      <c r="F224" s="175">
        <v>3</v>
      </c>
      <c r="G224" s="174" t="s">
        <v>89</v>
      </c>
      <c r="H224" s="175">
        <v>29220</v>
      </c>
      <c r="I224" s="175">
        <v>240</v>
      </c>
      <c r="J224" s="159">
        <v>2101940.9300000002</v>
      </c>
      <c r="K224" s="159">
        <v>2143979.75</v>
      </c>
    </row>
    <row r="225" spans="1:11" x14ac:dyDescent="0.25">
      <c r="A225" s="77" t="s">
        <v>323</v>
      </c>
      <c r="B225" s="175">
        <v>871</v>
      </c>
      <c r="C225" s="174" t="s">
        <v>106</v>
      </c>
      <c r="D225" s="174" t="s">
        <v>93</v>
      </c>
      <c r="E225" s="174" t="s">
        <v>93</v>
      </c>
      <c r="F225" s="175">
        <v>3</v>
      </c>
      <c r="G225" s="174" t="s">
        <v>89</v>
      </c>
      <c r="H225" s="174" t="s">
        <v>324</v>
      </c>
      <c r="I225" s="175"/>
      <c r="J225" s="159">
        <f>J226</f>
        <v>12109245.960000001</v>
      </c>
      <c r="K225" s="159">
        <f>K226</f>
        <v>8713306.6500000004</v>
      </c>
    </row>
    <row r="226" spans="1:11" ht="47.25" x14ac:dyDescent="0.25">
      <c r="A226" s="77" t="s">
        <v>96</v>
      </c>
      <c r="B226" s="175">
        <v>871</v>
      </c>
      <c r="C226" s="174" t="s">
        <v>106</v>
      </c>
      <c r="D226" s="174" t="s">
        <v>93</v>
      </c>
      <c r="E226" s="174" t="s">
        <v>93</v>
      </c>
      <c r="F226" s="175">
        <v>3</v>
      </c>
      <c r="G226" s="174" t="s">
        <v>89</v>
      </c>
      <c r="H226" s="174" t="s">
        <v>324</v>
      </c>
      <c r="I226" s="175">
        <v>240</v>
      </c>
      <c r="J226" s="159">
        <v>12109245.960000001</v>
      </c>
      <c r="K226" s="159">
        <v>8713306.6500000004</v>
      </c>
    </row>
    <row r="227" spans="1:11" ht="15.75" hidden="1" customHeight="1" x14ac:dyDescent="0.25">
      <c r="A227" s="77" t="s">
        <v>325</v>
      </c>
      <c r="B227" s="175">
        <v>871</v>
      </c>
      <c r="C227" s="174" t="s">
        <v>106</v>
      </c>
      <c r="D227" s="174" t="s">
        <v>93</v>
      </c>
      <c r="E227" s="174" t="s">
        <v>93</v>
      </c>
      <c r="F227" s="175">
        <v>3</v>
      </c>
      <c r="G227" s="174" t="s">
        <v>89</v>
      </c>
      <c r="H227" s="175">
        <v>29470</v>
      </c>
      <c r="I227" s="175"/>
      <c r="J227" s="159">
        <f>J228</f>
        <v>0</v>
      </c>
      <c r="K227" s="159">
        <f>K228</f>
        <v>0</v>
      </c>
    </row>
    <row r="228" spans="1:11" ht="47.25" hidden="1" customHeight="1" x14ac:dyDescent="0.25">
      <c r="A228" s="77" t="s">
        <v>96</v>
      </c>
      <c r="B228" s="175">
        <v>871</v>
      </c>
      <c r="C228" s="174" t="s">
        <v>106</v>
      </c>
      <c r="D228" s="174" t="s">
        <v>93</v>
      </c>
      <c r="E228" s="174" t="s">
        <v>93</v>
      </c>
      <c r="F228" s="175">
        <v>3</v>
      </c>
      <c r="G228" s="174" t="s">
        <v>89</v>
      </c>
      <c r="H228" s="175">
        <v>29470</v>
      </c>
      <c r="I228" s="175">
        <v>240</v>
      </c>
      <c r="J228" s="159"/>
      <c r="K228" s="159"/>
    </row>
    <row r="229" spans="1:11" ht="31.5" hidden="1" customHeight="1" x14ac:dyDescent="0.25">
      <c r="A229" s="77" t="s">
        <v>326</v>
      </c>
      <c r="B229" s="175">
        <v>871</v>
      </c>
      <c r="C229" s="174" t="s">
        <v>106</v>
      </c>
      <c r="D229" s="174" t="s">
        <v>93</v>
      </c>
      <c r="E229" s="174" t="s">
        <v>93</v>
      </c>
      <c r="F229" s="175">
        <v>3</v>
      </c>
      <c r="G229" s="174" t="s">
        <v>89</v>
      </c>
      <c r="H229" s="175">
        <v>29490</v>
      </c>
      <c r="I229" s="175"/>
      <c r="J229" s="159">
        <f>J230</f>
        <v>0</v>
      </c>
      <c r="K229" s="159">
        <f>K230</f>
        <v>0</v>
      </c>
    </row>
    <row r="230" spans="1:11" ht="47.25" hidden="1" customHeight="1" x14ac:dyDescent="0.25">
      <c r="A230" s="77" t="s">
        <v>96</v>
      </c>
      <c r="B230" s="175">
        <v>871</v>
      </c>
      <c r="C230" s="174" t="s">
        <v>106</v>
      </c>
      <c r="D230" s="174" t="s">
        <v>93</v>
      </c>
      <c r="E230" s="174" t="s">
        <v>93</v>
      </c>
      <c r="F230" s="175">
        <v>3</v>
      </c>
      <c r="G230" s="174" t="s">
        <v>89</v>
      </c>
      <c r="H230" s="175">
        <v>29490</v>
      </c>
      <c r="I230" s="175">
        <v>240</v>
      </c>
      <c r="J230" s="159"/>
      <c r="K230" s="159"/>
    </row>
    <row r="231" spans="1:11" x14ac:dyDescent="0.25">
      <c r="A231" s="77" t="s">
        <v>327</v>
      </c>
      <c r="B231" s="175">
        <v>871</v>
      </c>
      <c r="C231" s="174" t="s">
        <v>106</v>
      </c>
      <c r="D231" s="174" t="s">
        <v>93</v>
      </c>
      <c r="E231" s="174" t="s">
        <v>93</v>
      </c>
      <c r="F231" s="175">
        <v>3</v>
      </c>
      <c r="G231" s="174" t="s">
        <v>89</v>
      </c>
      <c r="H231" s="174" t="s">
        <v>328</v>
      </c>
      <c r="I231" s="175"/>
      <c r="J231" s="159">
        <f>J232</f>
        <v>7000000</v>
      </c>
      <c r="K231" s="159">
        <f>K232</f>
        <v>7000000</v>
      </c>
    </row>
    <row r="232" spans="1:11" ht="47.25" x14ac:dyDescent="0.25">
      <c r="A232" s="77" t="s">
        <v>96</v>
      </c>
      <c r="B232" s="175">
        <v>871</v>
      </c>
      <c r="C232" s="174" t="s">
        <v>106</v>
      </c>
      <c r="D232" s="174" t="s">
        <v>93</v>
      </c>
      <c r="E232" s="174" t="s">
        <v>93</v>
      </c>
      <c r="F232" s="175">
        <v>3</v>
      </c>
      <c r="G232" s="174" t="s">
        <v>89</v>
      </c>
      <c r="H232" s="174" t="s">
        <v>328</v>
      </c>
      <c r="I232" s="175">
        <v>240</v>
      </c>
      <c r="J232" s="159">
        <v>7000000</v>
      </c>
      <c r="K232" s="159">
        <v>7000000</v>
      </c>
    </row>
    <row r="233" spans="1:11" ht="31.5" x14ac:dyDescent="0.25">
      <c r="A233" s="77" t="s">
        <v>329</v>
      </c>
      <c r="B233" s="175">
        <v>871</v>
      </c>
      <c r="C233" s="174" t="s">
        <v>106</v>
      </c>
      <c r="D233" s="174" t="s">
        <v>93</v>
      </c>
      <c r="E233" s="174" t="s">
        <v>93</v>
      </c>
      <c r="F233" s="175">
        <v>3</v>
      </c>
      <c r="G233" s="174" t="s">
        <v>89</v>
      </c>
      <c r="H233" s="174" t="s">
        <v>330</v>
      </c>
      <c r="I233" s="175"/>
      <c r="J233" s="159">
        <f>J234</f>
        <v>130186.8</v>
      </c>
      <c r="K233" s="159">
        <f>K234</f>
        <v>144251.98000000001</v>
      </c>
    </row>
    <row r="234" spans="1:11" ht="47.25" x14ac:dyDescent="0.25">
      <c r="A234" s="77" t="s">
        <v>96</v>
      </c>
      <c r="B234" s="175">
        <v>871</v>
      </c>
      <c r="C234" s="174" t="s">
        <v>106</v>
      </c>
      <c r="D234" s="174" t="s">
        <v>93</v>
      </c>
      <c r="E234" s="174" t="s">
        <v>93</v>
      </c>
      <c r="F234" s="175">
        <v>3</v>
      </c>
      <c r="G234" s="174" t="s">
        <v>89</v>
      </c>
      <c r="H234" s="174" t="s">
        <v>330</v>
      </c>
      <c r="I234" s="175">
        <v>240</v>
      </c>
      <c r="J234" s="159">
        <v>130186.8</v>
      </c>
      <c r="K234" s="159">
        <v>144251.98000000001</v>
      </c>
    </row>
    <row r="235" spans="1:11" ht="31.5" x14ac:dyDescent="0.25">
      <c r="A235" s="77" t="s">
        <v>331</v>
      </c>
      <c r="B235" s="175">
        <v>871</v>
      </c>
      <c r="C235" s="174" t="s">
        <v>106</v>
      </c>
      <c r="D235" s="174" t="s">
        <v>93</v>
      </c>
      <c r="E235" s="174" t="s">
        <v>93</v>
      </c>
      <c r="F235" s="175">
        <v>3</v>
      </c>
      <c r="G235" s="174" t="s">
        <v>89</v>
      </c>
      <c r="H235" s="174" t="s">
        <v>332</v>
      </c>
      <c r="I235" s="175"/>
      <c r="J235" s="159">
        <f>J236</f>
        <v>500000</v>
      </c>
      <c r="K235" s="159">
        <f>K236</f>
        <v>1000000</v>
      </c>
    </row>
    <row r="236" spans="1:11" ht="47.25" x14ac:dyDescent="0.25">
      <c r="A236" s="77" t="s">
        <v>96</v>
      </c>
      <c r="B236" s="175">
        <v>871</v>
      </c>
      <c r="C236" s="174" t="s">
        <v>106</v>
      </c>
      <c r="D236" s="174" t="s">
        <v>93</v>
      </c>
      <c r="E236" s="174" t="s">
        <v>93</v>
      </c>
      <c r="F236" s="175">
        <v>3</v>
      </c>
      <c r="G236" s="174" t="s">
        <v>89</v>
      </c>
      <c r="H236" s="174" t="s">
        <v>332</v>
      </c>
      <c r="I236" s="175">
        <v>240</v>
      </c>
      <c r="J236" s="159">
        <v>500000</v>
      </c>
      <c r="K236" s="159">
        <v>1000000</v>
      </c>
    </row>
    <row r="237" spans="1:11" ht="15.75" hidden="1" customHeight="1" x14ac:dyDescent="0.25">
      <c r="A237" s="77" t="s">
        <v>333</v>
      </c>
      <c r="B237" s="175">
        <v>871</v>
      </c>
      <c r="C237" s="174" t="s">
        <v>106</v>
      </c>
      <c r="D237" s="174" t="s">
        <v>93</v>
      </c>
      <c r="E237" s="174" t="s">
        <v>93</v>
      </c>
      <c r="F237" s="175">
        <v>3</v>
      </c>
      <c r="G237" s="174" t="s">
        <v>89</v>
      </c>
      <c r="H237" s="174" t="s">
        <v>334</v>
      </c>
      <c r="I237" s="175"/>
      <c r="J237" s="159">
        <f>J238</f>
        <v>0</v>
      </c>
      <c r="K237" s="159">
        <f>K238</f>
        <v>0</v>
      </c>
    </row>
    <row r="238" spans="1:11" ht="47.25" hidden="1" customHeight="1" x14ac:dyDescent="0.25">
      <c r="A238" s="77" t="s">
        <v>96</v>
      </c>
      <c r="B238" s="175">
        <v>871</v>
      </c>
      <c r="C238" s="174" t="s">
        <v>106</v>
      </c>
      <c r="D238" s="174" t="s">
        <v>93</v>
      </c>
      <c r="E238" s="174" t="s">
        <v>93</v>
      </c>
      <c r="F238" s="175">
        <v>3</v>
      </c>
      <c r="G238" s="174" t="s">
        <v>89</v>
      </c>
      <c r="H238" s="174" t="s">
        <v>334</v>
      </c>
      <c r="I238" s="175">
        <v>240</v>
      </c>
      <c r="J238" s="159"/>
      <c r="K238" s="159"/>
    </row>
    <row r="239" spans="1:11" x14ac:dyDescent="0.25">
      <c r="A239" s="77" t="s">
        <v>335</v>
      </c>
      <c r="B239" s="175">
        <v>871</v>
      </c>
      <c r="C239" s="174" t="s">
        <v>106</v>
      </c>
      <c r="D239" s="174" t="s">
        <v>93</v>
      </c>
      <c r="E239" s="174" t="s">
        <v>93</v>
      </c>
      <c r="F239" s="175">
        <v>3</v>
      </c>
      <c r="G239" s="174" t="s">
        <v>89</v>
      </c>
      <c r="H239" s="174" t="s">
        <v>336</v>
      </c>
      <c r="I239" s="175"/>
      <c r="J239" s="159">
        <f>J240</f>
        <v>600000</v>
      </c>
      <c r="K239" s="159">
        <f>K240</f>
        <v>1592295.27</v>
      </c>
    </row>
    <row r="240" spans="1:11" ht="47.25" x14ac:dyDescent="0.25">
      <c r="A240" s="77" t="s">
        <v>96</v>
      </c>
      <c r="B240" s="175">
        <v>871</v>
      </c>
      <c r="C240" s="174" t="s">
        <v>106</v>
      </c>
      <c r="D240" s="174" t="s">
        <v>93</v>
      </c>
      <c r="E240" s="174" t="s">
        <v>93</v>
      </c>
      <c r="F240" s="175">
        <v>3</v>
      </c>
      <c r="G240" s="174" t="s">
        <v>89</v>
      </c>
      <c r="H240" s="174" t="s">
        <v>336</v>
      </c>
      <c r="I240" s="175">
        <v>240</v>
      </c>
      <c r="J240" s="159">
        <v>600000</v>
      </c>
      <c r="K240" s="159">
        <v>1592295.27</v>
      </c>
    </row>
    <row r="241" spans="1:11" ht="63" x14ac:dyDescent="0.25">
      <c r="A241" s="77" t="s">
        <v>405</v>
      </c>
      <c r="B241" s="175">
        <v>871</v>
      </c>
      <c r="C241" s="174" t="s">
        <v>106</v>
      </c>
      <c r="D241" s="174" t="s">
        <v>93</v>
      </c>
      <c r="E241" s="174" t="s">
        <v>134</v>
      </c>
      <c r="F241" s="175">
        <v>0</v>
      </c>
      <c r="G241" s="174" t="s">
        <v>89</v>
      </c>
      <c r="H241" s="174" t="s">
        <v>90</v>
      </c>
      <c r="I241" s="175"/>
      <c r="J241" s="159">
        <f>J242</f>
        <v>142786.79999999999</v>
      </c>
      <c r="K241" s="159">
        <f>K242</f>
        <v>158651.98000000001</v>
      </c>
    </row>
    <row r="242" spans="1:11" ht="63" x14ac:dyDescent="0.25">
      <c r="A242" s="77" t="s">
        <v>406</v>
      </c>
      <c r="B242" s="175">
        <v>871</v>
      </c>
      <c r="C242" s="174" t="s">
        <v>106</v>
      </c>
      <c r="D242" s="174" t="s">
        <v>93</v>
      </c>
      <c r="E242" s="174" t="s">
        <v>134</v>
      </c>
      <c r="F242" s="175">
        <v>1</v>
      </c>
      <c r="G242" s="174" t="s">
        <v>89</v>
      </c>
      <c r="H242" s="174" t="s">
        <v>90</v>
      </c>
      <c r="I242" s="175"/>
      <c r="J242" s="159">
        <f>J243+J246+J249</f>
        <v>142786.79999999999</v>
      </c>
      <c r="K242" s="159">
        <f>K243+K246+K249</f>
        <v>158651.98000000001</v>
      </c>
    </row>
    <row r="243" spans="1:11" ht="31.5" hidden="1" x14ac:dyDescent="0.25">
      <c r="A243" s="77" t="s">
        <v>341</v>
      </c>
      <c r="B243" s="175">
        <v>871</v>
      </c>
      <c r="C243" s="174" t="s">
        <v>106</v>
      </c>
      <c r="D243" s="174" t="s">
        <v>93</v>
      </c>
      <c r="E243" s="174" t="s">
        <v>134</v>
      </c>
      <c r="F243" s="175">
        <v>1</v>
      </c>
      <c r="G243" s="174" t="s">
        <v>86</v>
      </c>
      <c r="H243" s="174" t="s">
        <v>90</v>
      </c>
      <c r="I243" s="175"/>
      <c r="J243" s="159">
        <f>J244</f>
        <v>0</v>
      </c>
      <c r="K243" s="159">
        <f>K244</f>
        <v>0</v>
      </c>
    </row>
    <row r="244" spans="1:11" ht="110.25" hidden="1" x14ac:dyDescent="0.25">
      <c r="A244" s="77" t="s">
        <v>423</v>
      </c>
      <c r="B244" s="175">
        <v>871</v>
      </c>
      <c r="C244" s="174" t="s">
        <v>106</v>
      </c>
      <c r="D244" s="174" t="s">
        <v>93</v>
      </c>
      <c r="E244" s="174" t="s">
        <v>134</v>
      </c>
      <c r="F244" s="175">
        <v>1</v>
      </c>
      <c r="G244" s="174" t="s">
        <v>86</v>
      </c>
      <c r="H244" s="174" t="s">
        <v>343</v>
      </c>
      <c r="I244" s="175"/>
      <c r="J244" s="159">
        <f>J245</f>
        <v>0</v>
      </c>
      <c r="K244" s="159">
        <f>K245</f>
        <v>0</v>
      </c>
    </row>
    <row r="245" spans="1:11" ht="47.25" hidden="1" x14ac:dyDescent="0.25">
      <c r="A245" s="77" t="s">
        <v>96</v>
      </c>
      <c r="B245" s="175">
        <v>871</v>
      </c>
      <c r="C245" s="174" t="s">
        <v>106</v>
      </c>
      <c r="D245" s="174" t="s">
        <v>93</v>
      </c>
      <c r="E245" s="174" t="s">
        <v>134</v>
      </c>
      <c r="F245" s="175">
        <v>1</v>
      </c>
      <c r="G245" s="174" t="s">
        <v>86</v>
      </c>
      <c r="H245" s="174" t="s">
        <v>343</v>
      </c>
      <c r="I245" s="175">
        <v>240</v>
      </c>
      <c r="J245" s="159"/>
      <c r="K245" s="159"/>
    </row>
    <row r="246" spans="1:11" ht="31.5" hidden="1" x14ac:dyDescent="0.25">
      <c r="A246" s="77" t="s">
        <v>344</v>
      </c>
      <c r="B246" s="175">
        <v>871</v>
      </c>
      <c r="C246" s="174" t="s">
        <v>106</v>
      </c>
      <c r="D246" s="174" t="s">
        <v>93</v>
      </c>
      <c r="E246" s="174" t="s">
        <v>134</v>
      </c>
      <c r="F246" s="175">
        <v>1</v>
      </c>
      <c r="G246" s="174" t="s">
        <v>87</v>
      </c>
      <c r="H246" s="174" t="s">
        <v>90</v>
      </c>
      <c r="I246" s="175"/>
      <c r="J246" s="159">
        <f>J247</f>
        <v>0</v>
      </c>
      <c r="K246" s="159">
        <f>K247</f>
        <v>0</v>
      </c>
    </row>
    <row r="247" spans="1:11" ht="110.25" hidden="1" x14ac:dyDescent="0.25">
      <c r="A247" s="77" t="s">
        <v>342</v>
      </c>
      <c r="B247" s="175">
        <v>871</v>
      </c>
      <c r="C247" s="174" t="s">
        <v>106</v>
      </c>
      <c r="D247" s="174" t="s">
        <v>93</v>
      </c>
      <c r="E247" s="174" t="s">
        <v>134</v>
      </c>
      <c r="F247" s="175">
        <v>1</v>
      </c>
      <c r="G247" s="174" t="s">
        <v>87</v>
      </c>
      <c r="H247" s="174" t="s">
        <v>343</v>
      </c>
      <c r="I247" s="175"/>
      <c r="J247" s="159">
        <f>J248</f>
        <v>0</v>
      </c>
      <c r="K247" s="159">
        <f>K248</f>
        <v>0</v>
      </c>
    </row>
    <row r="248" spans="1:11" ht="47.25" hidden="1" x14ac:dyDescent="0.25">
      <c r="A248" s="77" t="s">
        <v>96</v>
      </c>
      <c r="B248" s="175">
        <v>871</v>
      </c>
      <c r="C248" s="174" t="s">
        <v>106</v>
      </c>
      <c r="D248" s="174" t="s">
        <v>93</v>
      </c>
      <c r="E248" s="174" t="s">
        <v>134</v>
      </c>
      <c r="F248" s="175">
        <v>1</v>
      </c>
      <c r="G248" s="174" t="s">
        <v>87</v>
      </c>
      <c r="H248" s="174" t="s">
        <v>343</v>
      </c>
      <c r="I248" s="175">
        <v>240</v>
      </c>
      <c r="J248" s="159"/>
      <c r="K248" s="159"/>
    </row>
    <row r="249" spans="1:11" ht="126" customHeight="1" x14ac:dyDescent="0.25">
      <c r="A249" s="77" t="s">
        <v>345</v>
      </c>
      <c r="B249" s="175">
        <v>871</v>
      </c>
      <c r="C249" s="174" t="s">
        <v>106</v>
      </c>
      <c r="D249" s="174" t="s">
        <v>93</v>
      </c>
      <c r="E249" s="174" t="s">
        <v>134</v>
      </c>
      <c r="F249" s="175">
        <v>1</v>
      </c>
      <c r="G249" s="174" t="s">
        <v>145</v>
      </c>
      <c r="H249" s="174" t="s">
        <v>90</v>
      </c>
      <c r="I249" s="175"/>
      <c r="J249" s="159">
        <f>J250</f>
        <v>142786.79999999999</v>
      </c>
      <c r="K249" s="159">
        <f>K250</f>
        <v>158651.98000000001</v>
      </c>
    </row>
    <row r="250" spans="1:11" ht="110.25" customHeight="1" x14ac:dyDescent="0.25">
      <c r="A250" s="77" t="s">
        <v>342</v>
      </c>
      <c r="B250" s="175">
        <v>871</v>
      </c>
      <c r="C250" s="174" t="s">
        <v>106</v>
      </c>
      <c r="D250" s="174" t="s">
        <v>93</v>
      </c>
      <c r="E250" s="174" t="s">
        <v>134</v>
      </c>
      <c r="F250" s="175">
        <v>1</v>
      </c>
      <c r="G250" s="174" t="s">
        <v>145</v>
      </c>
      <c r="H250" s="174" t="s">
        <v>146</v>
      </c>
      <c r="I250" s="175"/>
      <c r="J250" s="159">
        <f>J251</f>
        <v>142786.79999999999</v>
      </c>
      <c r="K250" s="159">
        <f>K251</f>
        <v>158651.98000000001</v>
      </c>
    </row>
    <row r="251" spans="1:11" ht="15.75" customHeight="1" x14ac:dyDescent="0.25">
      <c r="A251" s="81" t="s">
        <v>188</v>
      </c>
      <c r="B251" s="175">
        <v>871</v>
      </c>
      <c r="C251" s="174" t="s">
        <v>106</v>
      </c>
      <c r="D251" s="174" t="s">
        <v>93</v>
      </c>
      <c r="E251" s="174" t="s">
        <v>134</v>
      </c>
      <c r="F251" s="175">
        <v>1</v>
      </c>
      <c r="G251" s="174" t="s">
        <v>145</v>
      </c>
      <c r="H251" s="174" t="s">
        <v>146</v>
      </c>
      <c r="I251" s="175">
        <v>540</v>
      </c>
      <c r="J251" s="159">
        <v>142786.79999999999</v>
      </c>
      <c r="K251" s="159">
        <v>158651.98000000001</v>
      </c>
    </row>
    <row r="252" spans="1:11" ht="15.75" customHeight="1" x14ac:dyDescent="0.25">
      <c r="A252" s="77" t="s">
        <v>101</v>
      </c>
      <c r="B252" s="174" t="s">
        <v>63</v>
      </c>
      <c r="C252" s="174" t="s">
        <v>106</v>
      </c>
      <c r="D252" s="174" t="s">
        <v>93</v>
      </c>
      <c r="E252" s="174" t="s">
        <v>102</v>
      </c>
      <c r="F252" s="175">
        <v>0</v>
      </c>
      <c r="G252" s="174" t="s">
        <v>89</v>
      </c>
      <c r="H252" s="174" t="s">
        <v>90</v>
      </c>
      <c r="I252" s="175"/>
      <c r="J252" s="159">
        <f t="shared" ref="J252:K254" si="16">J253</f>
        <v>162600</v>
      </c>
      <c r="K252" s="159">
        <f t="shared" si="16"/>
        <v>164400</v>
      </c>
    </row>
    <row r="253" spans="1:11" ht="15.75" customHeight="1" x14ac:dyDescent="0.25">
      <c r="A253" s="77" t="s">
        <v>243</v>
      </c>
      <c r="B253" s="174" t="s">
        <v>63</v>
      </c>
      <c r="C253" s="174" t="s">
        <v>106</v>
      </c>
      <c r="D253" s="174" t="s">
        <v>93</v>
      </c>
      <c r="E253" s="174" t="s">
        <v>102</v>
      </c>
      <c r="F253" s="175">
        <v>9</v>
      </c>
      <c r="G253" s="174" t="s">
        <v>89</v>
      </c>
      <c r="H253" s="174" t="s">
        <v>90</v>
      </c>
      <c r="I253" s="175"/>
      <c r="J253" s="159">
        <f t="shared" si="16"/>
        <v>162600</v>
      </c>
      <c r="K253" s="159">
        <f t="shared" si="16"/>
        <v>164400</v>
      </c>
    </row>
    <row r="254" spans="1:11" ht="15.75" customHeight="1" x14ac:dyDescent="0.25">
      <c r="A254" s="76" t="s">
        <v>359</v>
      </c>
      <c r="B254" s="174" t="s">
        <v>63</v>
      </c>
      <c r="C254" s="174" t="s">
        <v>106</v>
      </c>
      <c r="D254" s="174" t="s">
        <v>93</v>
      </c>
      <c r="E254" s="174" t="s">
        <v>102</v>
      </c>
      <c r="F254" s="175">
        <v>9</v>
      </c>
      <c r="G254" s="174" t="s">
        <v>89</v>
      </c>
      <c r="H254" s="175">
        <v>29180</v>
      </c>
      <c r="I254" s="174"/>
      <c r="J254" s="159">
        <f t="shared" si="16"/>
        <v>162600</v>
      </c>
      <c r="K254" s="159">
        <f t="shared" si="16"/>
        <v>164400</v>
      </c>
    </row>
    <row r="255" spans="1:11" ht="15.75" customHeight="1" x14ac:dyDescent="0.25">
      <c r="A255" s="77" t="s">
        <v>127</v>
      </c>
      <c r="B255" s="174" t="s">
        <v>63</v>
      </c>
      <c r="C255" s="174" t="s">
        <v>106</v>
      </c>
      <c r="D255" s="174" t="s">
        <v>93</v>
      </c>
      <c r="E255" s="174" t="s">
        <v>102</v>
      </c>
      <c r="F255" s="175">
        <v>9</v>
      </c>
      <c r="G255" s="174" t="s">
        <v>89</v>
      </c>
      <c r="H255" s="175">
        <v>29180</v>
      </c>
      <c r="I255" s="174" t="s">
        <v>522</v>
      </c>
      <c r="J255" s="159">
        <v>162600</v>
      </c>
      <c r="K255" s="159">
        <v>164400</v>
      </c>
    </row>
    <row r="256" spans="1:11" ht="31.5" x14ac:dyDescent="0.25">
      <c r="A256" s="77" t="s">
        <v>346</v>
      </c>
      <c r="B256" s="175">
        <v>871</v>
      </c>
      <c r="C256" s="174" t="s">
        <v>106</v>
      </c>
      <c r="D256" s="174" t="s">
        <v>106</v>
      </c>
      <c r="E256" s="174" t="s">
        <v>89</v>
      </c>
      <c r="F256" s="175">
        <v>0</v>
      </c>
      <c r="G256" s="174" t="s">
        <v>89</v>
      </c>
      <c r="H256" s="174" t="s">
        <v>90</v>
      </c>
      <c r="I256" s="175"/>
      <c r="J256" s="159">
        <f>J257+J263</f>
        <v>22889769.84</v>
      </c>
      <c r="K256" s="159">
        <f>K257+K263</f>
        <v>23699080.409999996</v>
      </c>
    </row>
    <row r="257" spans="1:11" ht="63" x14ac:dyDescent="0.25">
      <c r="A257" s="76" t="s">
        <v>275</v>
      </c>
      <c r="B257" s="175">
        <v>871</v>
      </c>
      <c r="C257" s="174" t="s">
        <v>106</v>
      </c>
      <c r="D257" s="174" t="s">
        <v>106</v>
      </c>
      <c r="E257" s="174" t="s">
        <v>93</v>
      </c>
      <c r="F257" s="175">
        <v>0</v>
      </c>
      <c r="G257" s="174" t="s">
        <v>89</v>
      </c>
      <c r="H257" s="174" t="s">
        <v>90</v>
      </c>
      <c r="I257" s="175"/>
      <c r="J257" s="159">
        <f>J258</f>
        <v>22226769.84</v>
      </c>
      <c r="K257" s="159">
        <f>K258</f>
        <v>23036080.409999996</v>
      </c>
    </row>
    <row r="258" spans="1:11" x14ac:dyDescent="0.25">
      <c r="A258" s="77" t="s">
        <v>347</v>
      </c>
      <c r="B258" s="175">
        <v>871</v>
      </c>
      <c r="C258" s="174" t="s">
        <v>106</v>
      </c>
      <c r="D258" s="174" t="s">
        <v>106</v>
      </c>
      <c r="E258" s="174" t="s">
        <v>93</v>
      </c>
      <c r="F258" s="175">
        <v>4</v>
      </c>
      <c r="G258" s="174" t="s">
        <v>89</v>
      </c>
      <c r="H258" s="174" t="s">
        <v>90</v>
      </c>
      <c r="I258" s="175"/>
      <c r="J258" s="159">
        <f>J259</f>
        <v>22226769.84</v>
      </c>
      <c r="K258" s="159">
        <f>K259</f>
        <v>23036080.409999996</v>
      </c>
    </row>
    <row r="259" spans="1:11" ht="31.5" x14ac:dyDescent="0.25">
      <c r="A259" s="77" t="s">
        <v>348</v>
      </c>
      <c r="B259" s="175">
        <v>871</v>
      </c>
      <c r="C259" s="174" t="s">
        <v>106</v>
      </c>
      <c r="D259" s="174" t="s">
        <v>106</v>
      </c>
      <c r="E259" s="174" t="s">
        <v>93</v>
      </c>
      <c r="F259" s="175">
        <v>4</v>
      </c>
      <c r="G259" s="174" t="s">
        <v>89</v>
      </c>
      <c r="H259" s="174" t="s">
        <v>349</v>
      </c>
      <c r="I259" s="175"/>
      <c r="J259" s="159">
        <f>SUM(J260:J262)</f>
        <v>22226769.84</v>
      </c>
      <c r="K259" s="159">
        <f>SUM(K260:K262)</f>
        <v>23036080.409999996</v>
      </c>
    </row>
    <row r="260" spans="1:11" ht="31.5" x14ac:dyDescent="0.25">
      <c r="A260" s="76" t="s">
        <v>350</v>
      </c>
      <c r="B260" s="175">
        <v>871</v>
      </c>
      <c r="C260" s="174" t="s">
        <v>106</v>
      </c>
      <c r="D260" s="174" t="s">
        <v>106</v>
      </c>
      <c r="E260" s="174" t="s">
        <v>93</v>
      </c>
      <c r="F260" s="175">
        <v>4</v>
      </c>
      <c r="G260" s="174" t="s">
        <v>89</v>
      </c>
      <c r="H260" s="174" t="s">
        <v>349</v>
      </c>
      <c r="I260" s="175">
        <v>110</v>
      </c>
      <c r="J260" s="159">
        <v>19383168.620000001</v>
      </c>
      <c r="K260" s="159">
        <v>20158499.149999999</v>
      </c>
    </row>
    <row r="261" spans="1:11" ht="47.25" x14ac:dyDescent="0.25">
      <c r="A261" s="77" t="s">
        <v>96</v>
      </c>
      <c r="B261" s="175">
        <v>871</v>
      </c>
      <c r="C261" s="174" t="s">
        <v>106</v>
      </c>
      <c r="D261" s="174" t="s">
        <v>106</v>
      </c>
      <c r="E261" s="174" t="s">
        <v>93</v>
      </c>
      <c r="F261" s="175">
        <v>4</v>
      </c>
      <c r="G261" s="174" t="s">
        <v>89</v>
      </c>
      <c r="H261" s="174" t="s">
        <v>349</v>
      </c>
      <c r="I261" s="175">
        <v>240</v>
      </c>
      <c r="J261" s="159">
        <v>2796601.22</v>
      </c>
      <c r="K261" s="159">
        <v>2830581.26</v>
      </c>
    </row>
    <row r="262" spans="1:11" x14ac:dyDescent="0.25">
      <c r="A262" s="76" t="s">
        <v>98</v>
      </c>
      <c r="B262" s="175">
        <v>871</v>
      </c>
      <c r="C262" s="174" t="s">
        <v>106</v>
      </c>
      <c r="D262" s="174" t="s">
        <v>106</v>
      </c>
      <c r="E262" s="174" t="s">
        <v>93</v>
      </c>
      <c r="F262" s="175">
        <v>4</v>
      </c>
      <c r="G262" s="174" t="s">
        <v>89</v>
      </c>
      <c r="H262" s="174" t="s">
        <v>349</v>
      </c>
      <c r="I262" s="175">
        <v>850</v>
      </c>
      <c r="J262" s="159">
        <v>47000</v>
      </c>
      <c r="K262" s="159">
        <v>47000</v>
      </c>
    </row>
    <row r="263" spans="1:11" ht="63" x14ac:dyDescent="0.25">
      <c r="A263" s="76" t="s">
        <v>213</v>
      </c>
      <c r="B263" s="175">
        <v>871</v>
      </c>
      <c r="C263" s="174" t="s">
        <v>106</v>
      </c>
      <c r="D263" s="174" t="s">
        <v>106</v>
      </c>
      <c r="E263" s="174" t="s">
        <v>110</v>
      </c>
      <c r="F263" s="175">
        <v>0</v>
      </c>
      <c r="G263" s="174" t="s">
        <v>89</v>
      </c>
      <c r="H263" s="174" t="s">
        <v>90</v>
      </c>
      <c r="I263" s="175"/>
      <c r="J263" s="159">
        <f>J264</f>
        <v>663000</v>
      </c>
      <c r="K263" s="159">
        <f>K264</f>
        <v>663000</v>
      </c>
    </row>
    <row r="264" spans="1:11" ht="31.5" x14ac:dyDescent="0.25">
      <c r="A264" s="76" t="s">
        <v>351</v>
      </c>
      <c r="B264" s="174" t="s">
        <v>63</v>
      </c>
      <c r="C264" s="174" t="s">
        <v>106</v>
      </c>
      <c r="D264" s="174" t="s">
        <v>106</v>
      </c>
      <c r="E264" s="174" t="s">
        <v>110</v>
      </c>
      <c r="F264" s="175">
        <v>2</v>
      </c>
      <c r="G264" s="174" t="s">
        <v>89</v>
      </c>
      <c r="H264" s="174" t="s">
        <v>90</v>
      </c>
      <c r="I264" s="175"/>
      <c r="J264" s="159">
        <f>J265+J268+J271</f>
        <v>663000</v>
      </c>
      <c r="K264" s="159">
        <f>K265+K268+K271</f>
        <v>663000</v>
      </c>
    </row>
    <row r="265" spans="1:11" x14ac:dyDescent="0.25">
      <c r="A265" s="76" t="s">
        <v>215</v>
      </c>
      <c r="B265" s="174" t="s">
        <v>63</v>
      </c>
      <c r="C265" s="174" t="s">
        <v>106</v>
      </c>
      <c r="D265" s="174" t="s">
        <v>106</v>
      </c>
      <c r="E265" s="174" t="s">
        <v>110</v>
      </c>
      <c r="F265" s="175">
        <v>2</v>
      </c>
      <c r="G265" s="174" t="s">
        <v>86</v>
      </c>
      <c r="H265" s="174" t="s">
        <v>90</v>
      </c>
      <c r="I265" s="175"/>
      <c r="J265" s="159">
        <f>J266</f>
        <v>150000</v>
      </c>
      <c r="K265" s="159">
        <f>K266</f>
        <v>150000</v>
      </c>
    </row>
    <row r="266" spans="1:11" ht="47.25" x14ac:dyDescent="0.25">
      <c r="A266" s="77" t="s">
        <v>216</v>
      </c>
      <c r="B266" s="174" t="s">
        <v>63</v>
      </c>
      <c r="C266" s="174" t="s">
        <v>106</v>
      </c>
      <c r="D266" s="174" t="s">
        <v>106</v>
      </c>
      <c r="E266" s="174" t="s">
        <v>110</v>
      </c>
      <c r="F266" s="174" t="s">
        <v>94</v>
      </c>
      <c r="G266" s="174" t="s">
        <v>86</v>
      </c>
      <c r="H266" s="174" t="s">
        <v>217</v>
      </c>
      <c r="I266" s="174"/>
      <c r="J266" s="159">
        <f>J267</f>
        <v>150000</v>
      </c>
      <c r="K266" s="159">
        <f>K267</f>
        <v>150000</v>
      </c>
    </row>
    <row r="267" spans="1:11" ht="47.25" x14ac:dyDescent="0.25">
      <c r="A267" s="77" t="s">
        <v>96</v>
      </c>
      <c r="B267" s="174" t="s">
        <v>63</v>
      </c>
      <c r="C267" s="174" t="s">
        <v>106</v>
      </c>
      <c r="D267" s="174" t="s">
        <v>106</v>
      </c>
      <c r="E267" s="174" t="s">
        <v>110</v>
      </c>
      <c r="F267" s="174" t="s">
        <v>94</v>
      </c>
      <c r="G267" s="174" t="s">
        <v>86</v>
      </c>
      <c r="H267" s="174" t="s">
        <v>217</v>
      </c>
      <c r="I267" s="174" t="s">
        <v>97</v>
      </c>
      <c r="J267" s="159">
        <v>150000</v>
      </c>
      <c r="K267" s="159">
        <v>150000</v>
      </c>
    </row>
    <row r="268" spans="1:11" x14ac:dyDescent="0.25">
      <c r="A268" s="76" t="s">
        <v>352</v>
      </c>
      <c r="B268" s="174" t="s">
        <v>63</v>
      </c>
      <c r="C268" s="174" t="s">
        <v>106</v>
      </c>
      <c r="D268" s="174" t="s">
        <v>106</v>
      </c>
      <c r="E268" s="174" t="s">
        <v>110</v>
      </c>
      <c r="F268" s="175">
        <v>2</v>
      </c>
      <c r="G268" s="174" t="s">
        <v>87</v>
      </c>
      <c r="H268" s="174"/>
      <c r="I268" s="175"/>
      <c r="J268" s="159">
        <f>J269</f>
        <v>508000</v>
      </c>
      <c r="K268" s="159">
        <f>K269</f>
        <v>508000</v>
      </c>
    </row>
    <row r="269" spans="1:11" ht="47.25" x14ac:dyDescent="0.25">
      <c r="A269" s="77" t="s">
        <v>216</v>
      </c>
      <c r="B269" s="174" t="s">
        <v>63</v>
      </c>
      <c r="C269" s="174" t="s">
        <v>106</v>
      </c>
      <c r="D269" s="174" t="s">
        <v>106</v>
      </c>
      <c r="E269" s="174" t="s">
        <v>110</v>
      </c>
      <c r="F269" s="174" t="s">
        <v>94</v>
      </c>
      <c r="G269" s="174" t="s">
        <v>87</v>
      </c>
      <c r="H269" s="174" t="s">
        <v>217</v>
      </c>
      <c r="I269" s="174"/>
      <c r="J269" s="159">
        <f>J270</f>
        <v>508000</v>
      </c>
      <c r="K269" s="159">
        <f>K270</f>
        <v>508000</v>
      </c>
    </row>
    <row r="270" spans="1:11" ht="47.25" x14ac:dyDescent="0.25">
      <c r="A270" s="77" t="s">
        <v>96</v>
      </c>
      <c r="B270" s="174" t="s">
        <v>63</v>
      </c>
      <c r="C270" s="174" t="s">
        <v>106</v>
      </c>
      <c r="D270" s="174" t="s">
        <v>106</v>
      </c>
      <c r="E270" s="174" t="s">
        <v>110</v>
      </c>
      <c r="F270" s="174" t="s">
        <v>94</v>
      </c>
      <c r="G270" s="174" t="s">
        <v>87</v>
      </c>
      <c r="H270" s="174" t="s">
        <v>217</v>
      </c>
      <c r="I270" s="174" t="s">
        <v>97</v>
      </c>
      <c r="J270" s="159">
        <v>508000</v>
      </c>
      <c r="K270" s="159">
        <v>508000</v>
      </c>
    </row>
    <row r="271" spans="1:11" ht="31.5" x14ac:dyDescent="0.25">
      <c r="A271" s="76" t="s">
        <v>222</v>
      </c>
      <c r="B271" s="174" t="s">
        <v>63</v>
      </c>
      <c r="C271" s="174" t="s">
        <v>106</v>
      </c>
      <c r="D271" s="174" t="s">
        <v>106</v>
      </c>
      <c r="E271" s="174" t="s">
        <v>110</v>
      </c>
      <c r="F271" s="174" t="s">
        <v>94</v>
      </c>
      <c r="G271" s="174" t="s">
        <v>93</v>
      </c>
      <c r="H271" s="174" t="s">
        <v>90</v>
      </c>
      <c r="I271" s="174"/>
      <c r="J271" s="159">
        <f>J272</f>
        <v>5000</v>
      </c>
      <c r="K271" s="159">
        <f>K272</f>
        <v>5000</v>
      </c>
    </row>
    <row r="272" spans="1:11" ht="47.25" x14ac:dyDescent="0.25">
      <c r="A272" s="77" t="s">
        <v>216</v>
      </c>
      <c r="B272" s="174" t="s">
        <v>63</v>
      </c>
      <c r="C272" s="174" t="s">
        <v>106</v>
      </c>
      <c r="D272" s="174" t="s">
        <v>106</v>
      </c>
      <c r="E272" s="174" t="s">
        <v>110</v>
      </c>
      <c r="F272" s="174" t="s">
        <v>94</v>
      </c>
      <c r="G272" s="174" t="s">
        <v>93</v>
      </c>
      <c r="H272" s="174" t="s">
        <v>217</v>
      </c>
      <c r="I272" s="174"/>
      <c r="J272" s="159">
        <f>J273</f>
        <v>5000</v>
      </c>
      <c r="K272" s="159">
        <f>K273</f>
        <v>5000</v>
      </c>
    </row>
    <row r="273" spans="1:11" ht="47.25" x14ac:dyDescent="0.25">
      <c r="A273" s="77" t="s">
        <v>96</v>
      </c>
      <c r="B273" s="174" t="s">
        <v>63</v>
      </c>
      <c r="C273" s="174" t="s">
        <v>106</v>
      </c>
      <c r="D273" s="174" t="s">
        <v>106</v>
      </c>
      <c r="E273" s="174" t="s">
        <v>110</v>
      </c>
      <c r="F273" s="174" t="s">
        <v>94</v>
      </c>
      <c r="G273" s="174" t="s">
        <v>93</v>
      </c>
      <c r="H273" s="174" t="s">
        <v>217</v>
      </c>
      <c r="I273" s="174" t="s">
        <v>97</v>
      </c>
      <c r="J273" s="159">
        <v>5000</v>
      </c>
      <c r="K273" s="159">
        <v>5000</v>
      </c>
    </row>
    <row r="274" spans="1:11" x14ac:dyDescent="0.25">
      <c r="A274" s="82" t="s">
        <v>149</v>
      </c>
      <c r="B274" s="174" t="s">
        <v>63</v>
      </c>
      <c r="C274" s="174" t="s">
        <v>110</v>
      </c>
      <c r="D274" s="174"/>
      <c r="E274" s="174"/>
      <c r="F274" s="175"/>
      <c r="G274" s="174"/>
      <c r="H274" s="174"/>
      <c r="I274" s="175"/>
      <c r="J274" s="158">
        <f>J275+J279</f>
        <v>3233093.6</v>
      </c>
      <c r="K274" s="158">
        <f>K275+K279</f>
        <v>3338893.6</v>
      </c>
    </row>
    <row r="275" spans="1:11" ht="31.5" x14ac:dyDescent="0.25">
      <c r="A275" s="83" t="s">
        <v>150</v>
      </c>
      <c r="B275" s="174" t="s">
        <v>63</v>
      </c>
      <c r="C275" s="174" t="s">
        <v>110</v>
      </c>
      <c r="D275" s="174" t="s">
        <v>106</v>
      </c>
      <c r="E275" s="174"/>
      <c r="F275" s="175"/>
      <c r="G275" s="174"/>
      <c r="H275" s="174"/>
      <c r="I275" s="175"/>
      <c r="J275" s="159">
        <f t="shared" ref="J275:K277" si="17">J276</f>
        <v>30000</v>
      </c>
      <c r="K275" s="159">
        <f t="shared" si="17"/>
        <v>30000</v>
      </c>
    </row>
    <row r="276" spans="1:11" ht="126" x14ac:dyDescent="0.25">
      <c r="A276" s="76" t="s">
        <v>353</v>
      </c>
      <c r="B276" s="174" t="s">
        <v>63</v>
      </c>
      <c r="C276" s="174" t="s">
        <v>110</v>
      </c>
      <c r="D276" s="174" t="s">
        <v>106</v>
      </c>
      <c r="E276" s="174" t="s">
        <v>124</v>
      </c>
      <c r="F276" s="175">
        <v>0</v>
      </c>
      <c r="G276" s="174" t="s">
        <v>89</v>
      </c>
      <c r="H276" s="174" t="s">
        <v>90</v>
      </c>
      <c r="I276" s="175"/>
      <c r="J276" s="159">
        <f t="shared" si="17"/>
        <v>30000</v>
      </c>
      <c r="K276" s="159">
        <f t="shared" si="17"/>
        <v>30000</v>
      </c>
    </row>
    <row r="277" spans="1:11" ht="31.5" x14ac:dyDescent="0.25">
      <c r="A277" s="77" t="s">
        <v>354</v>
      </c>
      <c r="B277" s="174" t="s">
        <v>63</v>
      </c>
      <c r="C277" s="174" t="s">
        <v>110</v>
      </c>
      <c r="D277" s="174" t="s">
        <v>106</v>
      </c>
      <c r="E277" s="174" t="s">
        <v>124</v>
      </c>
      <c r="F277" s="175">
        <v>0</v>
      </c>
      <c r="G277" s="174" t="s">
        <v>89</v>
      </c>
      <c r="H277" s="174" t="s">
        <v>355</v>
      </c>
      <c r="I277" s="175"/>
      <c r="J277" s="159">
        <f t="shared" si="17"/>
        <v>30000</v>
      </c>
      <c r="K277" s="159">
        <f t="shared" si="17"/>
        <v>30000</v>
      </c>
    </row>
    <row r="278" spans="1:11" ht="47.25" x14ac:dyDescent="0.25">
      <c r="A278" s="77" t="s">
        <v>96</v>
      </c>
      <c r="B278" s="174" t="s">
        <v>63</v>
      </c>
      <c r="C278" s="174" t="s">
        <v>110</v>
      </c>
      <c r="D278" s="174" t="s">
        <v>106</v>
      </c>
      <c r="E278" s="174" t="s">
        <v>124</v>
      </c>
      <c r="F278" s="175">
        <v>0</v>
      </c>
      <c r="G278" s="174" t="s">
        <v>89</v>
      </c>
      <c r="H278" s="174" t="s">
        <v>355</v>
      </c>
      <c r="I278" s="175">
        <v>240</v>
      </c>
      <c r="J278" s="159">
        <v>30000</v>
      </c>
      <c r="K278" s="159">
        <v>30000</v>
      </c>
    </row>
    <row r="279" spans="1:11" x14ac:dyDescent="0.25">
      <c r="A279" s="76" t="s">
        <v>151</v>
      </c>
      <c r="B279" s="174" t="s">
        <v>63</v>
      </c>
      <c r="C279" s="174" t="s">
        <v>110</v>
      </c>
      <c r="D279" s="174" t="s">
        <v>110</v>
      </c>
      <c r="E279" s="174"/>
      <c r="F279" s="175"/>
      <c r="G279" s="174"/>
      <c r="H279" s="174"/>
      <c r="I279" s="175"/>
      <c r="J279" s="158">
        <f>J280</f>
        <v>3203093.6</v>
      </c>
      <c r="K279" s="158">
        <f>K280</f>
        <v>3308893.6</v>
      </c>
    </row>
    <row r="280" spans="1:11" ht="63" x14ac:dyDescent="0.25">
      <c r="A280" s="77" t="s">
        <v>356</v>
      </c>
      <c r="B280" s="174" t="s">
        <v>63</v>
      </c>
      <c r="C280" s="174" t="s">
        <v>110</v>
      </c>
      <c r="D280" s="174" t="s">
        <v>110</v>
      </c>
      <c r="E280" s="174" t="s">
        <v>108</v>
      </c>
      <c r="F280" s="175">
        <v>0</v>
      </c>
      <c r="G280" s="174" t="s">
        <v>89</v>
      </c>
      <c r="H280" s="174" t="s">
        <v>90</v>
      </c>
      <c r="I280" s="175"/>
      <c r="J280" s="158">
        <f>J281</f>
        <v>3203093.6</v>
      </c>
      <c r="K280" s="158">
        <f>K281</f>
        <v>3308893.6</v>
      </c>
    </row>
    <row r="281" spans="1:11" x14ac:dyDescent="0.25">
      <c r="A281" s="76" t="s">
        <v>151</v>
      </c>
      <c r="B281" s="174" t="s">
        <v>63</v>
      </c>
      <c r="C281" s="174" t="s">
        <v>110</v>
      </c>
      <c r="D281" s="174" t="s">
        <v>110</v>
      </c>
      <c r="E281" s="174" t="s">
        <v>108</v>
      </c>
      <c r="F281" s="175">
        <v>1</v>
      </c>
      <c r="G281" s="174" t="s">
        <v>89</v>
      </c>
      <c r="H281" s="174" t="s">
        <v>90</v>
      </c>
      <c r="I281" s="175"/>
      <c r="J281" s="158">
        <f>J282+J284</f>
        <v>3203093.6</v>
      </c>
      <c r="K281" s="158">
        <f>K282+K284</f>
        <v>3308893.6</v>
      </c>
    </row>
    <row r="282" spans="1:11" ht="31.5" x14ac:dyDescent="0.25">
      <c r="A282" s="76" t="s">
        <v>357</v>
      </c>
      <c r="B282" s="174" t="s">
        <v>63</v>
      </c>
      <c r="C282" s="174" t="s">
        <v>110</v>
      </c>
      <c r="D282" s="174" t="s">
        <v>110</v>
      </c>
      <c r="E282" s="174" t="s">
        <v>108</v>
      </c>
      <c r="F282" s="175">
        <v>1</v>
      </c>
      <c r="G282" s="174" t="s">
        <v>89</v>
      </c>
      <c r="H282" s="174" t="s">
        <v>358</v>
      </c>
      <c r="I282" s="175"/>
      <c r="J282" s="158">
        <f>J283</f>
        <v>99993.600000000006</v>
      </c>
      <c r="K282" s="158">
        <f>K283</f>
        <v>99993.600000000006</v>
      </c>
    </row>
    <row r="283" spans="1:11" ht="31.5" x14ac:dyDescent="0.25">
      <c r="A283" s="76" t="s">
        <v>350</v>
      </c>
      <c r="B283" s="174" t="s">
        <v>63</v>
      </c>
      <c r="C283" s="174" t="s">
        <v>110</v>
      </c>
      <c r="D283" s="174" t="s">
        <v>110</v>
      </c>
      <c r="E283" s="174" t="s">
        <v>108</v>
      </c>
      <c r="F283" s="175">
        <v>1</v>
      </c>
      <c r="G283" s="174" t="s">
        <v>89</v>
      </c>
      <c r="H283" s="174" t="s">
        <v>358</v>
      </c>
      <c r="I283" s="175">
        <v>110</v>
      </c>
      <c r="J283" s="158">
        <v>99993.600000000006</v>
      </c>
      <c r="K283" s="158">
        <v>99993.600000000006</v>
      </c>
    </row>
    <row r="284" spans="1:11" ht="31.5" x14ac:dyDescent="0.25">
      <c r="A284" s="76" t="s">
        <v>359</v>
      </c>
      <c r="B284" s="174" t="s">
        <v>63</v>
      </c>
      <c r="C284" s="174" t="s">
        <v>110</v>
      </c>
      <c r="D284" s="174" t="s">
        <v>110</v>
      </c>
      <c r="E284" s="174" t="s">
        <v>108</v>
      </c>
      <c r="F284" s="175">
        <v>1</v>
      </c>
      <c r="G284" s="174" t="s">
        <v>89</v>
      </c>
      <c r="H284" s="174" t="s">
        <v>360</v>
      </c>
      <c r="I284" s="175"/>
      <c r="J284" s="158">
        <f>J285</f>
        <v>3103100</v>
      </c>
      <c r="K284" s="158">
        <f>K285</f>
        <v>3208900</v>
      </c>
    </row>
    <row r="285" spans="1:11" x14ac:dyDescent="0.25">
      <c r="A285" s="77" t="s">
        <v>127</v>
      </c>
      <c r="B285" s="174" t="s">
        <v>63</v>
      </c>
      <c r="C285" s="174" t="s">
        <v>110</v>
      </c>
      <c r="D285" s="174" t="s">
        <v>110</v>
      </c>
      <c r="E285" s="174" t="s">
        <v>108</v>
      </c>
      <c r="F285" s="175">
        <v>1</v>
      </c>
      <c r="G285" s="174" t="s">
        <v>89</v>
      </c>
      <c r="H285" s="174" t="s">
        <v>360</v>
      </c>
      <c r="I285" s="175">
        <v>520</v>
      </c>
      <c r="J285" s="158">
        <v>3103100</v>
      </c>
      <c r="K285" s="158">
        <v>3208900</v>
      </c>
    </row>
    <row r="286" spans="1:11" x14ac:dyDescent="0.25">
      <c r="A286" s="82" t="s">
        <v>361</v>
      </c>
      <c r="B286" s="174" t="s">
        <v>63</v>
      </c>
      <c r="C286" s="174" t="s">
        <v>136</v>
      </c>
      <c r="D286" s="174"/>
      <c r="E286" s="174"/>
      <c r="F286" s="175"/>
      <c r="G286" s="174"/>
      <c r="H286" s="174"/>
      <c r="I286" s="175"/>
      <c r="J286" s="158">
        <f>J287+J316</f>
        <v>21778607.749999996</v>
      </c>
      <c r="K286" s="158">
        <f>K287+K316</f>
        <v>23818661.390000001</v>
      </c>
    </row>
    <row r="287" spans="1:11" x14ac:dyDescent="0.25">
      <c r="A287" s="76" t="s">
        <v>152</v>
      </c>
      <c r="B287" s="174" t="s">
        <v>63</v>
      </c>
      <c r="C287" s="174" t="s">
        <v>136</v>
      </c>
      <c r="D287" s="175" t="s">
        <v>86</v>
      </c>
      <c r="E287" s="174" t="s">
        <v>165</v>
      </c>
      <c r="F287" s="175"/>
      <c r="G287" s="174"/>
      <c r="H287" s="174"/>
      <c r="I287" s="175" t="s">
        <v>166</v>
      </c>
      <c r="J287" s="158">
        <f>J309+J288+J297+J305</f>
        <v>20785207.749999996</v>
      </c>
      <c r="K287" s="158">
        <f>K309+K288+K297+K305</f>
        <v>21908205.390000001</v>
      </c>
    </row>
    <row r="288" spans="1:11" ht="63" x14ac:dyDescent="0.25">
      <c r="A288" s="77" t="s">
        <v>356</v>
      </c>
      <c r="B288" s="174" t="s">
        <v>63</v>
      </c>
      <c r="C288" s="174" t="s">
        <v>136</v>
      </c>
      <c r="D288" s="174" t="s">
        <v>86</v>
      </c>
      <c r="E288" s="174" t="s">
        <v>108</v>
      </c>
      <c r="F288" s="175">
        <v>0</v>
      </c>
      <c r="G288" s="174" t="s">
        <v>89</v>
      </c>
      <c r="H288" s="174" t="s">
        <v>90</v>
      </c>
      <c r="I288" s="175"/>
      <c r="J288" s="158">
        <f>J289+J294</f>
        <v>19374164.119999997</v>
      </c>
      <c r="K288" s="158">
        <f>K289+K294</f>
        <v>20410259.640000001</v>
      </c>
    </row>
    <row r="289" spans="1:11" x14ac:dyDescent="0.25">
      <c r="A289" s="77" t="s">
        <v>362</v>
      </c>
      <c r="B289" s="174" t="s">
        <v>63</v>
      </c>
      <c r="C289" s="174" t="s">
        <v>136</v>
      </c>
      <c r="D289" s="174" t="s">
        <v>86</v>
      </c>
      <c r="E289" s="174" t="s">
        <v>108</v>
      </c>
      <c r="F289" s="175">
        <v>2</v>
      </c>
      <c r="G289" s="174" t="s">
        <v>89</v>
      </c>
      <c r="H289" s="174" t="s">
        <v>90</v>
      </c>
      <c r="I289" s="175"/>
      <c r="J289" s="158">
        <f>J290</f>
        <v>4686706.76</v>
      </c>
      <c r="K289" s="158">
        <f>K290</f>
        <v>4941999.34</v>
      </c>
    </row>
    <row r="290" spans="1:11" ht="31.5" x14ac:dyDescent="0.25">
      <c r="A290" s="77" t="s">
        <v>348</v>
      </c>
      <c r="B290" s="174" t="s">
        <v>63</v>
      </c>
      <c r="C290" s="174" t="s">
        <v>136</v>
      </c>
      <c r="D290" s="174" t="s">
        <v>86</v>
      </c>
      <c r="E290" s="174" t="s">
        <v>108</v>
      </c>
      <c r="F290" s="175">
        <v>2</v>
      </c>
      <c r="G290" s="174" t="s">
        <v>89</v>
      </c>
      <c r="H290" s="174" t="s">
        <v>349</v>
      </c>
      <c r="I290" s="175"/>
      <c r="J290" s="158">
        <f>SUM(J291:J293)</f>
        <v>4686706.76</v>
      </c>
      <c r="K290" s="158">
        <f>SUM(K291:K293)</f>
        <v>4941999.34</v>
      </c>
    </row>
    <row r="291" spans="1:11" ht="31.5" x14ac:dyDescent="0.25">
      <c r="A291" s="76" t="s">
        <v>350</v>
      </c>
      <c r="B291" s="174" t="s">
        <v>63</v>
      </c>
      <c r="C291" s="174" t="s">
        <v>136</v>
      </c>
      <c r="D291" s="174" t="s">
        <v>86</v>
      </c>
      <c r="E291" s="174" t="s">
        <v>108</v>
      </c>
      <c r="F291" s="175">
        <v>2</v>
      </c>
      <c r="G291" s="174" t="s">
        <v>89</v>
      </c>
      <c r="H291" s="174" t="s">
        <v>349</v>
      </c>
      <c r="I291" s="175">
        <v>110</v>
      </c>
      <c r="J291" s="158">
        <f>3120034.68-271378.12</f>
        <v>2848656.56</v>
      </c>
      <c r="K291" s="158">
        <f>3324873.91-289194.87</f>
        <v>3035679.04</v>
      </c>
    </row>
    <row r="292" spans="1:11" ht="47.25" x14ac:dyDescent="0.25">
      <c r="A292" s="77" t="s">
        <v>96</v>
      </c>
      <c r="B292" s="174" t="s">
        <v>63</v>
      </c>
      <c r="C292" s="174" t="s">
        <v>136</v>
      </c>
      <c r="D292" s="174" t="s">
        <v>86</v>
      </c>
      <c r="E292" s="174" t="s">
        <v>108</v>
      </c>
      <c r="F292" s="175">
        <v>2</v>
      </c>
      <c r="G292" s="174" t="s">
        <v>89</v>
      </c>
      <c r="H292" s="174" t="s">
        <v>349</v>
      </c>
      <c r="I292" s="175">
        <v>240</v>
      </c>
      <c r="J292" s="158">
        <v>1818050.2</v>
      </c>
      <c r="K292" s="158">
        <v>1886320.3</v>
      </c>
    </row>
    <row r="293" spans="1:11" x14ac:dyDescent="0.25">
      <c r="A293" s="76" t="s">
        <v>98</v>
      </c>
      <c r="B293" s="174" t="s">
        <v>63</v>
      </c>
      <c r="C293" s="174" t="s">
        <v>136</v>
      </c>
      <c r="D293" s="174" t="s">
        <v>86</v>
      </c>
      <c r="E293" s="174" t="s">
        <v>108</v>
      </c>
      <c r="F293" s="175">
        <v>2</v>
      </c>
      <c r="G293" s="174" t="s">
        <v>89</v>
      </c>
      <c r="H293" s="174" t="s">
        <v>349</v>
      </c>
      <c r="I293" s="175">
        <v>850</v>
      </c>
      <c r="J293" s="158">
        <v>20000</v>
      </c>
      <c r="K293" s="158">
        <v>20000</v>
      </c>
    </row>
    <row r="294" spans="1:11" x14ac:dyDescent="0.25">
      <c r="A294" s="77" t="s">
        <v>367</v>
      </c>
      <c r="B294" s="174" t="s">
        <v>63</v>
      </c>
      <c r="C294" s="174" t="s">
        <v>136</v>
      </c>
      <c r="D294" s="174" t="s">
        <v>86</v>
      </c>
      <c r="E294" s="174" t="s">
        <v>108</v>
      </c>
      <c r="F294" s="175">
        <v>5</v>
      </c>
      <c r="G294" s="174" t="s">
        <v>89</v>
      </c>
      <c r="H294" s="174" t="s">
        <v>90</v>
      </c>
      <c r="I294" s="175"/>
      <c r="J294" s="158">
        <f>J295</f>
        <v>14687457.359999999</v>
      </c>
      <c r="K294" s="158">
        <f>K295</f>
        <v>15468260.300000001</v>
      </c>
    </row>
    <row r="295" spans="1:11" ht="31.5" x14ac:dyDescent="0.25">
      <c r="A295" s="77" t="s">
        <v>348</v>
      </c>
      <c r="B295" s="174" t="s">
        <v>63</v>
      </c>
      <c r="C295" s="174" t="s">
        <v>136</v>
      </c>
      <c r="D295" s="174" t="s">
        <v>86</v>
      </c>
      <c r="E295" s="174" t="s">
        <v>108</v>
      </c>
      <c r="F295" s="175">
        <v>5</v>
      </c>
      <c r="G295" s="174" t="s">
        <v>89</v>
      </c>
      <c r="H295" s="174" t="s">
        <v>349</v>
      </c>
      <c r="I295" s="175"/>
      <c r="J295" s="158">
        <f>J296</f>
        <v>14687457.359999999</v>
      </c>
      <c r="K295" s="158">
        <f>K296</f>
        <v>15468260.300000001</v>
      </c>
    </row>
    <row r="296" spans="1:11" x14ac:dyDescent="0.25">
      <c r="A296" s="76" t="s">
        <v>137</v>
      </c>
      <c r="B296" s="174" t="s">
        <v>63</v>
      </c>
      <c r="C296" s="174" t="s">
        <v>136</v>
      </c>
      <c r="D296" s="174" t="s">
        <v>86</v>
      </c>
      <c r="E296" s="174" t="s">
        <v>108</v>
      </c>
      <c r="F296" s="175">
        <v>5</v>
      </c>
      <c r="G296" s="174" t="s">
        <v>89</v>
      </c>
      <c r="H296" s="174" t="s">
        <v>349</v>
      </c>
      <c r="I296" s="175">
        <v>620</v>
      </c>
      <c r="J296" s="158">
        <f>15739739.87-1052282.51</f>
        <v>14687457.359999999</v>
      </c>
      <c r="K296" s="158">
        <f>16589628.18-1121367.88</f>
        <v>15468260.300000001</v>
      </c>
    </row>
    <row r="297" spans="1:11" ht="63" x14ac:dyDescent="0.25">
      <c r="A297" s="76" t="s">
        <v>213</v>
      </c>
      <c r="B297" s="174" t="s">
        <v>63</v>
      </c>
      <c r="C297" s="174" t="s">
        <v>136</v>
      </c>
      <c r="D297" s="174" t="s">
        <v>86</v>
      </c>
      <c r="E297" s="174" t="s">
        <v>110</v>
      </c>
      <c r="F297" s="175">
        <v>0</v>
      </c>
      <c r="G297" s="174" t="s">
        <v>89</v>
      </c>
      <c r="H297" s="174" t="s">
        <v>90</v>
      </c>
      <c r="I297" s="175"/>
      <c r="J297" s="159">
        <f>J298</f>
        <v>30000</v>
      </c>
      <c r="K297" s="159">
        <f>K298</f>
        <v>30000</v>
      </c>
    </row>
    <row r="298" spans="1:11" ht="31.5" x14ac:dyDescent="0.25">
      <c r="A298" s="76" t="s">
        <v>370</v>
      </c>
      <c r="B298" s="174" t="s">
        <v>63</v>
      </c>
      <c r="C298" s="174" t="s">
        <v>136</v>
      </c>
      <c r="D298" s="174" t="s">
        <v>86</v>
      </c>
      <c r="E298" s="174" t="s">
        <v>110</v>
      </c>
      <c r="F298" s="175">
        <v>3</v>
      </c>
      <c r="G298" s="174" t="s">
        <v>89</v>
      </c>
      <c r="H298" s="174" t="s">
        <v>90</v>
      </c>
      <c r="I298" s="175"/>
      <c r="J298" s="159">
        <f>J300+J302</f>
        <v>30000</v>
      </c>
      <c r="K298" s="159">
        <f>K300+K302</f>
        <v>30000</v>
      </c>
    </row>
    <row r="299" spans="1:11" x14ac:dyDescent="0.25">
      <c r="A299" s="76" t="s">
        <v>215</v>
      </c>
      <c r="B299" s="174" t="s">
        <v>63</v>
      </c>
      <c r="C299" s="174" t="s">
        <v>136</v>
      </c>
      <c r="D299" s="174" t="s">
        <v>86</v>
      </c>
      <c r="E299" s="174" t="s">
        <v>110</v>
      </c>
      <c r="F299" s="175">
        <v>3</v>
      </c>
      <c r="G299" s="174" t="s">
        <v>86</v>
      </c>
      <c r="H299" s="174" t="s">
        <v>90</v>
      </c>
      <c r="I299" s="175"/>
      <c r="J299" s="159">
        <f>J300</f>
        <v>25000</v>
      </c>
      <c r="K299" s="159">
        <f>K300</f>
        <v>25000</v>
      </c>
    </row>
    <row r="300" spans="1:11" ht="47.25" x14ac:dyDescent="0.25">
      <c r="A300" s="77" t="s">
        <v>216</v>
      </c>
      <c r="B300" s="174" t="s">
        <v>63</v>
      </c>
      <c r="C300" s="174" t="s">
        <v>136</v>
      </c>
      <c r="D300" s="174" t="s">
        <v>86</v>
      </c>
      <c r="E300" s="174" t="s">
        <v>110</v>
      </c>
      <c r="F300" s="174" t="s">
        <v>95</v>
      </c>
      <c r="G300" s="174" t="s">
        <v>86</v>
      </c>
      <c r="H300" s="174" t="s">
        <v>217</v>
      </c>
      <c r="I300" s="174"/>
      <c r="J300" s="159">
        <f>J301</f>
        <v>25000</v>
      </c>
      <c r="K300" s="159">
        <f>K301</f>
        <v>25000</v>
      </c>
    </row>
    <row r="301" spans="1:11" ht="47.25" x14ac:dyDescent="0.25">
      <c r="A301" s="77" t="s">
        <v>96</v>
      </c>
      <c r="B301" s="174" t="s">
        <v>63</v>
      </c>
      <c r="C301" s="174" t="s">
        <v>136</v>
      </c>
      <c r="D301" s="174" t="s">
        <v>86</v>
      </c>
      <c r="E301" s="174" t="s">
        <v>110</v>
      </c>
      <c r="F301" s="174" t="s">
        <v>95</v>
      </c>
      <c r="G301" s="174" t="s">
        <v>86</v>
      </c>
      <c r="H301" s="174" t="s">
        <v>217</v>
      </c>
      <c r="I301" s="174" t="s">
        <v>97</v>
      </c>
      <c r="J301" s="159">
        <v>25000</v>
      </c>
      <c r="K301" s="159">
        <v>25000</v>
      </c>
    </row>
    <row r="302" spans="1:11" ht="31.5" x14ac:dyDescent="0.25">
      <c r="A302" s="76" t="s">
        <v>222</v>
      </c>
      <c r="B302" s="174" t="s">
        <v>63</v>
      </c>
      <c r="C302" s="174" t="s">
        <v>136</v>
      </c>
      <c r="D302" s="174" t="s">
        <v>86</v>
      </c>
      <c r="E302" s="174" t="s">
        <v>110</v>
      </c>
      <c r="F302" s="175">
        <v>3</v>
      </c>
      <c r="G302" s="174" t="s">
        <v>87</v>
      </c>
      <c r="H302" s="174" t="s">
        <v>90</v>
      </c>
      <c r="I302" s="175"/>
      <c r="J302" s="159">
        <f>J303</f>
        <v>5000</v>
      </c>
      <c r="K302" s="159">
        <f>K303</f>
        <v>5000</v>
      </c>
    </row>
    <row r="303" spans="1:11" ht="47.25" x14ac:dyDescent="0.25">
      <c r="A303" s="77" t="s">
        <v>216</v>
      </c>
      <c r="B303" s="174" t="s">
        <v>63</v>
      </c>
      <c r="C303" s="174" t="s">
        <v>136</v>
      </c>
      <c r="D303" s="174" t="s">
        <v>86</v>
      </c>
      <c r="E303" s="174" t="s">
        <v>110</v>
      </c>
      <c r="F303" s="174" t="s">
        <v>95</v>
      </c>
      <c r="G303" s="174" t="s">
        <v>87</v>
      </c>
      <c r="H303" s="174" t="s">
        <v>217</v>
      </c>
      <c r="I303" s="174"/>
      <c r="J303" s="159">
        <f>J304</f>
        <v>5000</v>
      </c>
      <c r="K303" s="159">
        <f>K304</f>
        <v>5000</v>
      </c>
    </row>
    <row r="304" spans="1:11" ht="47.25" x14ac:dyDescent="0.25">
      <c r="A304" s="77" t="s">
        <v>96</v>
      </c>
      <c r="B304" s="174" t="s">
        <v>63</v>
      </c>
      <c r="C304" s="174" t="s">
        <v>136</v>
      </c>
      <c r="D304" s="174" t="s">
        <v>86</v>
      </c>
      <c r="E304" s="174" t="s">
        <v>110</v>
      </c>
      <c r="F304" s="174" t="s">
        <v>95</v>
      </c>
      <c r="G304" s="174" t="s">
        <v>87</v>
      </c>
      <c r="H304" s="174" t="s">
        <v>217</v>
      </c>
      <c r="I304" s="174" t="s">
        <v>97</v>
      </c>
      <c r="J304" s="159">
        <v>5000</v>
      </c>
      <c r="K304" s="159">
        <v>5000</v>
      </c>
    </row>
    <row r="305" spans="1:11" ht="63" x14ac:dyDescent="0.25">
      <c r="A305" s="76" t="s">
        <v>225</v>
      </c>
      <c r="B305" s="174" t="s">
        <v>63</v>
      </c>
      <c r="C305" s="174" t="s">
        <v>136</v>
      </c>
      <c r="D305" s="174" t="s">
        <v>86</v>
      </c>
      <c r="E305" s="174" t="s">
        <v>112</v>
      </c>
      <c r="F305" s="175">
        <v>0</v>
      </c>
      <c r="G305" s="174" t="s">
        <v>89</v>
      </c>
      <c r="H305" s="174" t="s">
        <v>90</v>
      </c>
      <c r="I305" s="175"/>
      <c r="J305" s="159">
        <f t="shared" ref="J305:K307" si="18">J306</f>
        <v>10000</v>
      </c>
      <c r="K305" s="159">
        <f t="shared" si="18"/>
        <v>10000</v>
      </c>
    </row>
    <row r="306" spans="1:11" x14ac:dyDescent="0.25">
      <c r="A306" s="77" t="s">
        <v>226</v>
      </c>
      <c r="B306" s="174" t="s">
        <v>63</v>
      </c>
      <c r="C306" s="174" t="s">
        <v>136</v>
      </c>
      <c r="D306" s="174" t="s">
        <v>86</v>
      </c>
      <c r="E306" s="174" t="s">
        <v>112</v>
      </c>
      <c r="F306" s="174" t="s">
        <v>88</v>
      </c>
      <c r="G306" s="174" t="s">
        <v>86</v>
      </c>
      <c r="H306" s="174" t="s">
        <v>90</v>
      </c>
      <c r="I306" s="174"/>
      <c r="J306" s="159">
        <f t="shared" si="18"/>
        <v>10000</v>
      </c>
      <c r="K306" s="159">
        <f t="shared" si="18"/>
        <v>10000</v>
      </c>
    </row>
    <row r="307" spans="1:11" ht="31.5" x14ac:dyDescent="0.25">
      <c r="A307" s="77" t="s">
        <v>227</v>
      </c>
      <c r="B307" s="174" t="s">
        <v>63</v>
      </c>
      <c r="C307" s="174" t="s">
        <v>136</v>
      </c>
      <c r="D307" s="174" t="s">
        <v>86</v>
      </c>
      <c r="E307" s="174" t="s">
        <v>112</v>
      </c>
      <c r="F307" s="174" t="s">
        <v>88</v>
      </c>
      <c r="G307" s="174" t="s">
        <v>86</v>
      </c>
      <c r="H307" s="174" t="s">
        <v>228</v>
      </c>
      <c r="I307" s="174"/>
      <c r="J307" s="159">
        <f t="shared" si="18"/>
        <v>10000</v>
      </c>
      <c r="K307" s="159">
        <f t="shared" si="18"/>
        <v>10000</v>
      </c>
    </row>
    <row r="308" spans="1:11" ht="47.25" x14ac:dyDescent="0.25">
      <c r="A308" s="77" t="s">
        <v>96</v>
      </c>
      <c r="B308" s="174" t="s">
        <v>63</v>
      </c>
      <c r="C308" s="174" t="s">
        <v>136</v>
      </c>
      <c r="D308" s="174" t="s">
        <v>86</v>
      </c>
      <c r="E308" s="174" t="s">
        <v>112</v>
      </c>
      <c r="F308" s="174" t="s">
        <v>88</v>
      </c>
      <c r="G308" s="174" t="s">
        <v>86</v>
      </c>
      <c r="H308" s="174" t="s">
        <v>228</v>
      </c>
      <c r="I308" s="174" t="s">
        <v>97</v>
      </c>
      <c r="J308" s="159">
        <v>10000</v>
      </c>
      <c r="K308" s="159">
        <v>10000</v>
      </c>
    </row>
    <row r="309" spans="1:11" x14ac:dyDescent="0.25">
      <c r="A309" s="77" t="s">
        <v>101</v>
      </c>
      <c r="B309" s="174" t="s">
        <v>63</v>
      </c>
      <c r="C309" s="174" t="s">
        <v>136</v>
      </c>
      <c r="D309" s="174" t="s">
        <v>86</v>
      </c>
      <c r="E309" s="174" t="s">
        <v>102</v>
      </c>
      <c r="F309" s="175">
        <v>0</v>
      </c>
      <c r="G309" s="174" t="s">
        <v>88</v>
      </c>
      <c r="H309" s="174" t="s">
        <v>90</v>
      </c>
      <c r="I309" s="175"/>
      <c r="J309" s="158">
        <f>J310</f>
        <v>1371043.63</v>
      </c>
      <c r="K309" s="158">
        <f>K310</f>
        <v>1457945.75</v>
      </c>
    </row>
    <row r="310" spans="1:11" x14ac:dyDescent="0.25">
      <c r="A310" s="77" t="s">
        <v>243</v>
      </c>
      <c r="B310" s="174" t="s">
        <v>63</v>
      </c>
      <c r="C310" s="174" t="s">
        <v>136</v>
      </c>
      <c r="D310" s="174" t="s">
        <v>86</v>
      </c>
      <c r="E310" s="174" t="s">
        <v>102</v>
      </c>
      <c r="F310" s="175">
        <v>9</v>
      </c>
      <c r="G310" s="174" t="s">
        <v>88</v>
      </c>
      <c r="H310" s="174" t="s">
        <v>90</v>
      </c>
      <c r="I310" s="175"/>
      <c r="J310" s="158">
        <f>J311+J313</f>
        <v>1371043.63</v>
      </c>
      <c r="K310" s="158">
        <f>K311+K313</f>
        <v>1457945.75</v>
      </c>
    </row>
    <row r="311" spans="1:11" ht="94.5" x14ac:dyDescent="0.25">
      <c r="A311" s="77" t="s">
        <v>373</v>
      </c>
      <c r="B311" s="174" t="s">
        <v>63</v>
      </c>
      <c r="C311" s="174" t="s">
        <v>136</v>
      </c>
      <c r="D311" s="174" t="s">
        <v>86</v>
      </c>
      <c r="E311" s="174" t="s">
        <v>102</v>
      </c>
      <c r="F311" s="175">
        <v>9</v>
      </c>
      <c r="G311" s="174" t="s">
        <v>89</v>
      </c>
      <c r="H311" s="174" t="s">
        <v>153</v>
      </c>
      <c r="I311" s="175"/>
      <c r="J311" s="158">
        <f>J312</f>
        <v>47383</v>
      </c>
      <c r="K311" s="158">
        <f>K312</f>
        <v>47383</v>
      </c>
    </row>
    <row r="312" spans="1:11" ht="31.5" x14ac:dyDescent="0.25">
      <c r="A312" s="77" t="s">
        <v>132</v>
      </c>
      <c r="B312" s="174" t="s">
        <v>63</v>
      </c>
      <c r="C312" s="174" t="s">
        <v>136</v>
      </c>
      <c r="D312" s="174" t="s">
        <v>86</v>
      </c>
      <c r="E312" s="174" t="s">
        <v>102</v>
      </c>
      <c r="F312" s="175">
        <v>9</v>
      </c>
      <c r="G312" s="174" t="s">
        <v>89</v>
      </c>
      <c r="H312" s="174" t="s">
        <v>153</v>
      </c>
      <c r="I312" s="175">
        <v>110</v>
      </c>
      <c r="J312" s="158">
        <v>47383</v>
      </c>
      <c r="K312" s="158">
        <v>47383</v>
      </c>
    </row>
    <row r="313" spans="1:11" ht="47.25" x14ac:dyDescent="0.25">
      <c r="A313" s="77" t="s">
        <v>491</v>
      </c>
      <c r="B313" s="174" t="s">
        <v>63</v>
      </c>
      <c r="C313" s="174" t="s">
        <v>136</v>
      </c>
      <c r="D313" s="174" t="s">
        <v>86</v>
      </c>
      <c r="E313" s="174" t="s">
        <v>102</v>
      </c>
      <c r="F313" s="175">
        <v>9</v>
      </c>
      <c r="G313" s="174" t="s">
        <v>89</v>
      </c>
      <c r="H313" s="174" t="s">
        <v>490</v>
      </c>
      <c r="I313" s="175"/>
      <c r="J313" s="158">
        <f>SUM(J314:J315)</f>
        <v>1323660.6299999999</v>
      </c>
      <c r="K313" s="158">
        <f>SUM(K314:K315)</f>
        <v>1410562.75</v>
      </c>
    </row>
    <row r="314" spans="1:11" x14ac:dyDescent="0.25">
      <c r="A314" s="76" t="s">
        <v>137</v>
      </c>
      <c r="B314" s="174" t="s">
        <v>63</v>
      </c>
      <c r="C314" s="174" t="s">
        <v>136</v>
      </c>
      <c r="D314" s="174" t="s">
        <v>86</v>
      </c>
      <c r="E314" s="174" t="s">
        <v>102</v>
      </c>
      <c r="F314" s="175">
        <v>9</v>
      </c>
      <c r="G314" s="174" t="s">
        <v>89</v>
      </c>
      <c r="H314" s="174" t="s">
        <v>490</v>
      </c>
      <c r="I314" s="175">
        <v>110</v>
      </c>
      <c r="J314" s="158">
        <v>271378.12</v>
      </c>
      <c r="K314" s="158">
        <v>289194.87</v>
      </c>
    </row>
    <row r="315" spans="1:11" ht="31.5" x14ac:dyDescent="0.25">
      <c r="A315" s="76" t="s">
        <v>350</v>
      </c>
      <c r="B315" s="174" t="s">
        <v>63</v>
      </c>
      <c r="C315" s="174" t="s">
        <v>136</v>
      </c>
      <c r="D315" s="174" t="s">
        <v>86</v>
      </c>
      <c r="E315" s="174" t="s">
        <v>102</v>
      </c>
      <c r="F315" s="175">
        <v>9</v>
      </c>
      <c r="G315" s="174" t="s">
        <v>89</v>
      </c>
      <c r="H315" s="174" t="s">
        <v>490</v>
      </c>
      <c r="I315" s="175">
        <v>620</v>
      </c>
      <c r="J315" s="158">
        <v>1052282.51</v>
      </c>
      <c r="K315" s="158">
        <v>1121367.8799999999</v>
      </c>
    </row>
    <row r="316" spans="1:11" ht="31.5" x14ac:dyDescent="0.25">
      <c r="A316" s="76" t="s">
        <v>154</v>
      </c>
      <c r="B316" s="174" t="s">
        <v>63</v>
      </c>
      <c r="C316" s="174" t="s">
        <v>136</v>
      </c>
      <c r="D316" s="174" t="s">
        <v>105</v>
      </c>
      <c r="E316" s="174"/>
      <c r="F316" s="175"/>
      <c r="G316" s="174"/>
      <c r="H316" s="174"/>
      <c r="I316" s="175"/>
      <c r="J316" s="159">
        <f>J317</f>
        <v>993400</v>
      </c>
      <c r="K316" s="159">
        <f>K317</f>
        <v>1910456</v>
      </c>
    </row>
    <row r="317" spans="1:11" ht="63" x14ac:dyDescent="0.25">
      <c r="A317" s="77" t="s">
        <v>356</v>
      </c>
      <c r="B317" s="174" t="s">
        <v>63</v>
      </c>
      <c r="C317" s="174" t="s">
        <v>136</v>
      </c>
      <c r="D317" s="174" t="s">
        <v>105</v>
      </c>
      <c r="E317" s="174" t="s">
        <v>108</v>
      </c>
      <c r="F317" s="175">
        <v>0</v>
      </c>
      <c r="G317" s="174" t="s">
        <v>89</v>
      </c>
      <c r="H317" s="174" t="s">
        <v>90</v>
      </c>
      <c r="I317" s="175"/>
      <c r="J317" s="159">
        <f>J318</f>
        <v>993400</v>
      </c>
      <c r="K317" s="159">
        <f>K318</f>
        <v>1910456</v>
      </c>
    </row>
    <row r="318" spans="1:11" x14ac:dyDescent="0.25">
      <c r="A318" s="77" t="s">
        <v>374</v>
      </c>
      <c r="B318" s="174" t="s">
        <v>63</v>
      </c>
      <c r="C318" s="174" t="s">
        <v>136</v>
      </c>
      <c r="D318" s="174" t="s">
        <v>105</v>
      </c>
      <c r="E318" s="174" t="s">
        <v>108</v>
      </c>
      <c r="F318" s="175">
        <v>3</v>
      </c>
      <c r="G318" s="174" t="s">
        <v>89</v>
      </c>
      <c r="H318" s="174" t="s">
        <v>90</v>
      </c>
      <c r="I318" s="175"/>
      <c r="J318" s="159">
        <f>J319+J321+J323</f>
        <v>993400</v>
      </c>
      <c r="K318" s="159">
        <f>K319+K321+K323</f>
        <v>1910456</v>
      </c>
    </row>
    <row r="319" spans="1:11" ht="31.5" x14ac:dyDescent="0.25">
      <c r="A319" s="77" t="s">
        <v>375</v>
      </c>
      <c r="B319" s="174" t="s">
        <v>63</v>
      </c>
      <c r="C319" s="174" t="s">
        <v>136</v>
      </c>
      <c r="D319" s="174" t="s">
        <v>105</v>
      </c>
      <c r="E319" s="174" t="s">
        <v>108</v>
      </c>
      <c r="F319" s="175">
        <v>3</v>
      </c>
      <c r="G319" s="174" t="s">
        <v>89</v>
      </c>
      <c r="H319" s="174" t="s">
        <v>376</v>
      </c>
      <c r="I319" s="175"/>
      <c r="J319" s="159">
        <f>J320</f>
        <v>100000</v>
      </c>
      <c r="K319" s="159">
        <f>K320</f>
        <v>100000</v>
      </c>
    </row>
    <row r="320" spans="1:11" x14ac:dyDescent="0.25">
      <c r="A320" s="77" t="s">
        <v>113</v>
      </c>
      <c r="B320" s="174" t="s">
        <v>63</v>
      </c>
      <c r="C320" s="174" t="s">
        <v>136</v>
      </c>
      <c r="D320" s="174" t="s">
        <v>105</v>
      </c>
      <c r="E320" s="174" t="s">
        <v>108</v>
      </c>
      <c r="F320" s="175">
        <v>3</v>
      </c>
      <c r="G320" s="174" t="s">
        <v>89</v>
      </c>
      <c r="H320" s="174" t="s">
        <v>376</v>
      </c>
      <c r="I320" s="175">
        <v>350</v>
      </c>
      <c r="J320" s="159">
        <v>100000</v>
      </c>
      <c r="K320" s="159">
        <v>100000</v>
      </c>
    </row>
    <row r="321" spans="1:11" x14ac:dyDescent="0.25">
      <c r="A321" s="77" t="s">
        <v>377</v>
      </c>
      <c r="B321" s="174" t="s">
        <v>63</v>
      </c>
      <c r="C321" s="174" t="s">
        <v>136</v>
      </c>
      <c r="D321" s="174" t="s">
        <v>105</v>
      </c>
      <c r="E321" s="174" t="s">
        <v>108</v>
      </c>
      <c r="F321" s="175">
        <v>3</v>
      </c>
      <c r="G321" s="174" t="s">
        <v>89</v>
      </c>
      <c r="H321" s="174" t="s">
        <v>378</v>
      </c>
      <c r="I321" s="175"/>
      <c r="J321" s="159">
        <f>J322</f>
        <v>426400</v>
      </c>
      <c r="K321" s="159">
        <f>K322</f>
        <v>1343456</v>
      </c>
    </row>
    <row r="322" spans="1:11" ht="47.25" x14ac:dyDescent="0.25">
      <c r="A322" s="77" t="s">
        <v>96</v>
      </c>
      <c r="B322" s="174" t="s">
        <v>63</v>
      </c>
      <c r="C322" s="174" t="s">
        <v>136</v>
      </c>
      <c r="D322" s="174" t="s">
        <v>105</v>
      </c>
      <c r="E322" s="174" t="s">
        <v>108</v>
      </c>
      <c r="F322" s="175">
        <v>3</v>
      </c>
      <c r="G322" s="174" t="s">
        <v>89</v>
      </c>
      <c r="H322" s="174" t="s">
        <v>378</v>
      </c>
      <c r="I322" s="175">
        <v>240</v>
      </c>
      <c r="J322" s="159">
        <v>426400</v>
      </c>
      <c r="K322" s="159">
        <v>1343456</v>
      </c>
    </row>
    <row r="323" spans="1:11" x14ac:dyDescent="0.25">
      <c r="A323" s="77" t="s">
        <v>379</v>
      </c>
      <c r="B323" s="174" t="s">
        <v>63</v>
      </c>
      <c r="C323" s="174" t="s">
        <v>136</v>
      </c>
      <c r="D323" s="174" t="s">
        <v>105</v>
      </c>
      <c r="E323" s="174" t="s">
        <v>108</v>
      </c>
      <c r="F323" s="175">
        <v>3</v>
      </c>
      <c r="G323" s="174" t="s">
        <v>89</v>
      </c>
      <c r="H323" s="174" t="s">
        <v>380</v>
      </c>
      <c r="I323" s="175"/>
      <c r="J323" s="159">
        <f>J324</f>
        <v>467000</v>
      </c>
      <c r="K323" s="159">
        <f>K324</f>
        <v>467000</v>
      </c>
    </row>
    <row r="324" spans="1:11" ht="47.25" x14ac:dyDescent="0.25">
      <c r="A324" s="77" t="s">
        <v>96</v>
      </c>
      <c r="B324" s="174" t="s">
        <v>63</v>
      </c>
      <c r="C324" s="174" t="s">
        <v>136</v>
      </c>
      <c r="D324" s="174" t="s">
        <v>105</v>
      </c>
      <c r="E324" s="174" t="s">
        <v>108</v>
      </c>
      <c r="F324" s="175">
        <v>3</v>
      </c>
      <c r="G324" s="174" t="s">
        <v>89</v>
      </c>
      <c r="H324" s="174" t="s">
        <v>380</v>
      </c>
      <c r="I324" s="175">
        <v>240</v>
      </c>
      <c r="J324" s="159">
        <v>467000</v>
      </c>
      <c r="K324" s="159">
        <v>467000</v>
      </c>
    </row>
    <row r="325" spans="1:11" x14ac:dyDescent="0.25">
      <c r="A325" s="82" t="s">
        <v>155</v>
      </c>
      <c r="B325" s="174" t="s">
        <v>63</v>
      </c>
      <c r="C325" s="174">
        <v>10</v>
      </c>
      <c r="D325" s="174"/>
      <c r="E325" s="174"/>
      <c r="F325" s="175"/>
      <c r="G325" s="174"/>
      <c r="H325" s="174"/>
      <c r="I325" s="175"/>
      <c r="J325" s="159">
        <f>J326</f>
        <v>799456</v>
      </c>
      <c r="K325" s="159">
        <f>K326</f>
        <v>840928</v>
      </c>
    </row>
    <row r="326" spans="1:11" x14ac:dyDescent="0.25">
      <c r="A326" s="76" t="s">
        <v>156</v>
      </c>
      <c r="B326" s="174" t="s">
        <v>63</v>
      </c>
      <c r="C326" s="174" t="s">
        <v>112</v>
      </c>
      <c r="D326" s="174" t="s">
        <v>93</v>
      </c>
      <c r="E326" s="174"/>
      <c r="F326" s="174"/>
      <c r="G326" s="174"/>
      <c r="H326" s="174"/>
      <c r="I326" s="175"/>
      <c r="J326" s="159">
        <f>J327+J331</f>
        <v>799456</v>
      </c>
      <c r="K326" s="159">
        <f>K327+K331</f>
        <v>840928</v>
      </c>
    </row>
    <row r="327" spans="1:11" ht="31.5" x14ac:dyDescent="0.25">
      <c r="A327" s="77" t="s">
        <v>381</v>
      </c>
      <c r="B327" s="174" t="s">
        <v>63</v>
      </c>
      <c r="C327" s="174" t="s">
        <v>112</v>
      </c>
      <c r="D327" s="174" t="s">
        <v>93</v>
      </c>
      <c r="E327" s="174" t="s">
        <v>382</v>
      </c>
      <c r="F327" s="175">
        <v>0</v>
      </c>
      <c r="G327" s="174" t="s">
        <v>89</v>
      </c>
      <c r="H327" s="174" t="s">
        <v>90</v>
      </c>
      <c r="I327" s="175"/>
      <c r="J327" s="159">
        <f t="shared" ref="J327:K329" si="19">J328</f>
        <v>759456</v>
      </c>
      <c r="K327" s="159">
        <f t="shared" si="19"/>
        <v>800928</v>
      </c>
    </row>
    <row r="328" spans="1:11" ht="31.5" x14ac:dyDescent="0.25">
      <c r="A328" s="77" t="s">
        <v>383</v>
      </c>
      <c r="B328" s="174" t="s">
        <v>63</v>
      </c>
      <c r="C328" s="174" t="s">
        <v>112</v>
      </c>
      <c r="D328" s="174" t="s">
        <v>93</v>
      </c>
      <c r="E328" s="174" t="s">
        <v>382</v>
      </c>
      <c r="F328" s="175">
        <v>3</v>
      </c>
      <c r="G328" s="174" t="s">
        <v>89</v>
      </c>
      <c r="H328" s="174" t="s">
        <v>90</v>
      </c>
      <c r="I328" s="175"/>
      <c r="J328" s="159">
        <f t="shared" si="19"/>
        <v>759456</v>
      </c>
      <c r="K328" s="159">
        <f t="shared" si="19"/>
        <v>800928</v>
      </c>
    </row>
    <row r="329" spans="1:11" ht="31.5" x14ac:dyDescent="0.25">
      <c r="A329" s="77" t="s">
        <v>384</v>
      </c>
      <c r="B329" s="174" t="s">
        <v>63</v>
      </c>
      <c r="C329" s="174" t="s">
        <v>112</v>
      </c>
      <c r="D329" s="174" t="s">
        <v>93</v>
      </c>
      <c r="E329" s="174" t="s">
        <v>382</v>
      </c>
      <c r="F329" s="175">
        <v>3</v>
      </c>
      <c r="G329" s="174" t="s">
        <v>89</v>
      </c>
      <c r="H329" s="174" t="s">
        <v>385</v>
      </c>
      <c r="I329" s="175"/>
      <c r="J329" s="159">
        <f t="shared" si="19"/>
        <v>759456</v>
      </c>
      <c r="K329" s="159">
        <f t="shared" si="19"/>
        <v>800928</v>
      </c>
    </row>
    <row r="330" spans="1:11" ht="47.25" x14ac:dyDescent="0.25">
      <c r="A330" s="77" t="s">
        <v>293</v>
      </c>
      <c r="B330" s="174" t="s">
        <v>63</v>
      </c>
      <c r="C330" s="174" t="s">
        <v>112</v>
      </c>
      <c r="D330" s="174" t="s">
        <v>93</v>
      </c>
      <c r="E330" s="174" t="s">
        <v>382</v>
      </c>
      <c r="F330" s="175">
        <v>3</v>
      </c>
      <c r="G330" s="174" t="s">
        <v>89</v>
      </c>
      <c r="H330" s="174" t="s">
        <v>385</v>
      </c>
      <c r="I330" s="175">
        <v>810</v>
      </c>
      <c r="J330" s="159">
        <v>759456</v>
      </c>
      <c r="K330" s="159">
        <v>800928</v>
      </c>
    </row>
    <row r="331" spans="1:11" x14ac:dyDescent="0.25">
      <c r="A331" s="77" t="s">
        <v>101</v>
      </c>
      <c r="B331" s="174" t="s">
        <v>63</v>
      </c>
      <c r="C331" s="174" t="s">
        <v>112</v>
      </c>
      <c r="D331" s="174" t="s">
        <v>93</v>
      </c>
      <c r="E331" s="174" t="s">
        <v>102</v>
      </c>
      <c r="F331" s="175">
        <v>0</v>
      </c>
      <c r="G331" s="174" t="s">
        <v>89</v>
      </c>
      <c r="H331" s="174" t="s">
        <v>90</v>
      </c>
      <c r="I331" s="175"/>
      <c r="J331" s="159">
        <f t="shared" ref="J331:K333" si="20">J332</f>
        <v>40000</v>
      </c>
      <c r="K331" s="159">
        <f t="shared" si="20"/>
        <v>40000</v>
      </c>
    </row>
    <row r="332" spans="1:11" x14ac:dyDescent="0.25">
      <c r="A332" s="77" t="s">
        <v>243</v>
      </c>
      <c r="B332" s="174" t="s">
        <v>63</v>
      </c>
      <c r="C332" s="174" t="s">
        <v>112</v>
      </c>
      <c r="D332" s="174" t="s">
        <v>93</v>
      </c>
      <c r="E332" s="174" t="s">
        <v>102</v>
      </c>
      <c r="F332" s="175">
        <v>9</v>
      </c>
      <c r="G332" s="174" t="s">
        <v>89</v>
      </c>
      <c r="H332" s="174" t="s">
        <v>90</v>
      </c>
      <c r="I332" s="175"/>
      <c r="J332" s="159">
        <f t="shared" si="20"/>
        <v>40000</v>
      </c>
      <c r="K332" s="159">
        <f t="shared" si="20"/>
        <v>40000</v>
      </c>
    </row>
    <row r="333" spans="1:11" x14ac:dyDescent="0.25">
      <c r="A333" s="77" t="s">
        <v>386</v>
      </c>
      <c r="B333" s="174" t="s">
        <v>63</v>
      </c>
      <c r="C333" s="174" t="s">
        <v>112</v>
      </c>
      <c r="D333" s="174" t="s">
        <v>93</v>
      </c>
      <c r="E333" s="174" t="s">
        <v>102</v>
      </c>
      <c r="F333" s="175">
        <v>9</v>
      </c>
      <c r="G333" s="174" t="s">
        <v>89</v>
      </c>
      <c r="H333" s="174" t="s">
        <v>387</v>
      </c>
      <c r="I333" s="175"/>
      <c r="J333" s="158">
        <f t="shared" si="20"/>
        <v>40000</v>
      </c>
      <c r="K333" s="158">
        <f t="shared" si="20"/>
        <v>40000</v>
      </c>
    </row>
    <row r="334" spans="1:11" ht="31.5" x14ac:dyDescent="0.25">
      <c r="A334" s="77" t="s">
        <v>157</v>
      </c>
      <c r="B334" s="174" t="s">
        <v>63</v>
      </c>
      <c r="C334" s="174" t="s">
        <v>112</v>
      </c>
      <c r="D334" s="174" t="s">
        <v>93</v>
      </c>
      <c r="E334" s="174" t="s">
        <v>102</v>
      </c>
      <c r="F334" s="175">
        <v>9</v>
      </c>
      <c r="G334" s="174" t="s">
        <v>89</v>
      </c>
      <c r="H334" s="174" t="s">
        <v>387</v>
      </c>
      <c r="I334" s="175">
        <v>310</v>
      </c>
      <c r="J334" s="158">
        <v>40000</v>
      </c>
      <c r="K334" s="158">
        <v>40000</v>
      </c>
    </row>
    <row r="335" spans="1:11" x14ac:dyDescent="0.25">
      <c r="A335" s="82" t="s">
        <v>158</v>
      </c>
      <c r="B335" s="174" t="s">
        <v>63</v>
      </c>
      <c r="C335" s="174">
        <v>11</v>
      </c>
      <c r="D335" s="174"/>
      <c r="E335" s="174"/>
      <c r="F335" s="175"/>
      <c r="G335" s="174"/>
      <c r="H335" s="174"/>
      <c r="I335" s="175"/>
      <c r="J335" s="159">
        <f t="shared" ref="J335:K337" si="21">J336</f>
        <v>3432456.83</v>
      </c>
      <c r="K335" s="159">
        <f t="shared" si="21"/>
        <v>3532707.81</v>
      </c>
    </row>
    <row r="336" spans="1:11" ht="31.5" x14ac:dyDescent="0.25">
      <c r="A336" s="76" t="s">
        <v>159</v>
      </c>
      <c r="B336" s="174" t="s">
        <v>63</v>
      </c>
      <c r="C336" s="174">
        <v>11</v>
      </c>
      <c r="D336" s="174" t="s">
        <v>106</v>
      </c>
      <c r="E336" s="174"/>
      <c r="F336" s="175"/>
      <c r="G336" s="174"/>
      <c r="H336" s="174"/>
      <c r="I336" s="175"/>
      <c r="J336" s="159">
        <f t="shared" si="21"/>
        <v>3432456.83</v>
      </c>
      <c r="K336" s="159">
        <f t="shared" si="21"/>
        <v>3532707.81</v>
      </c>
    </row>
    <row r="337" spans="1:11" ht="63" x14ac:dyDescent="0.25">
      <c r="A337" s="77" t="s">
        <v>356</v>
      </c>
      <c r="B337" s="174" t="s">
        <v>63</v>
      </c>
      <c r="C337" s="174" t="s">
        <v>116</v>
      </c>
      <c r="D337" s="174" t="s">
        <v>106</v>
      </c>
      <c r="E337" s="174" t="s">
        <v>108</v>
      </c>
      <c r="F337" s="175">
        <v>0</v>
      </c>
      <c r="G337" s="174" t="s">
        <v>89</v>
      </c>
      <c r="H337" s="174" t="s">
        <v>90</v>
      </c>
      <c r="I337" s="175"/>
      <c r="J337" s="159">
        <f t="shared" si="21"/>
        <v>3432456.83</v>
      </c>
      <c r="K337" s="159">
        <f t="shared" si="21"/>
        <v>3532707.81</v>
      </c>
    </row>
    <row r="338" spans="1:11" ht="63" x14ac:dyDescent="0.25">
      <c r="A338" s="77" t="s">
        <v>388</v>
      </c>
      <c r="B338" s="174" t="s">
        <v>63</v>
      </c>
      <c r="C338" s="174" t="s">
        <v>116</v>
      </c>
      <c r="D338" s="174" t="s">
        <v>106</v>
      </c>
      <c r="E338" s="174" t="s">
        <v>108</v>
      </c>
      <c r="F338" s="175">
        <v>4</v>
      </c>
      <c r="G338" s="174" t="s">
        <v>89</v>
      </c>
      <c r="H338" s="174" t="s">
        <v>90</v>
      </c>
      <c r="I338" s="175"/>
      <c r="J338" s="159">
        <f>J339+J341+J343</f>
        <v>3432456.83</v>
      </c>
      <c r="K338" s="159">
        <f>K339+K341+K343</f>
        <v>3532707.81</v>
      </c>
    </row>
    <row r="339" spans="1:11" x14ac:dyDescent="0.25">
      <c r="A339" s="77" t="s">
        <v>389</v>
      </c>
      <c r="B339" s="174" t="s">
        <v>63</v>
      </c>
      <c r="C339" s="174" t="s">
        <v>116</v>
      </c>
      <c r="D339" s="174" t="s">
        <v>106</v>
      </c>
      <c r="E339" s="174" t="s">
        <v>108</v>
      </c>
      <c r="F339" s="175">
        <v>4</v>
      </c>
      <c r="G339" s="174" t="s">
        <v>89</v>
      </c>
      <c r="H339" s="174" t="s">
        <v>390</v>
      </c>
      <c r="I339" s="175"/>
      <c r="J339" s="159">
        <f>J340</f>
        <v>345000</v>
      </c>
      <c r="K339" s="159">
        <f>K340</f>
        <v>345000</v>
      </c>
    </row>
    <row r="340" spans="1:11" ht="47.25" x14ac:dyDescent="0.25">
      <c r="A340" s="77" t="s">
        <v>96</v>
      </c>
      <c r="B340" s="174" t="s">
        <v>63</v>
      </c>
      <c r="C340" s="174" t="s">
        <v>116</v>
      </c>
      <c r="D340" s="174" t="s">
        <v>106</v>
      </c>
      <c r="E340" s="174" t="s">
        <v>108</v>
      </c>
      <c r="F340" s="175">
        <v>4</v>
      </c>
      <c r="G340" s="174" t="s">
        <v>89</v>
      </c>
      <c r="H340" s="174" t="s">
        <v>390</v>
      </c>
      <c r="I340" s="175">
        <v>240</v>
      </c>
      <c r="J340" s="159">
        <v>345000</v>
      </c>
      <c r="K340" s="159">
        <v>345000</v>
      </c>
    </row>
    <row r="341" spans="1:11" x14ac:dyDescent="0.25">
      <c r="A341" s="77" t="s">
        <v>323</v>
      </c>
      <c r="B341" s="174" t="s">
        <v>63</v>
      </c>
      <c r="C341" s="174" t="s">
        <v>116</v>
      </c>
      <c r="D341" s="174" t="s">
        <v>106</v>
      </c>
      <c r="E341" s="174" t="s">
        <v>108</v>
      </c>
      <c r="F341" s="175">
        <v>4</v>
      </c>
      <c r="G341" s="174" t="s">
        <v>89</v>
      </c>
      <c r="H341" s="174" t="s">
        <v>324</v>
      </c>
      <c r="I341" s="175"/>
      <c r="J341" s="159">
        <f>J342</f>
        <v>1432156.83</v>
      </c>
      <c r="K341" s="159">
        <f>K342</f>
        <v>1532407.81</v>
      </c>
    </row>
    <row r="342" spans="1:11" ht="47.25" x14ac:dyDescent="0.25">
      <c r="A342" s="77" t="s">
        <v>96</v>
      </c>
      <c r="B342" s="174" t="s">
        <v>63</v>
      </c>
      <c r="C342" s="174" t="s">
        <v>116</v>
      </c>
      <c r="D342" s="174" t="s">
        <v>106</v>
      </c>
      <c r="E342" s="174" t="s">
        <v>108</v>
      </c>
      <c r="F342" s="175">
        <v>4</v>
      </c>
      <c r="G342" s="174" t="s">
        <v>89</v>
      </c>
      <c r="H342" s="174" t="s">
        <v>324</v>
      </c>
      <c r="I342" s="175">
        <v>240</v>
      </c>
      <c r="J342" s="159">
        <v>1432156.83</v>
      </c>
      <c r="K342" s="159">
        <v>1532407.81</v>
      </c>
    </row>
    <row r="343" spans="1:11" x14ac:dyDescent="0.25">
      <c r="A343" s="77" t="s">
        <v>391</v>
      </c>
      <c r="B343" s="174" t="s">
        <v>63</v>
      </c>
      <c r="C343" s="174" t="s">
        <v>116</v>
      </c>
      <c r="D343" s="174" t="s">
        <v>106</v>
      </c>
      <c r="E343" s="174" t="s">
        <v>108</v>
      </c>
      <c r="F343" s="175">
        <v>4</v>
      </c>
      <c r="G343" s="174" t="s">
        <v>89</v>
      </c>
      <c r="H343" s="174" t="s">
        <v>392</v>
      </c>
      <c r="I343" s="175"/>
      <c r="J343" s="159">
        <f>J344</f>
        <v>1655300</v>
      </c>
      <c r="K343" s="159">
        <f>K344</f>
        <v>1655300</v>
      </c>
    </row>
    <row r="344" spans="1:11" ht="47.25" x14ac:dyDescent="0.25">
      <c r="A344" s="77" t="s">
        <v>96</v>
      </c>
      <c r="B344" s="174" t="s">
        <v>63</v>
      </c>
      <c r="C344" s="174" t="s">
        <v>116</v>
      </c>
      <c r="D344" s="174" t="s">
        <v>106</v>
      </c>
      <c r="E344" s="174" t="s">
        <v>108</v>
      </c>
      <c r="F344" s="175">
        <v>4</v>
      </c>
      <c r="G344" s="174" t="s">
        <v>89</v>
      </c>
      <c r="H344" s="174" t="s">
        <v>392</v>
      </c>
      <c r="I344" s="175">
        <v>240</v>
      </c>
      <c r="J344" s="159">
        <v>1655300</v>
      </c>
      <c r="K344" s="159">
        <v>1655300</v>
      </c>
    </row>
    <row r="345" spans="1:11" hidden="1" x14ac:dyDescent="0.25">
      <c r="A345" s="82" t="s">
        <v>160</v>
      </c>
      <c r="B345" s="174" t="s">
        <v>63</v>
      </c>
      <c r="C345" s="174" t="s">
        <v>119</v>
      </c>
      <c r="D345" s="174"/>
      <c r="E345" s="174"/>
      <c r="F345" s="175"/>
      <c r="G345" s="174"/>
      <c r="H345" s="174"/>
      <c r="I345" s="175"/>
      <c r="J345" s="159">
        <f t="shared" ref="J345:K349" si="22">J346</f>
        <v>0</v>
      </c>
      <c r="K345" s="159">
        <f t="shared" si="22"/>
        <v>0</v>
      </c>
    </row>
    <row r="346" spans="1:11" hidden="1" x14ac:dyDescent="0.25">
      <c r="A346" s="76" t="s">
        <v>161</v>
      </c>
      <c r="B346" s="174" t="s">
        <v>63</v>
      </c>
      <c r="C346" s="174" t="s">
        <v>119</v>
      </c>
      <c r="D346" s="174" t="s">
        <v>87</v>
      </c>
      <c r="E346" s="174"/>
      <c r="F346" s="175"/>
      <c r="G346" s="174"/>
      <c r="H346" s="174"/>
      <c r="I346" s="175"/>
      <c r="J346" s="159">
        <f t="shared" si="22"/>
        <v>0</v>
      </c>
      <c r="K346" s="159">
        <f t="shared" si="22"/>
        <v>0</v>
      </c>
    </row>
    <row r="347" spans="1:11" ht="78.75" hidden="1" x14ac:dyDescent="0.25">
      <c r="A347" s="77" t="s">
        <v>174</v>
      </c>
      <c r="B347" s="174" t="s">
        <v>63</v>
      </c>
      <c r="C347" s="174" t="s">
        <v>119</v>
      </c>
      <c r="D347" s="174" t="s">
        <v>87</v>
      </c>
      <c r="E347" s="174" t="s">
        <v>116</v>
      </c>
      <c r="F347" s="175">
        <v>0</v>
      </c>
      <c r="G347" s="174" t="s">
        <v>89</v>
      </c>
      <c r="H347" s="174" t="s">
        <v>90</v>
      </c>
      <c r="I347" s="175"/>
      <c r="J347" s="159">
        <f t="shared" si="22"/>
        <v>0</v>
      </c>
      <c r="K347" s="159">
        <f t="shared" si="22"/>
        <v>0</v>
      </c>
    </row>
    <row r="348" spans="1:11" ht="31.5" hidden="1" x14ac:dyDescent="0.25">
      <c r="A348" s="77" t="s">
        <v>175</v>
      </c>
      <c r="B348" s="174" t="s">
        <v>63</v>
      </c>
      <c r="C348" s="174" t="s">
        <v>119</v>
      </c>
      <c r="D348" s="174" t="s">
        <v>87</v>
      </c>
      <c r="E348" s="174" t="s">
        <v>116</v>
      </c>
      <c r="F348" s="174" t="s">
        <v>88</v>
      </c>
      <c r="G348" s="174" t="s">
        <v>86</v>
      </c>
      <c r="H348" s="174" t="s">
        <v>90</v>
      </c>
      <c r="I348" s="174"/>
      <c r="J348" s="159">
        <f t="shared" si="22"/>
        <v>0</v>
      </c>
      <c r="K348" s="159">
        <f t="shared" si="22"/>
        <v>0</v>
      </c>
    </row>
    <row r="349" spans="1:11" ht="31.5" hidden="1" x14ac:dyDescent="0.25">
      <c r="A349" s="77" t="s">
        <v>175</v>
      </c>
      <c r="B349" s="174" t="s">
        <v>63</v>
      </c>
      <c r="C349" s="174" t="s">
        <v>119</v>
      </c>
      <c r="D349" s="174" t="s">
        <v>87</v>
      </c>
      <c r="E349" s="174" t="s">
        <v>116</v>
      </c>
      <c r="F349" s="174" t="s">
        <v>88</v>
      </c>
      <c r="G349" s="174" t="s">
        <v>86</v>
      </c>
      <c r="H349" s="174" t="s">
        <v>176</v>
      </c>
      <c r="I349" s="174"/>
      <c r="J349" s="159">
        <f t="shared" si="22"/>
        <v>0</v>
      </c>
      <c r="K349" s="159">
        <f t="shared" si="22"/>
        <v>0</v>
      </c>
    </row>
    <row r="350" spans="1:11" ht="47.25" hidden="1" x14ac:dyDescent="0.25">
      <c r="A350" s="77" t="s">
        <v>96</v>
      </c>
      <c r="B350" s="174" t="s">
        <v>63</v>
      </c>
      <c r="C350" s="174" t="s">
        <v>119</v>
      </c>
      <c r="D350" s="174" t="s">
        <v>87</v>
      </c>
      <c r="E350" s="174" t="s">
        <v>116</v>
      </c>
      <c r="F350" s="174" t="s">
        <v>88</v>
      </c>
      <c r="G350" s="174" t="s">
        <v>86</v>
      </c>
      <c r="H350" s="174" t="s">
        <v>176</v>
      </c>
      <c r="I350" s="174" t="s">
        <v>97</v>
      </c>
      <c r="J350" s="159"/>
      <c r="K350" s="159"/>
    </row>
    <row r="351" spans="1:11" x14ac:dyDescent="0.25">
      <c r="A351" s="102" t="s">
        <v>419</v>
      </c>
      <c r="B351" s="103">
        <v>872</v>
      </c>
      <c r="C351" s="104" t="s">
        <v>414</v>
      </c>
      <c r="D351" s="104" t="s">
        <v>414</v>
      </c>
      <c r="E351" s="105" t="s">
        <v>414</v>
      </c>
      <c r="F351" s="106" t="s">
        <v>414</v>
      </c>
      <c r="G351" s="107" t="s">
        <v>414</v>
      </c>
      <c r="H351" s="108" t="s">
        <v>414</v>
      </c>
      <c r="I351" s="106"/>
      <c r="J351" s="163">
        <f>J352</f>
        <v>1317863.19</v>
      </c>
      <c r="K351" s="163">
        <f>K352</f>
        <v>1347381.73</v>
      </c>
    </row>
    <row r="352" spans="1:11" x14ac:dyDescent="0.25">
      <c r="A352" s="73" t="s">
        <v>85</v>
      </c>
      <c r="B352" s="174" t="s">
        <v>420</v>
      </c>
      <c r="C352" s="174" t="s">
        <v>86</v>
      </c>
      <c r="D352" s="175" t="s">
        <v>24</v>
      </c>
      <c r="E352" s="174" t="s">
        <v>165</v>
      </c>
      <c r="F352" s="175"/>
      <c r="G352" s="174"/>
      <c r="H352" s="174"/>
      <c r="I352" s="175" t="s">
        <v>166</v>
      </c>
      <c r="J352" s="158">
        <f>J353+J361</f>
        <v>1317863.19</v>
      </c>
      <c r="K352" s="158">
        <f>K353+K361</f>
        <v>1347381.73</v>
      </c>
    </row>
    <row r="353" spans="1:11" ht="63" x14ac:dyDescent="0.25">
      <c r="A353" s="73" t="s">
        <v>92</v>
      </c>
      <c r="B353" s="174" t="s">
        <v>420</v>
      </c>
      <c r="C353" s="174" t="s">
        <v>86</v>
      </c>
      <c r="D353" s="174" t="s">
        <v>93</v>
      </c>
      <c r="E353" s="174" t="s">
        <v>165</v>
      </c>
      <c r="F353" s="175"/>
      <c r="G353" s="174"/>
      <c r="H353" s="174"/>
      <c r="I353" s="175" t="s">
        <v>166</v>
      </c>
      <c r="J353" s="158">
        <f>J354</f>
        <v>1277863.19</v>
      </c>
      <c r="K353" s="158">
        <f>K354</f>
        <v>1307381.73</v>
      </c>
    </row>
    <row r="354" spans="1:11" ht="31.5" x14ac:dyDescent="0.25">
      <c r="A354" s="76" t="s">
        <v>167</v>
      </c>
      <c r="B354" s="174" t="s">
        <v>420</v>
      </c>
      <c r="C354" s="174" t="s">
        <v>86</v>
      </c>
      <c r="D354" s="174" t="s">
        <v>93</v>
      </c>
      <c r="E354" s="174">
        <v>91</v>
      </c>
      <c r="F354" s="175">
        <v>0</v>
      </c>
      <c r="G354" s="174" t="s">
        <v>88</v>
      </c>
      <c r="H354" s="174" t="s">
        <v>90</v>
      </c>
      <c r="I354" s="175" t="s">
        <v>166</v>
      </c>
      <c r="J354" s="158">
        <f>J355</f>
        <v>1277863.19</v>
      </c>
      <c r="K354" s="158">
        <f>K355</f>
        <v>1307381.73</v>
      </c>
    </row>
    <row r="355" spans="1:11" ht="31.5" x14ac:dyDescent="0.25">
      <c r="A355" s="76" t="s">
        <v>168</v>
      </c>
      <c r="B355" s="174" t="s">
        <v>420</v>
      </c>
      <c r="C355" s="174" t="s">
        <v>86</v>
      </c>
      <c r="D355" s="174" t="s">
        <v>93</v>
      </c>
      <c r="E355" s="174">
        <v>91</v>
      </c>
      <c r="F355" s="175">
        <v>1</v>
      </c>
      <c r="G355" s="174" t="s">
        <v>89</v>
      </c>
      <c r="H355" s="174" t="s">
        <v>90</v>
      </c>
      <c r="I355" s="175"/>
      <c r="J355" s="158">
        <f>J356+J358</f>
        <v>1277863.19</v>
      </c>
      <c r="K355" s="158">
        <f>K356+K358</f>
        <v>1307381.73</v>
      </c>
    </row>
    <row r="356" spans="1:11" ht="78.75" x14ac:dyDescent="0.25">
      <c r="A356" s="76" t="s">
        <v>169</v>
      </c>
      <c r="B356" s="174" t="s">
        <v>420</v>
      </c>
      <c r="C356" s="174" t="s">
        <v>86</v>
      </c>
      <c r="D356" s="174" t="s">
        <v>93</v>
      </c>
      <c r="E356" s="174">
        <v>91</v>
      </c>
      <c r="F356" s="175">
        <v>1</v>
      </c>
      <c r="G356" s="174" t="s">
        <v>89</v>
      </c>
      <c r="H356" s="174" t="s">
        <v>170</v>
      </c>
      <c r="I356" s="175"/>
      <c r="J356" s="158">
        <f>J357</f>
        <v>1277863.19</v>
      </c>
      <c r="K356" s="158">
        <f>K357</f>
        <v>1307381.73</v>
      </c>
    </row>
    <row r="357" spans="1:11" ht="31.5" x14ac:dyDescent="0.25">
      <c r="A357" s="76" t="s">
        <v>171</v>
      </c>
      <c r="B357" s="174" t="s">
        <v>420</v>
      </c>
      <c r="C357" s="174" t="s">
        <v>86</v>
      </c>
      <c r="D357" s="174" t="s">
        <v>93</v>
      </c>
      <c r="E357" s="174">
        <v>91</v>
      </c>
      <c r="F357" s="175">
        <v>1</v>
      </c>
      <c r="G357" s="174" t="s">
        <v>89</v>
      </c>
      <c r="H357" s="174" t="s">
        <v>170</v>
      </c>
      <c r="I357" s="175">
        <v>120</v>
      </c>
      <c r="J357" s="159">
        <v>1277863.19</v>
      </c>
      <c r="K357" s="159">
        <v>1307381.73</v>
      </c>
    </row>
    <row r="358" spans="1:11" ht="78.75" hidden="1" customHeight="1" x14ac:dyDescent="0.25">
      <c r="A358" s="76" t="s">
        <v>172</v>
      </c>
      <c r="B358" s="174" t="s">
        <v>420</v>
      </c>
      <c r="C358" s="174" t="s">
        <v>86</v>
      </c>
      <c r="D358" s="174" t="s">
        <v>93</v>
      </c>
      <c r="E358" s="174">
        <v>91</v>
      </c>
      <c r="F358" s="175">
        <v>1</v>
      </c>
      <c r="G358" s="174" t="s">
        <v>89</v>
      </c>
      <c r="H358" s="174" t="s">
        <v>173</v>
      </c>
      <c r="I358" s="175"/>
      <c r="J358" s="159">
        <f>J359+J360</f>
        <v>0</v>
      </c>
      <c r="K358" s="159">
        <f>K359+K360</f>
        <v>0</v>
      </c>
    </row>
    <row r="359" spans="1:11" ht="47.25" hidden="1" customHeight="1" x14ac:dyDescent="0.25">
      <c r="A359" s="77" t="s">
        <v>96</v>
      </c>
      <c r="B359" s="174" t="s">
        <v>420</v>
      </c>
      <c r="C359" s="174" t="s">
        <v>86</v>
      </c>
      <c r="D359" s="174" t="s">
        <v>93</v>
      </c>
      <c r="E359" s="174">
        <v>91</v>
      </c>
      <c r="F359" s="175">
        <v>1</v>
      </c>
      <c r="G359" s="174" t="s">
        <v>89</v>
      </c>
      <c r="H359" s="174" t="s">
        <v>173</v>
      </c>
      <c r="I359" s="175">
        <v>240</v>
      </c>
      <c r="J359" s="159"/>
      <c r="K359" s="159"/>
    </row>
    <row r="360" spans="1:11" ht="15.75" hidden="1" customHeight="1" x14ac:dyDescent="0.25">
      <c r="A360" s="77" t="s">
        <v>98</v>
      </c>
      <c r="B360" s="174" t="s">
        <v>420</v>
      </c>
      <c r="C360" s="174" t="s">
        <v>86</v>
      </c>
      <c r="D360" s="174" t="s">
        <v>93</v>
      </c>
      <c r="E360" s="174">
        <v>91</v>
      </c>
      <c r="F360" s="175">
        <v>1</v>
      </c>
      <c r="G360" s="174" t="s">
        <v>89</v>
      </c>
      <c r="H360" s="174" t="s">
        <v>173</v>
      </c>
      <c r="I360" s="175">
        <v>850</v>
      </c>
      <c r="J360" s="159"/>
      <c r="K360" s="159"/>
    </row>
    <row r="361" spans="1:11" x14ac:dyDescent="0.25">
      <c r="A361" s="77" t="s">
        <v>120</v>
      </c>
      <c r="B361" s="174" t="s">
        <v>420</v>
      </c>
      <c r="C361" s="174" t="s">
        <v>86</v>
      </c>
      <c r="D361" s="174" t="s">
        <v>121</v>
      </c>
      <c r="E361" s="174"/>
      <c r="F361" s="174"/>
      <c r="G361" s="174"/>
      <c r="H361" s="174"/>
      <c r="I361" s="174"/>
      <c r="J361" s="159">
        <f t="shared" ref="J361:K364" si="23">J362</f>
        <v>40000</v>
      </c>
      <c r="K361" s="159">
        <f t="shared" si="23"/>
        <v>40000</v>
      </c>
    </row>
    <row r="362" spans="1:11" ht="31.5" x14ac:dyDescent="0.25">
      <c r="A362" s="76" t="s">
        <v>167</v>
      </c>
      <c r="B362" s="174" t="s">
        <v>420</v>
      </c>
      <c r="C362" s="174" t="s">
        <v>86</v>
      </c>
      <c r="D362" s="175">
        <v>13</v>
      </c>
      <c r="E362" s="174" t="s">
        <v>238</v>
      </c>
      <c r="F362" s="175">
        <v>0</v>
      </c>
      <c r="G362" s="174" t="s">
        <v>89</v>
      </c>
      <c r="H362" s="174" t="s">
        <v>90</v>
      </c>
      <c r="I362" s="175"/>
      <c r="J362" s="159">
        <f t="shared" si="23"/>
        <v>40000</v>
      </c>
      <c r="K362" s="159">
        <f t="shared" si="23"/>
        <v>40000</v>
      </c>
    </row>
    <row r="363" spans="1:11" ht="31.5" x14ac:dyDescent="0.25">
      <c r="A363" s="76" t="s">
        <v>168</v>
      </c>
      <c r="B363" s="174" t="s">
        <v>420</v>
      </c>
      <c r="C363" s="174" t="s">
        <v>86</v>
      </c>
      <c r="D363" s="175">
        <v>13</v>
      </c>
      <c r="E363" s="175">
        <v>91</v>
      </c>
      <c r="F363" s="175">
        <v>1</v>
      </c>
      <c r="G363" s="174" t="s">
        <v>89</v>
      </c>
      <c r="H363" s="174" t="s">
        <v>90</v>
      </c>
      <c r="I363" s="175"/>
      <c r="J363" s="159">
        <f t="shared" si="23"/>
        <v>40000</v>
      </c>
      <c r="K363" s="159">
        <f t="shared" si="23"/>
        <v>40000</v>
      </c>
    </row>
    <row r="364" spans="1:11" ht="63" x14ac:dyDescent="0.25">
      <c r="A364" s="76" t="s">
        <v>239</v>
      </c>
      <c r="B364" s="174" t="s">
        <v>420</v>
      </c>
      <c r="C364" s="174" t="s">
        <v>86</v>
      </c>
      <c r="D364" s="175">
        <v>13</v>
      </c>
      <c r="E364" s="175">
        <v>91</v>
      </c>
      <c r="F364" s="175">
        <v>1</v>
      </c>
      <c r="G364" s="174" t="s">
        <v>89</v>
      </c>
      <c r="H364" s="174" t="s">
        <v>240</v>
      </c>
      <c r="I364" s="175"/>
      <c r="J364" s="159">
        <f t="shared" si="23"/>
        <v>40000</v>
      </c>
      <c r="K364" s="159">
        <f t="shared" si="23"/>
        <v>40000</v>
      </c>
    </row>
    <row r="365" spans="1:11" ht="47.25" x14ac:dyDescent="0.25">
      <c r="A365" s="76" t="s">
        <v>96</v>
      </c>
      <c r="B365" s="174" t="s">
        <v>420</v>
      </c>
      <c r="C365" s="174" t="s">
        <v>86</v>
      </c>
      <c r="D365" s="175">
        <v>13</v>
      </c>
      <c r="E365" s="175">
        <v>91</v>
      </c>
      <c r="F365" s="175">
        <v>1</v>
      </c>
      <c r="G365" s="174" t="s">
        <v>89</v>
      </c>
      <c r="H365" s="174" t="s">
        <v>240</v>
      </c>
      <c r="I365" s="175">
        <v>240</v>
      </c>
      <c r="J365" s="159">
        <v>40000</v>
      </c>
      <c r="K365" s="159">
        <v>40000</v>
      </c>
    </row>
    <row r="366" spans="1:11" x14ac:dyDescent="0.25">
      <c r="A366" s="112" t="s">
        <v>163</v>
      </c>
      <c r="B366" s="86"/>
      <c r="C366" s="113"/>
      <c r="D366" s="86"/>
      <c r="E366" s="113"/>
      <c r="F366" s="86"/>
      <c r="G366" s="113"/>
      <c r="H366" s="114"/>
      <c r="I366" s="114"/>
      <c r="J366" s="158">
        <f>J12+J351</f>
        <v>138608114.98000002</v>
      </c>
      <c r="K366" s="158">
        <f>K12+K351</f>
        <v>142452520.49999997</v>
      </c>
    </row>
    <row r="367" spans="1:11" x14ac:dyDescent="0.25">
      <c r="A367" s="180"/>
      <c r="B367" s="181"/>
      <c r="C367" s="181"/>
      <c r="D367" s="181"/>
      <c r="E367" s="181"/>
      <c r="F367" s="181"/>
      <c r="G367" s="181"/>
      <c r="H367" s="181"/>
      <c r="I367" s="181">
        <v>1</v>
      </c>
      <c r="J367" s="182">
        <f>J13+J352</f>
        <v>21622929.580000002</v>
      </c>
      <c r="K367" s="182">
        <f>K13+K352</f>
        <v>21977208.809999999</v>
      </c>
    </row>
    <row r="368" spans="1:11" x14ac:dyDescent="0.25">
      <c r="A368" s="180"/>
      <c r="B368" s="181"/>
      <c r="C368" s="181"/>
      <c r="D368" s="181"/>
      <c r="E368" s="181"/>
      <c r="F368" s="181"/>
      <c r="G368" s="181"/>
      <c r="H368" s="181"/>
      <c r="I368" s="181">
        <v>2</v>
      </c>
      <c r="J368" s="182">
        <f>J123</f>
        <v>504399.05</v>
      </c>
      <c r="K368" s="182">
        <f>K123</f>
        <v>520953.75</v>
      </c>
    </row>
    <row r="369" spans="1:11" x14ac:dyDescent="0.25">
      <c r="A369" s="180"/>
      <c r="B369" s="181"/>
      <c r="C369" s="181"/>
      <c r="D369" s="181"/>
      <c r="E369" s="181"/>
      <c r="F369" s="181"/>
      <c r="G369" s="181"/>
      <c r="H369" s="181"/>
      <c r="I369" s="181">
        <v>3</v>
      </c>
      <c r="J369" s="182">
        <f>J129</f>
        <v>1275278.6000000001</v>
      </c>
      <c r="K369" s="182">
        <f>K129</f>
        <v>1240878.6000000001</v>
      </c>
    </row>
    <row r="370" spans="1:11" x14ac:dyDescent="0.25">
      <c r="A370" s="180"/>
      <c r="B370" s="181"/>
      <c r="C370" s="181"/>
      <c r="D370" s="181"/>
      <c r="E370" s="181"/>
      <c r="F370" s="181"/>
      <c r="G370" s="181"/>
      <c r="H370" s="181"/>
      <c r="I370" s="181">
        <v>4</v>
      </c>
      <c r="J370" s="182">
        <f>J166</f>
        <v>29918909.309999999</v>
      </c>
      <c r="K370" s="182">
        <f>K166</f>
        <v>31444389.809999999</v>
      </c>
    </row>
    <row r="371" spans="1:11" x14ac:dyDescent="0.25">
      <c r="A371" s="180"/>
      <c r="B371" s="181"/>
      <c r="C371" s="181"/>
      <c r="D371" s="181"/>
      <c r="E371" s="181"/>
      <c r="F371" s="181"/>
      <c r="G371" s="181"/>
      <c r="H371" s="181"/>
      <c r="I371" s="181">
        <v>5</v>
      </c>
      <c r="J371" s="182">
        <f>J191</f>
        <v>56042984.260000005</v>
      </c>
      <c r="K371" s="182">
        <f>K191</f>
        <v>55737898.729999997</v>
      </c>
    </row>
    <row r="372" spans="1:11" x14ac:dyDescent="0.25">
      <c r="A372" s="180"/>
      <c r="B372" s="181"/>
      <c r="C372" s="181"/>
      <c r="D372" s="181"/>
      <c r="E372" s="181"/>
      <c r="F372" s="181"/>
      <c r="G372" s="181"/>
      <c r="H372" s="181"/>
      <c r="I372" s="181">
        <v>6</v>
      </c>
      <c r="J372" s="183"/>
      <c r="K372" s="183"/>
    </row>
    <row r="373" spans="1:11" x14ac:dyDescent="0.25">
      <c r="A373" s="180"/>
      <c r="B373" s="181"/>
      <c r="C373" s="181"/>
      <c r="D373" s="181"/>
      <c r="E373" s="181"/>
      <c r="F373" s="181"/>
      <c r="G373" s="181"/>
      <c r="H373" s="181"/>
      <c r="I373" s="181">
        <v>7</v>
      </c>
      <c r="J373" s="182">
        <f>J274</f>
        <v>3233093.6</v>
      </c>
      <c r="K373" s="182">
        <f>K274</f>
        <v>3338893.6</v>
      </c>
    </row>
    <row r="374" spans="1:11" x14ac:dyDescent="0.25">
      <c r="A374" s="180"/>
      <c r="B374" s="181"/>
      <c r="C374" s="181"/>
      <c r="D374" s="181"/>
      <c r="E374" s="181"/>
      <c r="F374" s="181"/>
      <c r="G374" s="181"/>
      <c r="H374" s="181"/>
      <c r="I374" s="181">
        <v>8</v>
      </c>
      <c r="J374" s="182">
        <f>J286</f>
        <v>21778607.749999996</v>
      </c>
      <c r="K374" s="182">
        <f>K286</f>
        <v>23818661.390000001</v>
      </c>
    </row>
    <row r="375" spans="1:11" x14ac:dyDescent="0.25">
      <c r="A375" s="180"/>
      <c r="B375" s="181"/>
      <c r="C375" s="181"/>
      <c r="D375" s="181"/>
      <c r="E375" s="181"/>
      <c r="F375" s="181"/>
      <c r="G375" s="181"/>
      <c r="H375" s="181"/>
      <c r="I375" s="181">
        <v>10</v>
      </c>
      <c r="J375" s="182">
        <f>J325</f>
        <v>799456</v>
      </c>
      <c r="K375" s="182">
        <f>K325</f>
        <v>840928</v>
      </c>
    </row>
    <row r="376" spans="1:11" x14ac:dyDescent="0.25">
      <c r="A376" s="180"/>
      <c r="B376" s="181"/>
      <c r="C376" s="181"/>
      <c r="D376" s="181"/>
      <c r="E376" s="181"/>
      <c r="F376" s="181"/>
      <c r="G376" s="181"/>
      <c r="H376" s="181"/>
      <c r="I376" s="181">
        <v>11</v>
      </c>
      <c r="J376" s="182">
        <f>J335</f>
        <v>3432456.83</v>
      </c>
      <c r="K376" s="182">
        <f>K335</f>
        <v>3532707.81</v>
      </c>
    </row>
    <row r="377" spans="1:11" x14ac:dyDescent="0.25">
      <c r="A377" s="180"/>
      <c r="B377" s="181"/>
      <c r="C377" s="181"/>
      <c r="D377" s="181"/>
      <c r="E377" s="181"/>
      <c r="F377" s="181"/>
      <c r="G377" s="181"/>
      <c r="H377" s="181"/>
      <c r="I377" s="181">
        <v>12</v>
      </c>
      <c r="J377" s="182">
        <f>J345</f>
        <v>0</v>
      </c>
      <c r="K377" s="182">
        <f>K345</f>
        <v>0</v>
      </c>
    </row>
    <row r="378" spans="1:11" x14ac:dyDescent="0.25">
      <c r="A378" s="180"/>
      <c r="B378" s="181"/>
      <c r="C378" s="181"/>
      <c r="D378" s="181"/>
      <c r="E378" s="181"/>
      <c r="F378" s="181"/>
      <c r="G378" s="181"/>
      <c r="H378" s="181"/>
      <c r="I378" s="181">
        <v>99</v>
      </c>
      <c r="J378" s="182">
        <v>3600000</v>
      </c>
      <c r="K378" s="182">
        <v>7600000</v>
      </c>
    </row>
    <row r="379" spans="1:11" x14ac:dyDescent="0.25">
      <c r="A379" s="180"/>
      <c r="B379" s="181"/>
      <c r="C379" s="181"/>
      <c r="D379" s="181"/>
      <c r="E379" s="181"/>
      <c r="F379" s="181"/>
      <c r="G379" s="181"/>
      <c r="H379" s="181"/>
      <c r="I379" s="181"/>
      <c r="J379" s="182">
        <f>SUM(J367:J378)</f>
        <v>142208114.98000002</v>
      </c>
      <c r="K379" s="182">
        <f>SUM(K367:K378)</f>
        <v>150052520.5</v>
      </c>
    </row>
    <row r="380" spans="1:11" x14ac:dyDescent="0.25">
      <c r="I380" s="48" t="s">
        <v>531</v>
      </c>
      <c r="J380" s="166">
        <f>'Прил 2'!C38</f>
        <v>142208114.98000002</v>
      </c>
      <c r="K380" s="166">
        <f>'Прил 2'!D38</f>
        <v>150052520.5</v>
      </c>
    </row>
    <row r="381" spans="1:11" x14ac:dyDescent="0.25">
      <c r="I381" s="48" t="s">
        <v>532</v>
      </c>
      <c r="J381" s="166">
        <f>J380-J379</f>
        <v>0</v>
      </c>
      <c r="K381" s="166">
        <f>K380-K379</f>
        <v>0</v>
      </c>
    </row>
  </sheetData>
  <autoFilter ref="A12:K12"/>
  <mergeCells count="9">
    <mergeCell ref="E11:H11"/>
    <mergeCell ref="F1:K1"/>
    <mergeCell ref="F2:K2"/>
    <mergeCell ref="F3:K3"/>
    <mergeCell ref="F4:K4"/>
    <mergeCell ref="F5:K5"/>
    <mergeCell ref="F6:K6"/>
    <mergeCell ref="A8:K8"/>
    <mergeCell ref="A10:K10"/>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I165"/>
  <sheetViews>
    <sheetView tabSelected="1" view="pageBreakPreview" topLeftCell="A26" zoomScaleSheetLayoutView="100" workbookViewId="0">
      <selection activeCell="A34" sqref="A34"/>
    </sheetView>
  </sheetViews>
  <sheetFormatPr defaultColWidth="8.85546875" defaultRowHeight="15.75" x14ac:dyDescent="0.25"/>
  <cols>
    <col min="1" max="1" width="73.5703125" style="47" customWidth="1"/>
    <col min="2" max="2" width="4.42578125" style="48" customWidth="1"/>
    <col min="3" max="3" width="4.7109375" style="48" customWidth="1"/>
    <col min="4" max="4" width="4.42578125" style="48" customWidth="1"/>
    <col min="5" max="5" width="7.5703125" style="48" customWidth="1"/>
    <col min="6" max="6" width="9.28515625" style="48" customWidth="1"/>
    <col min="7" max="8" width="6.7109375" style="48" customWidth="1"/>
    <col min="9" max="9" width="18.28515625" style="49" customWidth="1"/>
    <col min="10" max="16384" width="8.85546875" style="41"/>
  </cols>
  <sheetData>
    <row r="1" spans="1:9" ht="15.75" customHeight="1" x14ac:dyDescent="0.25">
      <c r="A1" s="39"/>
      <c r="B1" s="40"/>
      <c r="C1" s="243" t="s">
        <v>422</v>
      </c>
      <c r="D1" s="243"/>
      <c r="E1" s="243"/>
      <c r="F1" s="243"/>
      <c r="G1" s="243"/>
      <c r="H1" s="243"/>
      <c r="I1" s="243"/>
    </row>
    <row r="2" spans="1:9" ht="15.75" customHeight="1" x14ac:dyDescent="0.25">
      <c r="A2" s="39"/>
      <c r="B2" s="40"/>
      <c r="C2" s="245" t="s">
        <v>40</v>
      </c>
      <c r="D2" s="245"/>
      <c r="E2" s="245"/>
      <c r="F2" s="245"/>
      <c r="G2" s="245"/>
      <c r="H2" s="245"/>
      <c r="I2" s="245"/>
    </row>
    <row r="3" spans="1:9" x14ac:dyDescent="0.25">
      <c r="A3" s="39"/>
      <c r="B3" s="40"/>
      <c r="C3" s="234" t="s">
        <v>42</v>
      </c>
      <c r="D3" s="234"/>
      <c r="E3" s="234"/>
      <c r="F3" s="234"/>
      <c r="G3" s="234"/>
      <c r="H3" s="234"/>
      <c r="I3" s="234"/>
    </row>
    <row r="4" spans="1:9" x14ac:dyDescent="0.25">
      <c r="A4" s="39"/>
      <c r="B4" s="40"/>
      <c r="C4" s="234" t="s">
        <v>43</v>
      </c>
      <c r="D4" s="234"/>
      <c r="E4" s="234"/>
      <c r="F4" s="234"/>
      <c r="G4" s="234"/>
      <c r="H4" s="234"/>
      <c r="I4" s="234"/>
    </row>
    <row r="5" spans="1:9" ht="15.75" customHeight="1" x14ac:dyDescent="0.25">
      <c r="A5" s="39"/>
      <c r="B5" s="40"/>
      <c r="C5" s="243" t="s">
        <v>496</v>
      </c>
      <c r="D5" s="243"/>
      <c r="E5" s="243"/>
      <c r="F5" s="243"/>
      <c r="G5" s="243"/>
      <c r="H5" s="243"/>
      <c r="I5" s="243"/>
    </row>
    <row r="6" spans="1:9" ht="15.75" customHeight="1" x14ac:dyDescent="0.25">
      <c r="A6" s="39"/>
      <c r="B6" s="40"/>
      <c r="C6" s="243" t="s">
        <v>592</v>
      </c>
      <c r="D6" s="243"/>
      <c r="E6" s="243"/>
      <c r="F6" s="243"/>
      <c r="G6" s="243"/>
      <c r="H6" s="243"/>
      <c r="I6" s="243"/>
    </row>
    <row r="7" spans="1:9" x14ac:dyDescent="0.25">
      <c r="A7" s="39"/>
      <c r="B7" s="40"/>
      <c r="C7" s="40"/>
      <c r="D7" s="40"/>
      <c r="E7" s="40"/>
      <c r="F7" s="40"/>
      <c r="G7" s="40"/>
      <c r="H7" s="40"/>
      <c r="I7" s="42"/>
    </row>
    <row r="8" spans="1:9" x14ac:dyDescent="0.25">
      <c r="A8" s="39"/>
      <c r="B8" s="40"/>
      <c r="C8" s="40"/>
      <c r="D8" s="40"/>
      <c r="E8" s="40"/>
      <c r="F8" s="40"/>
      <c r="G8" s="40"/>
      <c r="H8" s="40"/>
      <c r="I8" s="42"/>
    </row>
    <row r="9" spans="1:9" ht="96.75" customHeight="1" x14ac:dyDescent="0.25">
      <c r="A9" s="232" t="s">
        <v>571</v>
      </c>
      <c r="B9" s="232"/>
      <c r="C9" s="232"/>
      <c r="D9" s="232"/>
      <c r="E9" s="232"/>
      <c r="F9" s="232"/>
      <c r="G9" s="232"/>
      <c r="H9" s="232"/>
      <c r="I9" s="232"/>
    </row>
    <row r="10" spans="1:9" x14ac:dyDescent="0.25">
      <c r="A10" s="43"/>
      <c r="B10" s="44"/>
      <c r="C10" s="44"/>
      <c r="D10" s="44"/>
      <c r="E10" s="44"/>
      <c r="F10" s="44"/>
      <c r="G10" s="44"/>
      <c r="H10" s="44"/>
      <c r="I10" s="45"/>
    </row>
    <row r="11" spans="1:9" x14ac:dyDescent="0.25">
      <c r="A11" s="246" t="s">
        <v>39</v>
      </c>
      <c r="B11" s="246"/>
      <c r="C11" s="246"/>
      <c r="D11" s="246"/>
      <c r="E11" s="246"/>
      <c r="F11" s="246"/>
      <c r="G11" s="246"/>
      <c r="H11" s="246"/>
      <c r="I11" s="246"/>
    </row>
    <row r="12" spans="1:9" ht="94.5" x14ac:dyDescent="0.25">
      <c r="A12" s="46" t="s">
        <v>80</v>
      </c>
      <c r="B12" s="239" t="s">
        <v>83</v>
      </c>
      <c r="C12" s="240"/>
      <c r="D12" s="240"/>
      <c r="E12" s="240"/>
      <c r="F12" s="46" t="s">
        <v>425</v>
      </c>
      <c r="G12" s="46" t="s">
        <v>408</v>
      </c>
      <c r="H12" s="46" t="s">
        <v>409</v>
      </c>
      <c r="I12" s="46" t="s">
        <v>57</v>
      </c>
    </row>
    <row r="13" spans="1:9" ht="47.25" x14ac:dyDescent="0.25">
      <c r="A13" s="115" t="s">
        <v>202</v>
      </c>
      <c r="B13" s="116" t="s">
        <v>86</v>
      </c>
      <c r="C13" s="117" t="s">
        <v>88</v>
      </c>
      <c r="D13" s="116" t="s">
        <v>89</v>
      </c>
      <c r="E13" s="116" t="s">
        <v>90</v>
      </c>
      <c r="F13" s="118" t="s">
        <v>414</v>
      </c>
      <c r="G13" s="119" t="s">
        <v>414</v>
      </c>
      <c r="H13" s="119" t="s">
        <v>414</v>
      </c>
      <c r="I13" s="120">
        <f>I14+I19</f>
        <v>2537743.7999999998</v>
      </c>
    </row>
    <row r="14" spans="1:9" x14ac:dyDescent="0.25">
      <c r="A14" s="121" t="s">
        <v>427</v>
      </c>
      <c r="B14" s="122" t="s">
        <v>86</v>
      </c>
      <c r="C14" s="53" t="s">
        <v>91</v>
      </c>
      <c r="D14" s="122" t="s">
        <v>89</v>
      </c>
      <c r="E14" s="122" t="s">
        <v>90</v>
      </c>
      <c r="F14" s="101" t="s">
        <v>414</v>
      </c>
      <c r="G14" s="52" t="s">
        <v>414</v>
      </c>
      <c r="H14" s="52" t="s">
        <v>414</v>
      </c>
      <c r="I14" s="123">
        <f>SUM(I15:I18)</f>
        <v>2227743.7999999998</v>
      </c>
    </row>
    <row r="15" spans="1:9" hidden="1" x14ac:dyDescent="0.25">
      <c r="A15" s="121" t="s">
        <v>505</v>
      </c>
      <c r="B15" s="122" t="s">
        <v>86</v>
      </c>
      <c r="C15" s="53" t="s">
        <v>91</v>
      </c>
      <c r="D15" s="122" t="s">
        <v>89</v>
      </c>
      <c r="E15" s="122" t="s">
        <v>506</v>
      </c>
      <c r="F15" s="101">
        <v>240</v>
      </c>
      <c r="G15" s="52">
        <v>1</v>
      </c>
      <c r="H15" s="52">
        <v>13</v>
      </c>
      <c r="I15" s="123">
        <f>'Прил 7'!J64</f>
        <v>0</v>
      </c>
    </row>
    <row r="16" spans="1:9" x14ac:dyDescent="0.25">
      <c r="A16" s="121" t="s">
        <v>204</v>
      </c>
      <c r="B16" s="122" t="s">
        <v>86</v>
      </c>
      <c r="C16" s="53" t="s">
        <v>91</v>
      </c>
      <c r="D16" s="122" t="s">
        <v>89</v>
      </c>
      <c r="E16" s="122">
        <v>29060</v>
      </c>
      <c r="F16" s="101">
        <v>240</v>
      </c>
      <c r="G16" s="52">
        <v>1</v>
      </c>
      <c r="H16" s="52">
        <v>13</v>
      </c>
      <c r="I16" s="123">
        <f>'Прил 7'!J66</f>
        <v>1421312.64</v>
      </c>
    </row>
    <row r="17" spans="1:9" x14ac:dyDescent="0.25">
      <c r="A17" s="121" t="s">
        <v>206</v>
      </c>
      <c r="B17" s="122" t="s">
        <v>86</v>
      </c>
      <c r="C17" s="53" t="s">
        <v>91</v>
      </c>
      <c r="D17" s="122" t="s">
        <v>89</v>
      </c>
      <c r="E17" s="122">
        <v>29270</v>
      </c>
      <c r="F17" s="101">
        <v>240</v>
      </c>
      <c r="G17" s="52">
        <v>1</v>
      </c>
      <c r="H17" s="52">
        <v>13</v>
      </c>
      <c r="I17" s="123">
        <f>'Прил 7'!J68</f>
        <v>274050</v>
      </c>
    </row>
    <row r="18" spans="1:9" x14ac:dyDescent="0.25">
      <c r="A18" s="121" t="s">
        <v>208</v>
      </c>
      <c r="B18" s="122" t="s">
        <v>86</v>
      </c>
      <c r="C18" s="53" t="s">
        <v>91</v>
      </c>
      <c r="D18" s="122" t="s">
        <v>89</v>
      </c>
      <c r="E18" s="122">
        <v>29290</v>
      </c>
      <c r="F18" s="101">
        <v>240</v>
      </c>
      <c r="G18" s="52">
        <v>1</v>
      </c>
      <c r="H18" s="52">
        <v>13</v>
      </c>
      <c r="I18" s="123">
        <f>'Прил 7'!J70</f>
        <v>532381.16</v>
      </c>
    </row>
    <row r="19" spans="1:9" ht="31.5" x14ac:dyDescent="0.25">
      <c r="A19" s="121" t="s">
        <v>428</v>
      </c>
      <c r="B19" s="122" t="s">
        <v>86</v>
      </c>
      <c r="C19" s="53">
        <v>2</v>
      </c>
      <c r="D19" s="122" t="s">
        <v>89</v>
      </c>
      <c r="E19" s="122" t="s">
        <v>90</v>
      </c>
      <c r="F19" s="101"/>
      <c r="G19" s="52"/>
      <c r="H19" s="52"/>
      <c r="I19" s="123">
        <f>I20</f>
        <v>310000</v>
      </c>
    </row>
    <row r="20" spans="1:9" ht="31.5" x14ac:dyDescent="0.25">
      <c r="A20" s="121" t="s">
        <v>211</v>
      </c>
      <c r="B20" s="122" t="s">
        <v>86</v>
      </c>
      <c r="C20" s="53">
        <v>2</v>
      </c>
      <c r="D20" s="122" t="s">
        <v>89</v>
      </c>
      <c r="E20" s="122">
        <v>29070</v>
      </c>
      <c r="F20" s="101">
        <v>240</v>
      </c>
      <c r="G20" s="52">
        <v>1</v>
      </c>
      <c r="H20" s="52">
        <v>13</v>
      </c>
      <c r="I20" s="123">
        <f>'Прил 7'!J73</f>
        <v>310000</v>
      </c>
    </row>
    <row r="21" spans="1:9" ht="94.5" x14ac:dyDescent="0.25">
      <c r="A21" s="121" t="s">
        <v>248</v>
      </c>
      <c r="B21" s="122" t="s">
        <v>87</v>
      </c>
      <c r="C21" s="53" t="s">
        <v>88</v>
      </c>
      <c r="D21" s="122" t="s">
        <v>89</v>
      </c>
      <c r="E21" s="122" t="s">
        <v>90</v>
      </c>
      <c r="F21" s="101" t="s">
        <v>414</v>
      </c>
      <c r="G21" s="52" t="s">
        <v>414</v>
      </c>
      <c r="H21" s="52" t="s">
        <v>414</v>
      </c>
      <c r="I21" s="123">
        <f>I22+I28+I30+I33+I35</f>
        <v>685978.6</v>
      </c>
    </row>
    <row r="22" spans="1:9" ht="31.5" x14ac:dyDescent="0.25">
      <c r="A22" s="121" t="s">
        <v>429</v>
      </c>
      <c r="B22" s="122" t="s">
        <v>87</v>
      </c>
      <c r="C22" s="53" t="s">
        <v>91</v>
      </c>
      <c r="D22" s="122" t="s">
        <v>89</v>
      </c>
      <c r="E22" s="122" t="s">
        <v>90</v>
      </c>
      <c r="F22" s="101" t="s">
        <v>414</v>
      </c>
      <c r="G22" s="52" t="s">
        <v>414</v>
      </c>
      <c r="H22" s="52" t="s">
        <v>414</v>
      </c>
      <c r="I22" s="123">
        <f>SUM(I23:I27)</f>
        <v>180000</v>
      </c>
    </row>
    <row r="23" spans="1:9" x14ac:dyDescent="0.25">
      <c r="A23" s="121" t="s">
        <v>250</v>
      </c>
      <c r="B23" s="122" t="s">
        <v>87</v>
      </c>
      <c r="C23" s="53">
        <v>1</v>
      </c>
      <c r="D23" s="122" t="s">
        <v>89</v>
      </c>
      <c r="E23" s="122">
        <v>29080</v>
      </c>
      <c r="F23" s="101">
        <v>240</v>
      </c>
      <c r="G23" s="52">
        <v>3</v>
      </c>
      <c r="H23" s="52">
        <v>9</v>
      </c>
      <c r="I23" s="123">
        <f>'Прил 7'!J151</f>
        <v>70000</v>
      </c>
    </row>
    <row r="24" spans="1:9" hidden="1" x14ac:dyDescent="0.25">
      <c r="A24" s="121" t="s">
        <v>252</v>
      </c>
      <c r="B24" s="122" t="s">
        <v>87</v>
      </c>
      <c r="C24" s="53">
        <v>1</v>
      </c>
      <c r="D24" s="122" t="s">
        <v>89</v>
      </c>
      <c r="E24" s="122">
        <v>29320</v>
      </c>
      <c r="F24" s="101">
        <v>240</v>
      </c>
      <c r="G24" s="52">
        <v>3</v>
      </c>
      <c r="H24" s="52">
        <v>9</v>
      </c>
      <c r="I24" s="123">
        <f>'Прил 7'!J153</f>
        <v>0</v>
      </c>
    </row>
    <row r="25" spans="1:9" hidden="1" x14ac:dyDescent="0.25">
      <c r="A25" s="121" t="s">
        <v>254</v>
      </c>
      <c r="B25" s="122" t="s">
        <v>87</v>
      </c>
      <c r="C25" s="53">
        <v>1</v>
      </c>
      <c r="D25" s="122" t="s">
        <v>89</v>
      </c>
      <c r="E25" s="122">
        <v>29510</v>
      </c>
      <c r="F25" s="101">
        <v>240</v>
      </c>
      <c r="G25" s="52">
        <v>3</v>
      </c>
      <c r="H25" s="52">
        <v>9</v>
      </c>
      <c r="I25" s="123">
        <f>'Прил 7'!J155</f>
        <v>0</v>
      </c>
    </row>
    <row r="26" spans="1:9" ht="31.5" x14ac:dyDescent="0.25">
      <c r="A26" s="121" t="s">
        <v>591</v>
      </c>
      <c r="B26" s="122" t="s">
        <v>87</v>
      </c>
      <c r="C26" s="53">
        <v>1</v>
      </c>
      <c r="D26" s="122" t="s">
        <v>89</v>
      </c>
      <c r="E26" s="122">
        <v>29560</v>
      </c>
      <c r="F26" s="101">
        <v>240</v>
      </c>
      <c r="G26" s="52">
        <v>3</v>
      </c>
      <c r="H26" s="52">
        <v>9</v>
      </c>
      <c r="I26" s="123">
        <f>'Прил 7'!J157</f>
        <v>10000</v>
      </c>
    </row>
    <row r="27" spans="1:9" x14ac:dyDescent="0.25">
      <c r="A27" s="121" t="s">
        <v>257</v>
      </c>
      <c r="B27" s="122" t="s">
        <v>87</v>
      </c>
      <c r="C27" s="53">
        <v>1</v>
      </c>
      <c r="D27" s="122" t="s">
        <v>89</v>
      </c>
      <c r="E27" s="122">
        <v>29580</v>
      </c>
      <c r="F27" s="101">
        <v>240</v>
      </c>
      <c r="G27" s="52">
        <v>3</v>
      </c>
      <c r="H27" s="52">
        <v>9</v>
      </c>
      <c r="I27" s="123">
        <f>'Прил 7'!J159</f>
        <v>100000</v>
      </c>
    </row>
    <row r="28" spans="1:9" ht="47.25" x14ac:dyDescent="0.25">
      <c r="A28" s="121" t="s">
        <v>430</v>
      </c>
      <c r="B28" s="122" t="s">
        <v>87</v>
      </c>
      <c r="C28" s="53">
        <v>2</v>
      </c>
      <c r="D28" s="122" t="s">
        <v>89</v>
      </c>
      <c r="E28" s="122" t="s">
        <v>90</v>
      </c>
      <c r="F28" s="101"/>
      <c r="G28" s="52"/>
      <c r="H28" s="52"/>
      <c r="I28" s="123">
        <f>I29</f>
        <v>10000</v>
      </c>
    </row>
    <row r="29" spans="1:9" ht="31.5" x14ac:dyDescent="0.25">
      <c r="A29" s="121" t="s">
        <v>260</v>
      </c>
      <c r="B29" s="122" t="s">
        <v>87</v>
      </c>
      <c r="C29" s="53">
        <v>2</v>
      </c>
      <c r="D29" s="122" t="s">
        <v>89</v>
      </c>
      <c r="E29" s="122">
        <v>29030</v>
      </c>
      <c r="F29" s="101">
        <v>240</v>
      </c>
      <c r="G29" s="52">
        <v>3</v>
      </c>
      <c r="H29" s="52">
        <v>10</v>
      </c>
      <c r="I29" s="123">
        <f>'Прил 7'!J164</f>
        <v>10000</v>
      </c>
    </row>
    <row r="30" spans="1:9" ht="63" x14ac:dyDescent="0.25">
      <c r="A30" s="121" t="s">
        <v>431</v>
      </c>
      <c r="B30" s="122" t="s">
        <v>87</v>
      </c>
      <c r="C30" s="53">
        <v>3</v>
      </c>
      <c r="D30" s="122" t="s">
        <v>89</v>
      </c>
      <c r="E30" s="122" t="s">
        <v>90</v>
      </c>
      <c r="F30" s="101"/>
      <c r="G30" s="52"/>
      <c r="H30" s="52"/>
      <c r="I30" s="123">
        <f>SUM(I31:I32)</f>
        <v>385978.6</v>
      </c>
    </row>
    <row r="31" spans="1:9" ht="31.5" x14ac:dyDescent="0.25">
      <c r="A31" s="121" t="s">
        <v>263</v>
      </c>
      <c r="B31" s="122" t="s">
        <v>87</v>
      </c>
      <c r="C31" s="53">
        <v>3</v>
      </c>
      <c r="D31" s="122" t="s">
        <v>89</v>
      </c>
      <c r="E31" s="122">
        <v>29520</v>
      </c>
      <c r="F31" s="101">
        <v>240</v>
      </c>
      <c r="G31" s="52">
        <v>3</v>
      </c>
      <c r="H31" s="52">
        <v>10</v>
      </c>
      <c r="I31" s="123">
        <f>'Прил 7'!J167</f>
        <v>385978.6</v>
      </c>
    </row>
    <row r="32" spans="1:9" ht="31.5" hidden="1" x14ac:dyDescent="0.25">
      <c r="A32" s="121" t="s">
        <v>265</v>
      </c>
      <c r="B32" s="122" t="s">
        <v>87</v>
      </c>
      <c r="C32" s="53">
        <v>3</v>
      </c>
      <c r="D32" s="122" t="s">
        <v>89</v>
      </c>
      <c r="E32" s="122">
        <v>29540</v>
      </c>
      <c r="F32" s="101">
        <v>240</v>
      </c>
      <c r="G32" s="52">
        <v>3</v>
      </c>
      <c r="H32" s="52">
        <v>9</v>
      </c>
      <c r="I32" s="123">
        <f>'Прил 7'!J169</f>
        <v>0</v>
      </c>
    </row>
    <row r="33" spans="1:9" x14ac:dyDescent="0.25">
      <c r="A33" s="121" t="s">
        <v>432</v>
      </c>
      <c r="B33" s="122" t="s">
        <v>87</v>
      </c>
      <c r="C33" s="53">
        <v>4</v>
      </c>
      <c r="D33" s="122" t="s">
        <v>89</v>
      </c>
      <c r="E33" s="122" t="s">
        <v>90</v>
      </c>
      <c r="F33" s="101"/>
      <c r="G33" s="52"/>
      <c r="H33" s="52"/>
      <c r="I33" s="123">
        <f>I34</f>
        <v>110000</v>
      </c>
    </row>
    <row r="34" spans="1:9" x14ac:dyDescent="0.25">
      <c r="A34" s="121" t="s">
        <v>270</v>
      </c>
      <c r="B34" s="122" t="s">
        <v>87</v>
      </c>
      <c r="C34" s="53">
        <v>4</v>
      </c>
      <c r="D34" s="122" t="s">
        <v>89</v>
      </c>
      <c r="E34" s="122">
        <v>29530</v>
      </c>
      <c r="F34" s="101">
        <v>240</v>
      </c>
      <c r="G34" s="52">
        <v>3</v>
      </c>
      <c r="H34" s="52">
        <v>10</v>
      </c>
      <c r="I34" s="123">
        <f>'Прил 7'!J172</f>
        <v>110000</v>
      </c>
    </row>
    <row r="35" spans="1:9" ht="31.5" hidden="1" x14ac:dyDescent="0.25">
      <c r="A35" s="121" t="s">
        <v>513</v>
      </c>
      <c r="B35" s="122" t="s">
        <v>87</v>
      </c>
      <c r="C35" s="53">
        <v>5</v>
      </c>
      <c r="D35" s="122" t="s">
        <v>89</v>
      </c>
      <c r="E35" s="122" t="s">
        <v>90</v>
      </c>
      <c r="F35" s="101"/>
      <c r="G35" s="52"/>
      <c r="H35" s="52"/>
      <c r="I35" s="123">
        <f>I36</f>
        <v>0</v>
      </c>
    </row>
    <row r="36" spans="1:9" hidden="1" x14ac:dyDescent="0.25">
      <c r="A36" s="121" t="s">
        <v>514</v>
      </c>
      <c r="B36" s="122" t="s">
        <v>87</v>
      </c>
      <c r="C36" s="53">
        <v>5</v>
      </c>
      <c r="D36" s="122" t="s">
        <v>89</v>
      </c>
      <c r="E36" s="122" t="s">
        <v>515</v>
      </c>
      <c r="F36" s="101">
        <v>240</v>
      </c>
      <c r="G36" s="52">
        <v>3</v>
      </c>
      <c r="H36" s="52">
        <v>10</v>
      </c>
      <c r="I36" s="123">
        <f>0</f>
        <v>0</v>
      </c>
    </row>
    <row r="37" spans="1:9" ht="47.25" x14ac:dyDescent="0.25">
      <c r="A37" s="121" t="s">
        <v>275</v>
      </c>
      <c r="B37" s="122" t="s">
        <v>93</v>
      </c>
      <c r="C37" s="53" t="s">
        <v>88</v>
      </c>
      <c r="D37" s="122" t="s">
        <v>89</v>
      </c>
      <c r="E37" s="122" t="s">
        <v>90</v>
      </c>
      <c r="F37" s="101" t="s">
        <v>414</v>
      </c>
      <c r="G37" s="52" t="s">
        <v>414</v>
      </c>
      <c r="H37" s="52" t="s">
        <v>414</v>
      </c>
      <c r="I37" s="123">
        <f>I38+I48+I52+I67</f>
        <v>78465188.849999994</v>
      </c>
    </row>
    <row r="38" spans="1:9" ht="47.25" x14ac:dyDescent="0.25">
      <c r="A38" s="121" t="s">
        <v>433</v>
      </c>
      <c r="B38" s="122" t="s">
        <v>93</v>
      </c>
      <c r="C38" s="53" t="s">
        <v>91</v>
      </c>
      <c r="D38" s="122" t="s">
        <v>89</v>
      </c>
      <c r="E38" s="122" t="s">
        <v>90</v>
      </c>
      <c r="F38" s="101" t="s">
        <v>414</v>
      </c>
      <c r="G38" s="52" t="s">
        <v>414</v>
      </c>
      <c r="H38" s="52" t="s">
        <v>414</v>
      </c>
      <c r="I38" s="123">
        <f>SUM(I39:I47)</f>
        <v>29767932.900000002</v>
      </c>
    </row>
    <row r="39" spans="1:9" x14ac:dyDescent="0.25">
      <c r="A39" s="121" t="s">
        <v>277</v>
      </c>
      <c r="B39" s="122" t="s">
        <v>93</v>
      </c>
      <c r="C39" s="53">
        <v>1</v>
      </c>
      <c r="D39" s="122" t="s">
        <v>89</v>
      </c>
      <c r="E39" s="122">
        <v>29100</v>
      </c>
      <c r="F39" s="101">
        <v>240</v>
      </c>
      <c r="G39" s="52">
        <v>4</v>
      </c>
      <c r="H39" s="52">
        <v>9</v>
      </c>
      <c r="I39" s="123">
        <f>'Прил 7'!J188</f>
        <v>16174234.220000001</v>
      </c>
    </row>
    <row r="40" spans="1:9" hidden="1" x14ac:dyDescent="0.25">
      <c r="A40" s="121" t="s">
        <v>277</v>
      </c>
      <c r="B40" s="122" t="s">
        <v>93</v>
      </c>
      <c r="C40" s="53">
        <v>1</v>
      </c>
      <c r="D40" s="122" t="s">
        <v>89</v>
      </c>
      <c r="E40" s="122">
        <v>29100</v>
      </c>
      <c r="F40" s="101">
        <v>410</v>
      </c>
      <c r="G40" s="52">
        <v>4</v>
      </c>
      <c r="H40" s="52">
        <v>9</v>
      </c>
      <c r="I40" s="123">
        <f>'Прил 7'!J189</f>
        <v>0</v>
      </c>
    </row>
    <row r="41" spans="1:9" hidden="1" x14ac:dyDescent="0.25">
      <c r="A41" s="121" t="s">
        <v>279</v>
      </c>
      <c r="B41" s="122" t="s">
        <v>93</v>
      </c>
      <c r="C41" s="53">
        <v>1</v>
      </c>
      <c r="D41" s="122" t="s">
        <v>89</v>
      </c>
      <c r="E41" s="122">
        <v>29110</v>
      </c>
      <c r="F41" s="101">
        <v>240</v>
      </c>
      <c r="G41" s="52">
        <v>4</v>
      </c>
      <c r="H41" s="52">
        <v>9</v>
      </c>
      <c r="I41" s="123">
        <f>'Прил 7'!J191</f>
        <v>0</v>
      </c>
    </row>
    <row r="42" spans="1:9" hidden="1" x14ac:dyDescent="0.25">
      <c r="A42" s="121" t="s">
        <v>281</v>
      </c>
      <c r="B42" s="122" t="s">
        <v>93</v>
      </c>
      <c r="C42" s="53">
        <v>1</v>
      </c>
      <c r="D42" s="122" t="s">
        <v>89</v>
      </c>
      <c r="E42" s="122">
        <v>29120</v>
      </c>
      <c r="F42" s="101">
        <v>410</v>
      </c>
      <c r="G42" s="52">
        <v>4</v>
      </c>
      <c r="H42" s="52">
        <v>9</v>
      </c>
      <c r="I42" s="123">
        <f>'Прил 7'!J193</f>
        <v>0</v>
      </c>
    </row>
    <row r="43" spans="1:9" ht="31.5" x14ac:dyDescent="0.25">
      <c r="A43" s="121" t="s">
        <v>283</v>
      </c>
      <c r="B43" s="122" t="s">
        <v>93</v>
      </c>
      <c r="C43" s="53">
        <v>1</v>
      </c>
      <c r="D43" s="122" t="s">
        <v>89</v>
      </c>
      <c r="E43" s="122">
        <v>29130</v>
      </c>
      <c r="F43" s="101">
        <v>240</v>
      </c>
      <c r="G43" s="52">
        <v>4</v>
      </c>
      <c r="H43" s="52">
        <v>9</v>
      </c>
      <c r="I43" s="123">
        <f>'Прил 7'!J195</f>
        <v>50000</v>
      </c>
    </row>
    <row r="44" spans="1:9" hidden="1" x14ac:dyDescent="0.25">
      <c r="A44" s="121" t="s">
        <v>518</v>
      </c>
      <c r="B44" s="122" t="s">
        <v>93</v>
      </c>
      <c r="C44" s="53">
        <v>1</v>
      </c>
      <c r="D44" s="122" t="s">
        <v>89</v>
      </c>
      <c r="E44" s="122" t="s">
        <v>519</v>
      </c>
      <c r="F44" s="101">
        <v>240</v>
      </c>
      <c r="G44" s="52">
        <v>4</v>
      </c>
      <c r="H44" s="52">
        <v>9</v>
      </c>
      <c r="I44" s="123">
        <f>'Прил 7'!J197</f>
        <v>0</v>
      </c>
    </row>
    <row r="45" spans="1:9" x14ac:dyDescent="0.25">
      <c r="A45" s="121" t="s">
        <v>285</v>
      </c>
      <c r="B45" s="122" t="s">
        <v>93</v>
      </c>
      <c r="C45" s="53">
        <v>1</v>
      </c>
      <c r="D45" s="122" t="s">
        <v>89</v>
      </c>
      <c r="E45" s="122">
        <v>29330</v>
      </c>
      <c r="F45" s="101">
        <v>240</v>
      </c>
      <c r="G45" s="52">
        <v>4</v>
      </c>
      <c r="H45" s="52">
        <v>9</v>
      </c>
      <c r="I45" s="123">
        <f>'Прил 7'!J199</f>
        <v>7163888.2000000002</v>
      </c>
    </row>
    <row r="46" spans="1:9" hidden="1" x14ac:dyDescent="0.25">
      <c r="A46" s="58" t="s">
        <v>287</v>
      </c>
      <c r="B46" s="122" t="s">
        <v>93</v>
      </c>
      <c r="C46" s="53">
        <v>1</v>
      </c>
      <c r="D46" s="122" t="s">
        <v>89</v>
      </c>
      <c r="E46" s="122" t="s">
        <v>288</v>
      </c>
      <c r="F46" s="101">
        <v>410</v>
      </c>
      <c r="G46" s="52">
        <v>4</v>
      </c>
      <c r="H46" s="52">
        <v>9</v>
      </c>
      <c r="I46" s="123">
        <f>'Прил 7'!J201</f>
        <v>0</v>
      </c>
    </row>
    <row r="47" spans="1:9" x14ac:dyDescent="0.25">
      <c r="A47" s="121" t="s">
        <v>289</v>
      </c>
      <c r="B47" s="122" t="s">
        <v>93</v>
      </c>
      <c r="C47" s="53">
        <v>1</v>
      </c>
      <c r="D47" s="122" t="s">
        <v>89</v>
      </c>
      <c r="E47" s="122">
        <v>29590</v>
      </c>
      <c r="F47" s="101">
        <v>240</v>
      </c>
      <c r="G47" s="52">
        <v>4</v>
      </c>
      <c r="H47" s="52">
        <v>9</v>
      </c>
      <c r="I47" s="123">
        <f>'Прил 7'!J203</f>
        <v>6379810.4800000004</v>
      </c>
    </row>
    <row r="48" spans="1:9" ht="31.5" x14ac:dyDescent="0.25">
      <c r="A48" s="121" t="s">
        <v>434</v>
      </c>
      <c r="B48" s="122" t="s">
        <v>93</v>
      </c>
      <c r="C48" s="53">
        <v>2</v>
      </c>
      <c r="D48" s="122" t="s">
        <v>89</v>
      </c>
      <c r="E48" s="122" t="s">
        <v>90</v>
      </c>
      <c r="F48" s="101"/>
      <c r="G48" s="52"/>
      <c r="H48" s="52"/>
      <c r="I48" s="123">
        <f>SUM(I49:I51)</f>
        <v>8010579.0199999996</v>
      </c>
    </row>
    <row r="49" spans="1:9" hidden="1" x14ac:dyDescent="0.25">
      <c r="A49" s="58" t="s">
        <v>312</v>
      </c>
      <c r="B49" s="122" t="s">
        <v>93</v>
      </c>
      <c r="C49" s="53">
        <v>2</v>
      </c>
      <c r="D49" s="122" t="s">
        <v>89</v>
      </c>
      <c r="E49" s="122" t="s">
        <v>303</v>
      </c>
      <c r="F49" s="101">
        <v>410</v>
      </c>
      <c r="G49" s="52">
        <v>5</v>
      </c>
      <c r="H49" s="52">
        <v>3</v>
      </c>
      <c r="I49" s="123">
        <f>'Прил 7'!J245</f>
        <v>0</v>
      </c>
    </row>
    <row r="50" spans="1:9" x14ac:dyDescent="0.25">
      <c r="A50" s="121" t="s">
        <v>313</v>
      </c>
      <c r="B50" s="122" t="s">
        <v>93</v>
      </c>
      <c r="C50" s="122" t="s">
        <v>94</v>
      </c>
      <c r="D50" s="122" t="s">
        <v>89</v>
      </c>
      <c r="E50" s="122" t="s">
        <v>314</v>
      </c>
      <c r="F50" s="122" t="s">
        <v>97</v>
      </c>
      <c r="G50" s="122" t="s">
        <v>106</v>
      </c>
      <c r="H50" s="122" t="s">
        <v>93</v>
      </c>
      <c r="I50" s="123">
        <f>'Прил 7'!J247</f>
        <v>7010579.0199999996</v>
      </c>
    </row>
    <row r="51" spans="1:9" x14ac:dyDescent="0.25">
      <c r="A51" s="121" t="s">
        <v>315</v>
      </c>
      <c r="B51" s="122" t="s">
        <v>93</v>
      </c>
      <c r="C51" s="122" t="s">
        <v>94</v>
      </c>
      <c r="D51" s="122" t="s">
        <v>89</v>
      </c>
      <c r="E51" s="122" t="s">
        <v>316</v>
      </c>
      <c r="F51" s="122" t="s">
        <v>97</v>
      </c>
      <c r="G51" s="122" t="s">
        <v>106</v>
      </c>
      <c r="H51" s="122" t="s">
        <v>93</v>
      </c>
      <c r="I51" s="123">
        <f>'Прил 7'!J249</f>
        <v>1000000</v>
      </c>
    </row>
    <row r="52" spans="1:9" ht="31.5" x14ac:dyDescent="0.25">
      <c r="A52" s="121" t="s">
        <v>435</v>
      </c>
      <c r="B52" s="122" t="s">
        <v>93</v>
      </c>
      <c r="C52" s="53">
        <v>3</v>
      </c>
      <c r="D52" s="122" t="s">
        <v>89</v>
      </c>
      <c r="E52" s="122" t="s">
        <v>90</v>
      </c>
      <c r="F52" s="101"/>
      <c r="G52" s="52"/>
      <c r="H52" s="52"/>
      <c r="I52" s="123">
        <f>SUM(I53:I66)</f>
        <v>21100153.41</v>
      </c>
    </row>
    <row r="53" spans="1:9" hidden="1" x14ac:dyDescent="0.25">
      <c r="A53" s="121" t="s">
        <v>318</v>
      </c>
      <c r="B53" s="122" t="s">
        <v>93</v>
      </c>
      <c r="C53" s="122" t="s">
        <v>95</v>
      </c>
      <c r="D53" s="122" t="s">
        <v>89</v>
      </c>
      <c r="E53" s="122" t="s">
        <v>319</v>
      </c>
      <c r="F53" s="122" t="s">
        <v>97</v>
      </c>
      <c r="G53" s="122" t="s">
        <v>106</v>
      </c>
      <c r="H53" s="122" t="s">
        <v>93</v>
      </c>
      <c r="I53" s="123">
        <f>'Прил 7'!J252</f>
        <v>0</v>
      </c>
    </row>
    <row r="54" spans="1:9" hidden="1" x14ac:dyDescent="0.25">
      <c r="A54" s="121" t="s">
        <v>113</v>
      </c>
      <c r="B54" s="122" t="s">
        <v>93</v>
      </c>
      <c r="C54" s="122" t="s">
        <v>95</v>
      </c>
      <c r="D54" s="122" t="s">
        <v>89</v>
      </c>
      <c r="E54" s="122" t="s">
        <v>319</v>
      </c>
      <c r="F54" s="122" t="s">
        <v>114</v>
      </c>
      <c r="G54" s="122" t="s">
        <v>106</v>
      </c>
      <c r="H54" s="122" t="s">
        <v>93</v>
      </c>
      <c r="I54" s="123">
        <f>'Прил 7'!J253</f>
        <v>0</v>
      </c>
    </row>
    <row r="55" spans="1:9" x14ac:dyDescent="0.25">
      <c r="A55" s="121" t="s">
        <v>320</v>
      </c>
      <c r="B55" s="122" t="s">
        <v>93</v>
      </c>
      <c r="C55" s="122" t="s">
        <v>95</v>
      </c>
      <c r="D55" s="122" t="s">
        <v>89</v>
      </c>
      <c r="E55" s="122" t="s">
        <v>321</v>
      </c>
      <c r="F55" s="122" t="s">
        <v>97</v>
      </c>
      <c r="G55" s="122" t="s">
        <v>106</v>
      </c>
      <c r="H55" s="122" t="s">
        <v>93</v>
      </c>
      <c r="I55" s="123">
        <f>'Прил 7'!J255</f>
        <v>600000</v>
      </c>
    </row>
    <row r="56" spans="1:9" x14ac:dyDescent="0.25">
      <c r="A56" s="121" t="s">
        <v>322</v>
      </c>
      <c r="B56" s="122" t="s">
        <v>93</v>
      </c>
      <c r="C56" s="122" t="s">
        <v>95</v>
      </c>
      <c r="D56" s="122" t="s">
        <v>89</v>
      </c>
      <c r="E56" s="122" t="s">
        <v>436</v>
      </c>
      <c r="F56" s="122" t="s">
        <v>97</v>
      </c>
      <c r="G56" s="122" t="s">
        <v>106</v>
      </c>
      <c r="H56" s="122" t="s">
        <v>93</v>
      </c>
      <c r="I56" s="123">
        <f>'Прил 7'!J257</f>
        <v>1060726.3999999999</v>
      </c>
    </row>
    <row r="57" spans="1:9" x14ac:dyDescent="0.25">
      <c r="A57" s="121" t="s">
        <v>323</v>
      </c>
      <c r="B57" s="122" t="s">
        <v>93</v>
      </c>
      <c r="C57" s="122" t="s">
        <v>95</v>
      </c>
      <c r="D57" s="122" t="s">
        <v>89</v>
      </c>
      <c r="E57" s="122" t="s">
        <v>324</v>
      </c>
      <c r="F57" s="122" t="s">
        <v>97</v>
      </c>
      <c r="G57" s="122" t="s">
        <v>106</v>
      </c>
      <c r="H57" s="122" t="s">
        <v>93</v>
      </c>
      <c r="I57" s="123">
        <f>'Прил 7'!J259</f>
        <v>15899427.01</v>
      </c>
    </row>
    <row r="58" spans="1:9" hidden="1" x14ac:dyDescent="0.25">
      <c r="A58" s="121" t="s">
        <v>323</v>
      </c>
      <c r="B58" s="122" t="s">
        <v>93</v>
      </c>
      <c r="C58" s="122" t="s">
        <v>95</v>
      </c>
      <c r="D58" s="122" t="s">
        <v>89</v>
      </c>
      <c r="E58" s="122" t="s">
        <v>324</v>
      </c>
      <c r="F58" s="122" t="s">
        <v>114</v>
      </c>
      <c r="G58" s="122" t="s">
        <v>106</v>
      </c>
      <c r="H58" s="122" t="s">
        <v>93</v>
      </c>
      <c r="I58" s="123">
        <f>'Прил 7'!J260</f>
        <v>0</v>
      </c>
    </row>
    <row r="59" spans="1:9" hidden="1" x14ac:dyDescent="0.25">
      <c r="A59" s="121" t="s">
        <v>325</v>
      </c>
      <c r="B59" s="122" t="s">
        <v>93</v>
      </c>
      <c r="C59" s="122" t="s">
        <v>95</v>
      </c>
      <c r="D59" s="122" t="s">
        <v>89</v>
      </c>
      <c r="E59" s="122" t="s">
        <v>437</v>
      </c>
      <c r="F59" s="122" t="s">
        <v>97</v>
      </c>
      <c r="G59" s="122" t="s">
        <v>106</v>
      </c>
      <c r="H59" s="122" t="s">
        <v>93</v>
      </c>
      <c r="I59" s="123">
        <f>'Прил 7'!J262</f>
        <v>0</v>
      </c>
    </row>
    <row r="60" spans="1:9" hidden="1" x14ac:dyDescent="0.25">
      <c r="A60" s="121" t="s">
        <v>326</v>
      </c>
      <c r="B60" s="122" t="s">
        <v>93</v>
      </c>
      <c r="C60" s="122" t="s">
        <v>95</v>
      </c>
      <c r="D60" s="122" t="s">
        <v>89</v>
      </c>
      <c r="E60" s="122" t="s">
        <v>438</v>
      </c>
      <c r="F60" s="122" t="s">
        <v>97</v>
      </c>
      <c r="G60" s="122" t="s">
        <v>106</v>
      </c>
      <c r="H60" s="122" t="s">
        <v>93</v>
      </c>
      <c r="I60" s="123">
        <f>'Прил 7'!J264</f>
        <v>0</v>
      </c>
    </row>
    <row r="61" spans="1:9" x14ac:dyDescent="0.25">
      <c r="A61" s="121" t="s">
        <v>327</v>
      </c>
      <c r="B61" s="122" t="s">
        <v>93</v>
      </c>
      <c r="C61" s="122" t="s">
        <v>95</v>
      </c>
      <c r="D61" s="122" t="s">
        <v>89</v>
      </c>
      <c r="E61" s="122" t="s">
        <v>328</v>
      </c>
      <c r="F61" s="122" t="s">
        <v>97</v>
      </c>
      <c r="G61" s="122" t="s">
        <v>106</v>
      </c>
      <c r="H61" s="122" t="s">
        <v>93</v>
      </c>
      <c r="I61" s="123">
        <f>'Прил 7'!J266</f>
        <v>2940000</v>
      </c>
    </row>
    <row r="62" spans="1:9" hidden="1" x14ac:dyDescent="0.25">
      <c r="A62" s="121" t="s">
        <v>329</v>
      </c>
      <c r="B62" s="122" t="s">
        <v>93</v>
      </c>
      <c r="C62" s="122" t="s">
        <v>95</v>
      </c>
      <c r="D62" s="122" t="s">
        <v>89</v>
      </c>
      <c r="E62" s="122" t="s">
        <v>330</v>
      </c>
      <c r="F62" s="122" t="s">
        <v>97</v>
      </c>
      <c r="G62" s="122" t="s">
        <v>106</v>
      </c>
      <c r="H62" s="122" t="s">
        <v>93</v>
      </c>
      <c r="I62" s="123">
        <f>'Прил 7'!J268</f>
        <v>0</v>
      </c>
    </row>
    <row r="63" spans="1:9" hidden="1" x14ac:dyDescent="0.25">
      <c r="A63" s="121" t="s">
        <v>331</v>
      </c>
      <c r="B63" s="122" t="s">
        <v>93</v>
      </c>
      <c r="C63" s="122" t="s">
        <v>95</v>
      </c>
      <c r="D63" s="122" t="s">
        <v>89</v>
      </c>
      <c r="E63" s="122" t="s">
        <v>332</v>
      </c>
      <c r="F63" s="122" t="s">
        <v>97</v>
      </c>
      <c r="G63" s="122" t="s">
        <v>106</v>
      </c>
      <c r="H63" s="122" t="s">
        <v>93</v>
      </c>
      <c r="I63" s="123">
        <f>'Прил 7'!J270</f>
        <v>0</v>
      </c>
    </row>
    <row r="64" spans="1:9" hidden="1" x14ac:dyDescent="0.25">
      <c r="A64" s="121" t="s">
        <v>333</v>
      </c>
      <c r="B64" s="122" t="s">
        <v>93</v>
      </c>
      <c r="C64" s="122" t="s">
        <v>95</v>
      </c>
      <c r="D64" s="122" t="s">
        <v>89</v>
      </c>
      <c r="E64" s="122" t="s">
        <v>334</v>
      </c>
      <c r="F64" s="122" t="s">
        <v>97</v>
      </c>
      <c r="G64" s="122" t="s">
        <v>106</v>
      </c>
      <c r="H64" s="122" t="s">
        <v>93</v>
      </c>
      <c r="I64" s="123">
        <f>'Прил 7'!J272</f>
        <v>0</v>
      </c>
    </row>
    <row r="65" spans="1:9" x14ac:dyDescent="0.25">
      <c r="A65" s="121" t="s">
        <v>335</v>
      </c>
      <c r="B65" s="122" t="s">
        <v>93</v>
      </c>
      <c r="C65" s="122" t="s">
        <v>95</v>
      </c>
      <c r="D65" s="122" t="s">
        <v>89</v>
      </c>
      <c r="E65" s="122" t="s">
        <v>336</v>
      </c>
      <c r="F65" s="122" t="s">
        <v>97</v>
      </c>
      <c r="G65" s="122" t="s">
        <v>106</v>
      </c>
      <c r="H65" s="122" t="s">
        <v>93</v>
      </c>
      <c r="I65" s="123">
        <f>'Прил 7'!J274</f>
        <v>600000</v>
      </c>
    </row>
    <row r="66" spans="1:9" ht="31.5" hidden="1" x14ac:dyDescent="0.25">
      <c r="A66" s="121" t="s">
        <v>337</v>
      </c>
      <c r="B66" s="122" t="s">
        <v>93</v>
      </c>
      <c r="C66" s="122" t="s">
        <v>95</v>
      </c>
      <c r="D66" s="122" t="s">
        <v>89</v>
      </c>
      <c r="E66" s="122" t="s">
        <v>338</v>
      </c>
      <c r="F66" s="122" t="s">
        <v>97</v>
      </c>
      <c r="G66" s="122" t="s">
        <v>106</v>
      </c>
      <c r="H66" s="122" t="s">
        <v>93</v>
      </c>
      <c r="I66" s="123">
        <f>'Прил 7'!J276</f>
        <v>0</v>
      </c>
    </row>
    <row r="67" spans="1:9" x14ac:dyDescent="0.25">
      <c r="A67" s="121" t="s">
        <v>439</v>
      </c>
      <c r="B67" s="122" t="s">
        <v>93</v>
      </c>
      <c r="C67" s="53">
        <v>4</v>
      </c>
      <c r="D67" s="122" t="s">
        <v>89</v>
      </c>
      <c r="E67" s="122" t="s">
        <v>90</v>
      </c>
      <c r="F67" s="101"/>
      <c r="G67" s="52"/>
      <c r="H67" s="52"/>
      <c r="I67" s="123">
        <f>SUM(I68:I70)</f>
        <v>19586523.52</v>
      </c>
    </row>
    <row r="68" spans="1:9" ht="31.5" x14ac:dyDescent="0.25">
      <c r="A68" s="121" t="s">
        <v>348</v>
      </c>
      <c r="B68" s="122" t="s">
        <v>93</v>
      </c>
      <c r="C68" s="122" t="s">
        <v>100</v>
      </c>
      <c r="D68" s="122" t="s">
        <v>89</v>
      </c>
      <c r="E68" s="122" t="s">
        <v>349</v>
      </c>
      <c r="F68" s="122" t="s">
        <v>122</v>
      </c>
      <c r="G68" s="122" t="s">
        <v>106</v>
      </c>
      <c r="H68" s="122" t="s">
        <v>106</v>
      </c>
      <c r="I68" s="123">
        <f>'Прил 7'!J296</f>
        <v>17637662.739999998</v>
      </c>
    </row>
    <row r="69" spans="1:9" ht="31.5" x14ac:dyDescent="0.25">
      <c r="A69" s="121" t="s">
        <v>348</v>
      </c>
      <c r="B69" s="122" t="s">
        <v>93</v>
      </c>
      <c r="C69" s="122" t="s">
        <v>100</v>
      </c>
      <c r="D69" s="122" t="s">
        <v>89</v>
      </c>
      <c r="E69" s="122" t="s">
        <v>349</v>
      </c>
      <c r="F69" s="122" t="s">
        <v>97</v>
      </c>
      <c r="G69" s="122" t="s">
        <v>106</v>
      </c>
      <c r="H69" s="122" t="s">
        <v>106</v>
      </c>
      <c r="I69" s="123">
        <f>'Прил 7'!J297</f>
        <v>1901860.7799999998</v>
      </c>
    </row>
    <row r="70" spans="1:9" ht="31.5" x14ac:dyDescent="0.25">
      <c r="A70" s="121" t="s">
        <v>348</v>
      </c>
      <c r="B70" s="122" t="s">
        <v>93</v>
      </c>
      <c r="C70" s="122" t="s">
        <v>100</v>
      </c>
      <c r="D70" s="122" t="s">
        <v>89</v>
      </c>
      <c r="E70" s="122" t="s">
        <v>349</v>
      </c>
      <c r="F70" s="122" t="s">
        <v>99</v>
      </c>
      <c r="G70" s="122" t="s">
        <v>106</v>
      </c>
      <c r="H70" s="122" t="s">
        <v>106</v>
      </c>
      <c r="I70" s="123">
        <f>'Прил 7'!J298</f>
        <v>47000</v>
      </c>
    </row>
    <row r="71" spans="1:9" ht="47.25" x14ac:dyDescent="0.25">
      <c r="A71" s="121" t="s">
        <v>292</v>
      </c>
      <c r="B71" s="122" t="s">
        <v>105</v>
      </c>
      <c r="C71" s="53" t="s">
        <v>88</v>
      </c>
      <c r="D71" s="122" t="s">
        <v>89</v>
      </c>
      <c r="E71" s="122" t="s">
        <v>90</v>
      </c>
      <c r="F71" s="101" t="s">
        <v>414</v>
      </c>
      <c r="G71" s="52" t="s">
        <v>414</v>
      </c>
      <c r="H71" s="52" t="s">
        <v>414</v>
      </c>
      <c r="I71" s="123">
        <f>SUM(I72:I72)</f>
        <v>30000</v>
      </c>
    </row>
    <row r="72" spans="1:9" x14ac:dyDescent="0.25">
      <c r="A72" s="121" t="s">
        <v>294</v>
      </c>
      <c r="B72" s="122" t="s">
        <v>105</v>
      </c>
      <c r="C72" s="53">
        <v>0</v>
      </c>
      <c r="D72" s="122" t="s">
        <v>89</v>
      </c>
      <c r="E72" s="122">
        <v>29910</v>
      </c>
      <c r="F72" s="101">
        <v>810</v>
      </c>
      <c r="G72" s="52">
        <v>4</v>
      </c>
      <c r="H72" s="52">
        <v>12</v>
      </c>
      <c r="I72" s="123">
        <f>'Прил 7'!J212</f>
        <v>30000</v>
      </c>
    </row>
    <row r="73" spans="1:9" ht="47.25" x14ac:dyDescent="0.25">
      <c r="A73" s="121" t="s">
        <v>297</v>
      </c>
      <c r="B73" s="122" t="s">
        <v>106</v>
      </c>
      <c r="C73" s="53" t="s">
        <v>88</v>
      </c>
      <c r="D73" s="122" t="s">
        <v>89</v>
      </c>
      <c r="E73" s="122" t="s">
        <v>90</v>
      </c>
      <c r="F73" s="101" t="s">
        <v>414</v>
      </c>
      <c r="G73" s="52" t="s">
        <v>414</v>
      </c>
      <c r="H73" s="52" t="s">
        <v>414</v>
      </c>
      <c r="I73" s="123">
        <f>I74+I76+I79+I82</f>
        <v>30000</v>
      </c>
    </row>
    <row r="74" spans="1:9" ht="31.5" x14ac:dyDescent="0.25">
      <c r="A74" s="121" t="s">
        <v>440</v>
      </c>
      <c r="B74" s="122" t="s">
        <v>106</v>
      </c>
      <c r="C74" s="53" t="s">
        <v>91</v>
      </c>
      <c r="D74" s="122" t="s">
        <v>89</v>
      </c>
      <c r="E74" s="122" t="s">
        <v>90</v>
      </c>
      <c r="F74" s="101" t="s">
        <v>414</v>
      </c>
      <c r="G74" s="52" t="s">
        <v>414</v>
      </c>
      <c r="H74" s="52" t="s">
        <v>414</v>
      </c>
      <c r="I74" s="123">
        <f>I75</f>
        <v>30000</v>
      </c>
    </row>
    <row r="75" spans="1:9" x14ac:dyDescent="0.25">
      <c r="A75" s="121" t="s">
        <v>299</v>
      </c>
      <c r="B75" s="122" t="s">
        <v>106</v>
      </c>
      <c r="C75" s="53">
        <v>1</v>
      </c>
      <c r="D75" s="122" t="s">
        <v>89</v>
      </c>
      <c r="E75" s="122">
        <v>29420</v>
      </c>
      <c r="F75" s="101">
        <v>240</v>
      </c>
      <c r="G75" s="52">
        <v>5</v>
      </c>
      <c r="H75" s="52">
        <v>1</v>
      </c>
      <c r="I75" s="123">
        <f>'[1]Прил 5'!J230</f>
        <v>30000</v>
      </c>
    </row>
    <row r="76" spans="1:9" hidden="1" x14ac:dyDescent="0.25">
      <c r="A76" s="77" t="s">
        <v>489</v>
      </c>
      <c r="B76" s="122" t="s">
        <v>106</v>
      </c>
      <c r="C76" s="53">
        <v>4</v>
      </c>
      <c r="D76" s="122" t="s">
        <v>89</v>
      </c>
      <c r="E76" s="122" t="s">
        <v>90</v>
      </c>
      <c r="F76" s="101"/>
      <c r="G76" s="52"/>
      <c r="H76" s="52"/>
      <c r="I76" s="123">
        <f>SUM(I77:I78)</f>
        <v>0</v>
      </c>
    </row>
    <row r="77" spans="1:9" hidden="1" x14ac:dyDescent="0.25">
      <c r="A77" s="76" t="s">
        <v>520</v>
      </c>
      <c r="B77" s="122" t="s">
        <v>106</v>
      </c>
      <c r="C77" s="53">
        <v>4</v>
      </c>
      <c r="D77" s="122" t="s">
        <v>89</v>
      </c>
      <c r="E77" s="122" t="s">
        <v>521</v>
      </c>
      <c r="F77" s="101">
        <v>410</v>
      </c>
      <c r="G77" s="52">
        <v>5</v>
      </c>
      <c r="H77" s="52">
        <v>2</v>
      </c>
      <c r="I77" s="123">
        <f>'Прил 7'!J235</f>
        <v>0</v>
      </c>
    </row>
    <row r="78" spans="1:9" hidden="1" x14ac:dyDescent="0.25">
      <c r="A78" s="76" t="s">
        <v>520</v>
      </c>
      <c r="B78" s="122" t="s">
        <v>106</v>
      </c>
      <c r="C78" s="53">
        <v>4</v>
      </c>
      <c r="D78" s="122" t="s">
        <v>89</v>
      </c>
      <c r="E78" s="122" t="s">
        <v>521</v>
      </c>
      <c r="F78" s="101">
        <v>240</v>
      </c>
      <c r="G78" s="52">
        <v>5</v>
      </c>
      <c r="H78" s="52">
        <v>2</v>
      </c>
      <c r="I78" s="123">
        <f>'Прил 7'!J236</f>
        <v>0</v>
      </c>
    </row>
    <row r="79" spans="1:9" ht="31.5" hidden="1" x14ac:dyDescent="0.25">
      <c r="A79" s="121" t="s">
        <v>441</v>
      </c>
      <c r="B79" s="122" t="s">
        <v>106</v>
      </c>
      <c r="C79" s="53">
        <v>5</v>
      </c>
      <c r="D79" s="122" t="s">
        <v>89</v>
      </c>
      <c r="E79" s="122" t="s">
        <v>90</v>
      </c>
      <c r="F79" s="101"/>
      <c r="G79" s="52"/>
      <c r="H79" s="52"/>
      <c r="I79" s="123">
        <f>SUM(I80:I81)</f>
        <v>0</v>
      </c>
    </row>
    <row r="80" spans="1:9" hidden="1" x14ac:dyDescent="0.25">
      <c r="A80" s="121" t="s">
        <v>302</v>
      </c>
      <c r="B80" s="122" t="s">
        <v>106</v>
      </c>
      <c r="C80" s="53">
        <v>5</v>
      </c>
      <c r="D80" s="122" t="s">
        <v>89</v>
      </c>
      <c r="E80" s="122" t="s">
        <v>304</v>
      </c>
      <c r="F80" s="101">
        <v>240</v>
      </c>
      <c r="G80" s="52">
        <v>5</v>
      </c>
      <c r="H80" s="52">
        <v>1</v>
      </c>
      <c r="I80" s="123">
        <f>'Прил 7'!J221</f>
        <v>0</v>
      </c>
    </row>
    <row r="81" spans="1:9" ht="31.5" hidden="1" x14ac:dyDescent="0.25">
      <c r="A81" s="121" t="s">
        <v>162</v>
      </c>
      <c r="B81" s="122" t="s">
        <v>106</v>
      </c>
      <c r="C81" s="53">
        <v>5</v>
      </c>
      <c r="D81" s="122" t="s">
        <v>89</v>
      </c>
      <c r="E81" s="122" t="s">
        <v>305</v>
      </c>
      <c r="F81" s="101">
        <v>240</v>
      </c>
      <c r="G81" s="52">
        <v>5</v>
      </c>
      <c r="H81" s="52">
        <v>1</v>
      </c>
      <c r="I81" s="123">
        <f>'Прил 7'!J223</f>
        <v>0</v>
      </c>
    </row>
    <row r="82" spans="1:9" ht="47.25" hidden="1" x14ac:dyDescent="0.25">
      <c r="A82" s="121" t="s">
        <v>442</v>
      </c>
      <c r="B82" s="122" t="s">
        <v>106</v>
      </c>
      <c r="C82" s="53">
        <v>6</v>
      </c>
      <c r="D82" s="122" t="s">
        <v>89</v>
      </c>
      <c r="E82" s="122" t="s">
        <v>90</v>
      </c>
      <c r="F82" s="101"/>
      <c r="G82" s="52"/>
      <c r="H82" s="52"/>
      <c r="I82" s="123">
        <f>I83</f>
        <v>0</v>
      </c>
    </row>
    <row r="83" spans="1:9" hidden="1" x14ac:dyDescent="0.25">
      <c r="A83" s="121" t="s">
        <v>307</v>
      </c>
      <c r="B83" s="122" t="s">
        <v>106</v>
      </c>
      <c r="C83" s="53">
        <v>6</v>
      </c>
      <c r="D83" s="122" t="s">
        <v>89</v>
      </c>
      <c r="E83" s="122">
        <v>29800</v>
      </c>
      <c r="F83" s="101">
        <v>410</v>
      </c>
      <c r="G83" s="52">
        <v>5</v>
      </c>
      <c r="H83" s="52">
        <v>1</v>
      </c>
      <c r="I83" s="123">
        <f>'Прил 7'!J226</f>
        <v>0</v>
      </c>
    </row>
    <row r="84" spans="1:9" ht="47.25" x14ac:dyDescent="0.25">
      <c r="A84" s="121" t="s">
        <v>356</v>
      </c>
      <c r="B84" s="122" t="s">
        <v>108</v>
      </c>
      <c r="C84" s="53" t="s">
        <v>88</v>
      </c>
      <c r="D84" s="122" t="s">
        <v>89</v>
      </c>
      <c r="E84" s="122" t="s">
        <v>90</v>
      </c>
      <c r="F84" s="101" t="s">
        <v>414</v>
      </c>
      <c r="G84" s="52" t="s">
        <v>414</v>
      </c>
      <c r="H84" s="52" t="s">
        <v>414</v>
      </c>
      <c r="I84" s="123">
        <f>I85+I88+I96+I100+I105</f>
        <v>30314053.989999998</v>
      </c>
    </row>
    <row r="85" spans="1:9" x14ac:dyDescent="0.25">
      <c r="A85" s="121" t="s">
        <v>443</v>
      </c>
      <c r="B85" s="122" t="s">
        <v>108</v>
      </c>
      <c r="C85" s="53" t="s">
        <v>91</v>
      </c>
      <c r="D85" s="122" t="s">
        <v>89</v>
      </c>
      <c r="E85" s="122" t="s">
        <v>90</v>
      </c>
      <c r="F85" s="101" t="s">
        <v>414</v>
      </c>
      <c r="G85" s="52" t="s">
        <v>414</v>
      </c>
      <c r="H85" s="52" t="s">
        <v>414</v>
      </c>
      <c r="I85" s="123">
        <f>SUM(I86:I87)</f>
        <v>3125593.6</v>
      </c>
    </row>
    <row r="86" spans="1:9" x14ac:dyDescent="0.25">
      <c r="A86" s="121" t="s">
        <v>357</v>
      </c>
      <c r="B86" s="122" t="s">
        <v>108</v>
      </c>
      <c r="C86" s="53">
        <v>1</v>
      </c>
      <c r="D86" s="122" t="s">
        <v>89</v>
      </c>
      <c r="E86" s="122">
        <v>29240</v>
      </c>
      <c r="F86" s="101">
        <v>110</v>
      </c>
      <c r="G86" s="52">
        <v>7</v>
      </c>
      <c r="H86" s="52">
        <v>7</v>
      </c>
      <c r="I86" s="123">
        <f>'Прил 7'!J325</f>
        <v>99993.600000000006</v>
      </c>
    </row>
    <row r="87" spans="1:9" ht="31.5" x14ac:dyDescent="0.25">
      <c r="A87" s="121" t="s">
        <v>359</v>
      </c>
      <c r="B87" s="122" t="s">
        <v>108</v>
      </c>
      <c r="C87" s="53">
        <v>1</v>
      </c>
      <c r="D87" s="122" t="s">
        <v>89</v>
      </c>
      <c r="E87" s="122" t="s">
        <v>360</v>
      </c>
      <c r="F87" s="101">
        <v>520</v>
      </c>
      <c r="G87" s="52">
        <v>7</v>
      </c>
      <c r="H87" s="52">
        <v>7</v>
      </c>
      <c r="I87" s="123">
        <f>'Прил 7'!J327</f>
        <v>3025600</v>
      </c>
    </row>
    <row r="88" spans="1:9" x14ac:dyDescent="0.25">
      <c r="A88" s="121" t="s">
        <v>444</v>
      </c>
      <c r="B88" s="122" t="s">
        <v>108</v>
      </c>
      <c r="C88" s="53">
        <v>2</v>
      </c>
      <c r="D88" s="122" t="s">
        <v>89</v>
      </c>
      <c r="E88" s="122" t="s">
        <v>90</v>
      </c>
      <c r="F88" s="101" t="s">
        <v>414</v>
      </c>
      <c r="G88" s="52" t="s">
        <v>414</v>
      </c>
      <c r="H88" s="52" t="s">
        <v>414</v>
      </c>
      <c r="I88" s="123">
        <f>SUM(I89:I93)+I94</f>
        <v>9126919.8599999994</v>
      </c>
    </row>
    <row r="89" spans="1:9" ht="31.5" x14ac:dyDescent="0.25">
      <c r="A89" s="121" t="s">
        <v>348</v>
      </c>
      <c r="B89" s="122" t="s">
        <v>108</v>
      </c>
      <c r="C89" s="53">
        <v>2</v>
      </c>
      <c r="D89" s="122" t="s">
        <v>89</v>
      </c>
      <c r="E89" s="122" t="s">
        <v>349</v>
      </c>
      <c r="F89" s="101">
        <v>110</v>
      </c>
      <c r="G89" s="52">
        <v>8</v>
      </c>
      <c r="H89" s="52">
        <v>1</v>
      </c>
      <c r="I89" s="123">
        <f>'Прил 7'!J333</f>
        <v>2175667.31</v>
      </c>
    </row>
    <row r="90" spans="1:9" ht="31.5" x14ac:dyDescent="0.25">
      <c r="A90" s="121" t="s">
        <v>348</v>
      </c>
      <c r="B90" s="122" t="s">
        <v>108</v>
      </c>
      <c r="C90" s="53">
        <v>2</v>
      </c>
      <c r="D90" s="122" t="s">
        <v>89</v>
      </c>
      <c r="E90" s="122" t="s">
        <v>349</v>
      </c>
      <c r="F90" s="101">
        <v>240</v>
      </c>
      <c r="G90" s="52">
        <v>8</v>
      </c>
      <c r="H90" s="52">
        <v>1</v>
      </c>
      <c r="I90" s="123">
        <f>'Прил 7'!J334</f>
        <v>1931252.55</v>
      </c>
    </row>
    <row r="91" spans="1:9" ht="31.5" x14ac:dyDescent="0.25">
      <c r="A91" s="121" t="s">
        <v>348</v>
      </c>
      <c r="B91" s="122" t="s">
        <v>108</v>
      </c>
      <c r="C91" s="53">
        <v>2</v>
      </c>
      <c r="D91" s="122" t="s">
        <v>89</v>
      </c>
      <c r="E91" s="122" t="s">
        <v>349</v>
      </c>
      <c r="F91" s="101">
        <v>850</v>
      </c>
      <c r="G91" s="52">
        <v>8</v>
      </c>
      <c r="H91" s="52">
        <v>1</v>
      </c>
      <c r="I91" s="123">
        <f>'Прил 7'!J335</f>
        <v>20000</v>
      </c>
    </row>
    <row r="92" spans="1:9" ht="31.5" hidden="1" x14ac:dyDescent="0.25">
      <c r="A92" s="121" t="s">
        <v>365</v>
      </c>
      <c r="B92" s="122" t="s">
        <v>108</v>
      </c>
      <c r="C92" s="53">
        <v>2</v>
      </c>
      <c r="D92" s="122" t="s">
        <v>89</v>
      </c>
      <c r="E92" s="122" t="s">
        <v>366</v>
      </c>
      <c r="F92" s="101">
        <v>240</v>
      </c>
      <c r="G92" s="52">
        <v>8</v>
      </c>
      <c r="H92" s="52">
        <v>1</v>
      </c>
      <c r="I92" s="123">
        <f>'Прил 7'!J339</f>
        <v>0</v>
      </c>
    </row>
    <row r="93" spans="1:9" ht="31.5" hidden="1" x14ac:dyDescent="0.25">
      <c r="A93" s="121" t="s">
        <v>363</v>
      </c>
      <c r="B93" s="122" t="s">
        <v>108</v>
      </c>
      <c r="C93" s="53">
        <v>2</v>
      </c>
      <c r="D93" s="122" t="s">
        <v>89</v>
      </c>
      <c r="E93" s="122" t="s">
        <v>364</v>
      </c>
      <c r="F93" s="101">
        <v>240</v>
      </c>
      <c r="G93" s="52">
        <v>8</v>
      </c>
      <c r="H93" s="52">
        <v>1</v>
      </c>
      <c r="I93" s="123">
        <f>'Прил 7'!J337</f>
        <v>0</v>
      </c>
    </row>
    <row r="94" spans="1:9" x14ac:dyDescent="0.25">
      <c r="A94" s="121" t="s">
        <v>523</v>
      </c>
      <c r="B94" s="122" t="s">
        <v>108</v>
      </c>
      <c r="C94" s="53">
        <v>2</v>
      </c>
      <c r="D94" s="122" t="s">
        <v>570</v>
      </c>
      <c r="E94" s="122" t="s">
        <v>90</v>
      </c>
      <c r="F94" s="101">
        <v>0</v>
      </c>
      <c r="G94" s="52"/>
      <c r="H94" s="52"/>
      <c r="I94" s="123">
        <f>I95</f>
        <v>5000000</v>
      </c>
    </row>
    <row r="95" spans="1:9" x14ac:dyDescent="0.25">
      <c r="A95" s="121" t="s">
        <v>525</v>
      </c>
      <c r="B95" s="122" t="s">
        <v>108</v>
      </c>
      <c r="C95" s="53">
        <v>2</v>
      </c>
      <c r="D95" s="122" t="s">
        <v>570</v>
      </c>
      <c r="E95" s="122" t="s">
        <v>526</v>
      </c>
      <c r="F95" s="101">
        <v>240</v>
      </c>
      <c r="G95" s="52">
        <v>8</v>
      </c>
      <c r="H95" s="52">
        <v>1</v>
      </c>
      <c r="I95" s="123">
        <f>'Прил 7'!J342</f>
        <v>5000000</v>
      </c>
    </row>
    <row r="96" spans="1:9" x14ac:dyDescent="0.25">
      <c r="A96" s="121" t="s">
        <v>445</v>
      </c>
      <c r="B96" s="122" t="s">
        <v>108</v>
      </c>
      <c r="C96" s="53">
        <v>3</v>
      </c>
      <c r="D96" s="122" t="s">
        <v>89</v>
      </c>
      <c r="E96" s="122" t="s">
        <v>90</v>
      </c>
      <c r="F96" s="101" t="s">
        <v>414</v>
      </c>
      <c r="G96" s="52" t="s">
        <v>414</v>
      </c>
      <c r="H96" s="52" t="s">
        <v>414</v>
      </c>
      <c r="I96" s="123">
        <f>SUM(I97:I99)</f>
        <v>867000</v>
      </c>
    </row>
    <row r="97" spans="1:9" x14ac:dyDescent="0.25">
      <c r="A97" s="121" t="s">
        <v>113</v>
      </c>
      <c r="B97" s="122" t="s">
        <v>108</v>
      </c>
      <c r="C97" s="53">
        <v>3</v>
      </c>
      <c r="D97" s="122" t="s">
        <v>89</v>
      </c>
      <c r="E97" s="122">
        <v>29020</v>
      </c>
      <c r="F97" s="101">
        <v>350</v>
      </c>
      <c r="G97" s="52">
        <v>8</v>
      </c>
      <c r="H97" s="52">
        <v>4</v>
      </c>
      <c r="I97" s="123">
        <f>'Прил 7'!J373</f>
        <v>100000</v>
      </c>
    </row>
    <row r="98" spans="1:9" x14ac:dyDescent="0.25">
      <c r="A98" s="121" t="s">
        <v>377</v>
      </c>
      <c r="B98" s="122" t="s">
        <v>108</v>
      </c>
      <c r="C98" s="53">
        <v>3</v>
      </c>
      <c r="D98" s="122" t="s">
        <v>89</v>
      </c>
      <c r="E98" s="122">
        <v>29250</v>
      </c>
      <c r="F98" s="101">
        <v>240</v>
      </c>
      <c r="G98" s="52">
        <v>8</v>
      </c>
      <c r="H98" s="52">
        <v>4</v>
      </c>
      <c r="I98" s="123">
        <f>'Прил 7'!J375</f>
        <v>300000</v>
      </c>
    </row>
    <row r="99" spans="1:9" x14ac:dyDescent="0.25">
      <c r="A99" s="121" t="s">
        <v>379</v>
      </c>
      <c r="B99" s="122" t="s">
        <v>108</v>
      </c>
      <c r="C99" s="53">
        <v>3</v>
      </c>
      <c r="D99" s="122" t="s">
        <v>89</v>
      </c>
      <c r="E99" s="122">
        <v>29260</v>
      </c>
      <c r="F99" s="101">
        <v>240</v>
      </c>
      <c r="G99" s="52">
        <v>8</v>
      </c>
      <c r="H99" s="52">
        <v>4</v>
      </c>
      <c r="I99" s="123">
        <f>'Прил 7'!J377</f>
        <v>467000</v>
      </c>
    </row>
    <row r="100" spans="1:9" ht="47.25" x14ac:dyDescent="0.25">
      <c r="A100" s="121" t="s">
        <v>446</v>
      </c>
      <c r="B100" s="122" t="s">
        <v>108</v>
      </c>
      <c r="C100" s="53">
        <v>4</v>
      </c>
      <c r="D100" s="122" t="s">
        <v>89</v>
      </c>
      <c r="E100" s="122" t="s">
        <v>90</v>
      </c>
      <c r="F100" s="101" t="s">
        <v>414</v>
      </c>
      <c r="G100" s="52" t="s">
        <v>414</v>
      </c>
      <c r="H100" s="52" t="s">
        <v>414</v>
      </c>
      <c r="I100" s="123">
        <f>SUM(I101:I104)</f>
        <v>3389864.33</v>
      </c>
    </row>
    <row r="101" spans="1:9" x14ac:dyDescent="0.25">
      <c r="A101" s="121" t="s">
        <v>389</v>
      </c>
      <c r="B101" s="122" t="s">
        <v>108</v>
      </c>
      <c r="C101" s="53">
        <v>4</v>
      </c>
      <c r="D101" s="122" t="s">
        <v>89</v>
      </c>
      <c r="E101" s="122">
        <v>29230</v>
      </c>
      <c r="F101" s="101">
        <v>240</v>
      </c>
      <c r="G101" s="52">
        <v>11</v>
      </c>
      <c r="H101" s="52">
        <v>5</v>
      </c>
      <c r="I101" s="123">
        <f>'Прил 7'!J397</f>
        <v>345000</v>
      </c>
    </row>
    <row r="102" spans="1:9" x14ac:dyDescent="0.25">
      <c r="A102" s="121" t="s">
        <v>527</v>
      </c>
      <c r="B102" s="122" t="s">
        <v>108</v>
      </c>
      <c r="C102" s="53">
        <v>4</v>
      </c>
      <c r="D102" s="122" t="s">
        <v>89</v>
      </c>
      <c r="E102" s="122" t="s">
        <v>528</v>
      </c>
      <c r="F102" s="101">
        <v>240</v>
      </c>
      <c r="G102" s="52">
        <v>11</v>
      </c>
      <c r="H102" s="52">
        <v>5</v>
      </c>
      <c r="I102" s="123">
        <f>'Прил 7'!J399</f>
        <v>0</v>
      </c>
    </row>
    <row r="103" spans="1:9" x14ac:dyDescent="0.25">
      <c r="A103" s="121" t="s">
        <v>323</v>
      </c>
      <c r="B103" s="122" t="s">
        <v>108</v>
      </c>
      <c r="C103" s="53">
        <v>4</v>
      </c>
      <c r="D103" s="122" t="s">
        <v>89</v>
      </c>
      <c r="E103" s="122">
        <v>29370</v>
      </c>
      <c r="F103" s="101">
        <v>240</v>
      </c>
      <c r="G103" s="52">
        <v>11</v>
      </c>
      <c r="H103" s="52">
        <v>5</v>
      </c>
      <c r="I103" s="123">
        <f>'Прил 7'!J401</f>
        <v>1338464.33</v>
      </c>
    </row>
    <row r="104" spans="1:9" x14ac:dyDescent="0.25">
      <c r="A104" s="121" t="s">
        <v>391</v>
      </c>
      <c r="B104" s="122" t="s">
        <v>108</v>
      </c>
      <c r="C104" s="53">
        <v>4</v>
      </c>
      <c r="D104" s="122" t="s">
        <v>89</v>
      </c>
      <c r="E104" s="122">
        <v>29570</v>
      </c>
      <c r="F104" s="101">
        <v>240</v>
      </c>
      <c r="G104" s="52">
        <v>11</v>
      </c>
      <c r="H104" s="52">
        <v>5</v>
      </c>
      <c r="I104" s="123">
        <f>'Прил 7'!J403</f>
        <v>1706400</v>
      </c>
    </row>
    <row r="105" spans="1:9" x14ac:dyDescent="0.25">
      <c r="A105" s="121" t="s">
        <v>447</v>
      </c>
      <c r="B105" s="122" t="s">
        <v>108</v>
      </c>
      <c r="C105" s="53">
        <v>5</v>
      </c>
      <c r="D105" s="122" t="s">
        <v>89</v>
      </c>
      <c r="E105" s="122" t="s">
        <v>90</v>
      </c>
      <c r="F105" s="101"/>
      <c r="G105" s="52"/>
      <c r="H105" s="52"/>
      <c r="I105" s="123">
        <f>SUM(I106:I106)</f>
        <v>13804676.199999999</v>
      </c>
    </row>
    <row r="106" spans="1:9" ht="31.5" x14ac:dyDescent="0.25">
      <c r="A106" s="121" t="s">
        <v>348</v>
      </c>
      <c r="B106" s="122" t="s">
        <v>108</v>
      </c>
      <c r="C106" s="53">
        <v>5</v>
      </c>
      <c r="D106" s="122" t="s">
        <v>89</v>
      </c>
      <c r="E106" s="122" t="s">
        <v>349</v>
      </c>
      <c r="F106" s="101">
        <v>620</v>
      </c>
      <c r="G106" s="52">
        <v>8</v>
      </c>
      <c r="H106" s="52">
        <v>1</v>
      </c>
      <c r="I106" s="123">
        <f>'Прил 7'!J345</f>
        <v>13804676.199999999</v>
      </c>
    </row>
    <row r="107" spans="1:9" ht="47.25" x14ac:dyDescent="0.25">
      <c r="A107" s="121" t="s">
        <v>213</v>
      </c>
      <c r="B107" s="122" t="s">
        <v>110</v>
      </c>
      <c r="C107" s="53" t="s">
        <v>88</v>
      </c>
      <c r="D107" s="122" t="s">
        <v>89</v>
      </c>
      <c r="E107" s="122" t="s">
        <v>90</v>
      </c>
      <c r="F107" s="101" t="s">
        <v>414</v>
      </c>
      <c r="G107" s="52" t="s">
        <v>414</v>
      </c>
      <c r="H107" s="52" t="s">
        <v>414</v>
      </c>
      <c r="I107" s="123">
        <f>I108+I121+I128</f>
        <v>1580136.76</v>
      </c>
    </row>
    <row r="108" spans="1:9" ht="31.5" x14ac:dyDescent="0.25">
      <c r="A108" s="121" t="s">
        <v>448</v>
      </c>
      <c r="B108" s="122" t="s">
        <v>110</v>
      </c>
      <c r="C108" s="53" t="s">
        <v>91</v>
      </c>
      <c r="D108" s="122" t="s">
        <v>89</v>
      </c>
      <c r="E108" s="122" t="s">
        <v>90</v>
      </c>
      <c r="F108" s="101" t="s">
        <v>414</v>
      </c>
      <c r="G108" s="52" t="s">
        <v>414</v>
      </c>
      <c r="H108" s="52" t="s">
        <v>414</v>
      </c>
      <c r="I108" s="123">
        <f>I109+I111+I113+I115+I117+I119</f>
        <v>862136.76</v>
      </c>
    </row>
    <row r="109" spans="1:9" x14ac:dyDescent="0.25">
      <c r="A109" s="121" t="s">
        <v>449</v>
      </c>
      <c r="B109" s="122" t="s">
        <v>110</v>
      </c>
      <c r="C109" s="53">
        <v>1</v>
      </c>
      <c r="D109" s="122" t="s">
        <v>86</v>
      </c>
      <c r="E109" s="122" t="s">
        <v>90</v>
      </c>
      <c r="F109" s="101"/>
      <c r="G109" s="52"/>
      <c r="H109" s="52"/>
      <c r="I109" s="123">
        <f>I110</f>
        <v>150000</v>
      </c>
    </row>
    <row r="110" spans="1:9" ht="31.5" x14ac:dyDescent="0.25">
      <c r="A110" s="121" t="s">
        <v>216</v>
      </c>
      <c r="B110" s="122" t="s">
        <v>110</v>
      </c>
      <c r="C110" s="53">
        <v>1</v>
      </c>
      <c r="D110" s="122" t="s">
        <v>86</v>
      </c>
      <c r="E110" s="122" t="s">
        <v>217</v>
      </c>
      <c r="F110" s="101">
        <v>240</v>
      </c>
      <c r="G110" s="52">
        <v>1</v>
      </c>
      <c r="H110" s="52">
        <v>13</v>
      </c>
      <c r="I110" s="123">
        <f>'Прил 7'!J78</f>
        <v>150000</v>
      </c>
    </row>
    <row r="111" spans="1:9" ht="31.5" x14ac:dyDescent="0.25">
      <c r="A111" s="121" t="s">
        <v>450</v>
      </c>
      <c r="B111" s="122" t="s">
        <v>110</v>
      </c>
      <c r="C111" s="53">
        <v>1</v>
      </c>
      <c r="D111" s="122" t="s">
        <v>87</v>
      </c>
      <c r="E111" s="122" t="s">
        <v>90</v>
      </c>
      <c r="F111" s="101"/>
      <c r="G111" s="52"/>
      <c r="H111" s="52"/>
      <c r="I111" s="123">
        <f>I112</f>
        <v>40000</v>
      </c>
    </row>
    <row r="112" spans="1:9" ht="31.5" x14ac:dyDescent="0.25">
      <c r="A112" s="121" t="s">
        <v>216</v>
      </c>
      <c r="B112" s="122" t="s">
        <v>110</v>
      </c>
      <c r="C112" s="53">
        <v>1</v>
      </c>
      <c r="D112" s="122" t="s">
        <v>87</v>
      </c>
      <c r="E112" s="122" t="s">
        <v>217</v>
      </c>
      <c r="F112" s="101">
        <v>240</v>
      </c>
      <c r="G112" s="52">
        <v>1</v>
      </c>
      <c r="H112" s="52">
        <v>13</v>
      </c>
      <c r="I112" s="123">
        <f>'Прил 7'!J81</f>
        <v>40000</v>
      </c>
    </row>
    <row r="113" spans="1:9" x14ac:dyDescent="0.25">
      <c r="A113" s="121" t="s">
        <v>451</v>
      </c>
      <c r="B113" s="122" t="s">
        <v>110</v>
      </c>
      <c r="C113" s="53">
        <v>1</v>
      </c>
      <c r="D113" s="122" t="s">
        <v>93</v>
      </c>
      <c r="E113" s="122" t="s">
        <v>90</v>
      </c>
      <c r="F113" s="101"/>
      <c r="G113" s="52"/>
      <c r="H113" s="52"/>
      <c r="I113" s="123">
        <f>I114</f>
        <v>517136.76</v>
      </c>
    </row>
    <row r="114" spans="1:9" ht="31.5" x14ac:dyDescent="0.25">
      <c r="A114" s="121" t="s">
        <v>216</v>
      </c>
      <c r="B114" s="122" t="s">
        <v>110</v>
      </c>
      <c r="C114" s="53">
        <v>1</v>
      </c>
      <c r="D114" s="122" t="s">
        <v>93</v>
      </c>
      <c r="E114" s="122" t="s">
        <v>217</v>
      </c>
      <c r="F114" s="101">
        <v>240</v>
      </c>
      <c r="G114" s="52">
        <v>1</v>
      </c>
      <c r="H114" s="52">
        <v>13</v>
      </c>
      <c r="I114" s="123">
        <f>'Прил 7'!J84</f>
        <v>517136.76</v>
      </c>
    </row>
    <row r="115" spans="1:9" x14ac:dyDescent="0.25">
      <c r="A115" s="121" t="s">
        <v>452</v>
      </c>
      <c r="B115" s="122" t="s">
        <v>110</v>
      </c>
      <c r="C115" s="53">
        <v>1</v>
      </c>
      <c r="D115" s="122" t="s">
        <v>105</v>
      </c>
      <c r="E115" s="122" t="s">
        <v>90</v>
      </c>
      <c r="F115" s="101"/>
      <c r="G115" s="52"/>
      <c r="H115" s="52"/>
      <c r="I115" s="123">
        <f>I116</f>
        <v>50000</v>
      </c>
    </row>
    <row r="116" spans="1:9" ht="31.5" x14ac:dyDescent="0.25">
      <c r="A116" s="121" t="s">
        <v>216</v>
      </c>
      <c r="B116" s="122" t="s">
        <v>110</v>
      </c>
      <c r="C116" s="53">
        <v>1</v>
      </c>
      <c r="D116" s="122" t="s">
        <v>105</v>
      </c>
      <c r="E116" s="122" t="s">
        <v>217</v>
      </c>
      <c r="F116" s="101">
        <v>240</v>
      </c>
      <c r="G116" s="52">
        <v>1</v>
      </c>
      <c r="H116" s="52">
        <v>13</v>
      </c>
      <c r="I116" s="123">
        <f>'Прил 7'!J87</f>
        <v>50000</v>
      </c>
    </row>
    <row r="117" spans="1:9" ht="47.25" x14ac:dyDescent="0.25">
      <c r="A117" s="121" t="s">
        <v>453</v>
      </c>
      <c r="B117" s="122" t="s">
        <v>110</v>
      </c>
      <c r="C117" s="53">
        <v>1</v>
      </c>
      <c r="D117" s="122" t="s">
        <v>106</v>
      </c>
      <c r="E117" s="122" t="s">
        <v>90</v>
      </c>
      <c r="F117" s="101"/>
      <c r="G117" s="52"/>
      <c r="H117" s="52"/>
      <c r="I117" s="123">
        <f>I118</f>
        <v>45000</v>
      </c>
    </row>
    <row r="118" spans="1:9" ht="31.5" x14ac:dyDescent="0.25">
      <c r="A118" s="121" t="s">
        <v>216</v>
      </c>
      <c r="B118" s="122" t="s">
        <v>110</v>
      </c>
      <c r="C118" s="53">
        <v>1</v>
      </c>
      <c r="D118" s="122" t="s">
        <v>106</v>
      </c>
      <c r="E118" s="122" t="s">
        <v>217</v>
      </c>
      <c r="F118" s="101">
        <v>240</v>
      </c>
      <c r="G118" s="52">
        <v>1</v>
      </c>
      <c r="H118" s="52">
        <v>13</v>
      </c>
      <c r="I118" s="123">
        <f>'Прил 7'!J90</f>
        <v>45000</v>
      </c>
    </row>
    <row r="119" spans="1:9" x14ac:dyDescent="0.25">
      <c r="A119" s="121" t="s">
        <v>454</v>
      </c>
      <c r="B119" s="122" t="s">
        <v>110</v>
      </c>
      <c r="C119" s="53">
        <v>1</v>
      </c>
      <c r="D119" s="122" t="s">
        <v>108</v>
      </c>
      <c r="E119" s="122" t="s">
        <v>90</v>
      </c>
      <c r="F119" s="101"/>
      <c r="G119" s="52"/>
      <c r="H119" s="52"/>
      <c r="I119" s="123">
        <f>I120</f>
        <v>60000</v>
      </c>
    </row>
    <row r="120" spans="1:9" ht="31.5" x14ac:dyDescent="0.25">
      <c r="A120" s="121" t="s">
        <v>216</v>
      </c>
      <c r="B120" s="122" t="s">
        <v>110</v>
      </c>
      <c r="C120" s="53">
        <v>1</v>
      </c>
      <c r="D120" s="122" t="s">
        <v>108</v>
      </c>
      <c r="E120" s="122" t="s">
        <v>217</v>
      </c>
      <c r="F120" s="101">
        <v>240</v>
      </c>
      <c r="G120" s="52">
        <v>1</v>
      </c>
      <c r="H120" s="52">
        <v>13</v>
      </c>
      <c r="I120" s="123">
        <f>'Прил 7'!J93</f>
        <v>60000</v>
      </c>
    </row>
    <row r="121" spans="1:9" ht="31.5" x14ac:dyDescent="0.25">
      <c r="A121" s="121" t="s">
        <v>455</v>
      </c>
      <c r="B121" s="122" t="s">
        <v>110</v>
      </c>
      <c r="C121" s="122">
        <v>2</v>
      </c>
      <c r="D121" s="122" t="s">
        <v>89</v>
      </c>
      <c r="E121" s="122" t="s">
        <v>90</v>
      </c>
      <c r="F121" s="101" t="s">
        <v>414</v>
      </c>
      <c r="G121" s="52" t="s">
        <v>414</v>
      </c>
      <c r="H121" s="52" t="s">
        <v>414</v>
      </c>
      <c r="I121" s="123">
        <f>I122+I124+I126</f>
        <v>663000</v>
      </c>
    </row>
    <row r="122" spans="1:9" x14ac:dyDescent="0.25">
      <c r="A122" s="121" t="s">
        <v>449</v>
      </c>
      <c r="B122" s="122" t="s">
        <v>110</v>
      </c>
      <c r="C122" s="122" t="s">
        <v>94</v>
      </c>
      <c r="D122" s="122" t="s">
        <v>86</v>
      </c>
      <c r="E122" s="122" t="s">
        <v>90</v>
      </c>
      <c r="F122" s="101"/>
      <c r="G122" s="52"/>
      <c r="H122" s="52"/>
      <c r="I122" s="123">
        <f>I123</f>
        <v>150000</v>
      </c>
    </row>
    <row r="123" spans="1:9" ht="31.5" x14ac:dyDescent="0.25">
      <c r="A123" s="121" t="s">
        <v>216</v>
      </c>
      <c r="B123" s="122" t="s">
        <v>110</v>
      </c>
      <c r="C123" s="122" t="s">
        <v>94</v>
      </c>
      <c r="D123" s="122" t="s">
        <v>86</v>
      </c>
      <c r="E123" s="122" t="s">
        <v>217</v>
      </c>
      <c r="F123" s="101">
        <v>240</v>
      </c>
      <c r="G123" s="52">
        <v>5</v>
      </c>
      <c r="H123" s="52">
        <v>5</v>
      </c>
      <c r="I123" s="123">
        <f>'Прил 7'!J303</f>
        <v>150000</v>
      </c>
    </row>
    <row r="124" spans="1:9" x14ac:dyDescent="0.25">
      <c r="A124" s="121" t="s">
        <v>456</v>
      </c>
      <c r="B124" s="122" t="s">
        <v>110</v>
      </c>
      <c r="C124" s="122" t="s">
        <v>94</v>
      </c>
      <c r="D124" s="122" t="s">
        <v>87</v>
      </c>
      <c r="E124" s="122" t="s">
        <v>90</v>
      </c>
      <c r="F124" s="101"/>
      <c r="G124" s="52"/>
      <c r="H124" s="52"/>
      <c r="I124" s="123">
        <f>I125</f>
        <v>508000</v>
      </c>
    </row>
    <row r="125" spans="1:9" ht="31.5" x14ac:dyDescent="0.25">
      <c r="A125" s="121" t="s">
        <v>216</v>
      </c>
      <c r="B125" s="122" t="s">
        <v>110</v>
      </c>
      <c r="C125" s="122" t="s">
        <v>94</v>
      </c>
      <c r="D125" s="122" t="s">
        <v>87</v>
      </c>
      <c r="E125" s="122" t="s">
        <v>217</v>
      </c>
      <c r="F125" s="101">
        <v>240</v>
      </c>
      <c r="G125" s="52">
        <v>5</v>
      </c>
      <c r="H125" s="52">
        <v>5</v>
      </c>
      <c r="I125" s="123">
        <f>'Прил 7'!J306</f>
        <v>508000</v>
      </c>
    </row>
    <row r="126" spans="1:9" x14ac:dyDescent="0.25">
      <c r="A126" s="121" t="s">
        <v>454</v>
      </c>
      <c r="B126" s="122" t="s">
        <v>110</v>
      </c>
      <c r="C126" s="53">
        <v>2</v>
      </c>
      <c r="D126" s="122" t="s">
        <v>93</v>
      </c>
      <c r="E126" s="122" t="s">
        <v>90</v>
      </c>
      <c r="F126" s="101"/>
      <c r="G126" s="52"/>
      <c r="H126" s="52"/>
      <c r="I126" s="123">
        <f>I127</f>
        <v>5000</v>
      </c>
    </row>
    <row r="127" spans="1:9" ht="31.5" x14ac:dyDescent="0.25">
      <c r="A127" s="121" t="s">
        <v>216</v>
      </c>
      <c r="B127" s="122" t="s">
        <v>110</v>
      </c>
      <c r="C127" s="53">
        <v>2</v>
      </c>
      <c r="D127" s="122" t="s">
        <v>93</v>
      </c>
      <c r="E127" s="122" t="s">
        <v>217</v>
      </c>
      <c r="F127" s="101">
        <v>240</v>
      </c>
      <c r="G127" s="52">
        <v>5</v>
      </c>
      <c r="H127" s="52">
        <v>5</v>
      </c>
      <c r="I127" s="123">
        <f>'Прил 7'!J309</f>
        <v>5000</v>
      </c>
    </row>
    <row r="128" spans="1:9" ht="31.5" x14ac:dyDescent="0.25">
      <c r="A128" s="121" t="s">
        <v>455</v>
      </c>
      <c r="B128" s="122" t="s">
        <v>110</v>
      </c>
      <c r="C128" s="122" t="s">
        <v>95</v>
      </c>
      <c r="D128" s="122" t="s">
        <v>89</v>
      </c>
      <c r="E128" s="122" t="s">
        <v>90</v>
      </c>
      <c r="F128" s="101" t="s">
        <v>414</v>
      </c>
      <c r="G128" s="52" t="s">
        <v>414</v>
      </c>
      <c r="H128" s="52" t="s">
        <v>414</v>
      </c>
      <c r="I128" s="123">
        <f>I129+I131</f>
        <v>55000</v>
      </c>
    </row>
    <row r="129" spans="1:9" x14ac:dyDescent="0.25">
      <c r="A129" s="121" t="s">
        <v>449</v>
      </c>
      <c r="B129" s="122" t="s">
        <v>110</v>
      </c>
      <c r="C129" s="122" t="s">
        <v>95</v>
      </c>
      <c r="D129" s="122" t="s">
        <v>86</v>
      </c>
      <c r="E129" s="122" t="s">
        <v>90</v>
      </c>
      <c r="F129" s="101"/>
      <c r="G129" s="52"/>
      <c r="H129" s="52"/>
      <c r="I129" s="123">
        <f>I130</f>
        <v>50000</v>
      </c>
    </row>
    <row r="130" spans="1:9" ht="31.5" x14ac:dyDescent="0.25">
      <c r="A130" s="121" t="s">
        <v>216</v>
      </c>
      <c r="B130" s="122" t="s">
        <v>110</v>
      </c>
      <c r="C130" s="122" t="s">
        <v>95</v>
      </c>
      <c r="D130" s="122" t="s">
        <v>86</v>
      </c>
      <c r="E130" s="122" t="s">
        <v>217</v>
      </c>
      <c r="F130" s="101">
        <v>240</v>
      </c>
      <c r="G130" s="52">
        <v>8</v>
      </c>
      <c r="H130" s="52">
        <v>1</v>
      </c>
      <c r="I130" s="123">
        <f>'Прил 7'!J352</f>
        <v>50000</v>
      </c>
    </row>
    <row r="131" spans="1:9" x14ac:dyDescent="0.25">
      <c r="A131" s="121" t="s">
        <v>454</v>
      </c>
      <c r="B131" s="122" t="s">
        <v>110</v>
      </c>
      <c r="C131" s="53">
        <v>3</v>
      </c>
      <c r="D131" s="122" t="s">
        <v>87</v>
      </c>
      <c r="E131" s="122" t="s">
        <v>90</v>
      </c>
      <c r="F131" s="101"/>
      <c r="G131" s="52"/>
      <c r="H131" s="52"/>
      <c r="I131" s="123">
        <f>I132</f>
        <v>5000</v>
      </c>
    </row>
    <row r="132" spans="1:9" ht="31.5" x14ac:dyDescent="0.25">
      <c r="A132" s="121" t="s">
        <v>216</v>
      </c>
      <c r="B132" s="122" t="s">
        <v>110</v>
      </c>
      <c r="C132" s="53">
        <v>3</v>
      </c>
      <c r="D132" s="122" t="s">
        <v>87</v>
      </c>
      <c r="E132" s="122" t="s">
        <v>217</v>
      </c>
      <c r="F132" s="101">
        <v>240</v>
      </c>
      <c r="G132" s="52">
        <v>8</v>
      </c>
      <c r="H132" s="52">
        <v>1</v>
      </c>
      <c r="I132" s="123">
        <f>'Прил 7'!J355</f>
        <v>5000</v>
      </c>
    </row>
    <row r="133" spans="1:9" ht="47.25" x14ac:dyDescent="0.25">
      <c r="A133" s="121" t="s">
        <v>223</v>
      </c>
      <c r="B133" s="122" t="s">
        <v>136</v>
      </c>
      <c r="C133" s="53" t="s">
        <v>88</v>
      </c>
      <c r="D133" s="122" t="s">
        <v>89</v>
      </c>
      <c r="E133" s="122" t="s">
        <v>90</v>
      </c>
      <c r="F133" s="101" t="s">
        <v>414</v>
      </c>
      <c r="G133" s="52" t="s">
        <v>414</v>
      </c>
      <c r="H133" s="52" t="s">
        <v>414</v>
      </c>
      <c r="I133" s="123">
        <f>SUM(I134:I135)</f>
        <v>6000</v>
      </c>
    </row>
    <row r="134" spans="1:9" ht="31.5" x14ac:dyDescent="0.25">
      <c r="A134" s="121" t="s">
        <v>507</v>
      </c>
      <c r="B134" s="122" t="s">
        <v>136</v>
      </c>
      <c r="C134" s="53">
        <v>0</v>
      </c>
      <c r="D134" s="122" t="s">
        <v>89</v>
      </c>
      <c r="E134" s="122" t="s">
        <v>508</v>
      </c>
      <c r="F134" s="101">
        <v>350</v>
      </c>
      <c r="G134" s="52">
        <v>1</v>
      </c>
      <c r="H134" s="52">
        <v>13</v>
      </c>
      <c r="I134" s="123">
        <f>'Прил 7'!J97</f>
        <v>6000</v>
      </c>
    </row>
    <row r="135" spans="1:9" ht="63" hidden="1" x14ac:dyDescent="0.25">
      <c r="A135" s="121" t="s">
        <v>547</v>
      </c>
      <c r="B135" s="122" t="s">
        <v>136</v>
      </c>
      <c r="C135" s="53">
        <v>0</v>
      </c>
      <c r="D135" s="122" t="s">
        <v>89</v>
      </c>
      <c r="E135" s="122" t="s">
        <v>510</v>
      </c>
      <c r="F135" s="101">
        <v>350</v>
      </c>
      <c r="G135" s="52">
        <v>1</v>
      </c>
      <c r="H135" s="52">
        <v>13</v>
      </c>
      <c r="I135" s="123">
        <f>'Прил 7'!J99</f>
        <v>0</v>
      </c>
    </row>
    <row r="136" spans="1:9" ht="78.75" x14ac:dyDescent="0.25">
      <c r="A136" s="58" t="s">
        <v>353</v>
      </c>
      <c r="B136" s="122" t="s">
        <v>124</v>
      </c>
      <c r="C136" s="53" t="s">
        <v>88</v>
      </c>
      <c r="D136" s="122" t="s">
        <v>89</v>
      </c>
      <c r="E136" s="122" t="s">
        <v>90</v>
      </c>
      <c r="F136" s="101"/>
      <c r="G136" s="52"/>
      <c r="H136" s="52"/>
      <c r="I136" s="123">
        <f>I137</f>
        <v>30000</v>
      </c>
    </row>
    <row r="137" spans="1:9" ht="31.5" x14ac:dyDescent="0.25">
      <c r="A137" s="58" t="s">
        <v>354</v>
      </c>
      <c r="B137" s="122" t="s">
        <v>124</v>
      </c>
      <c r="C137" s="53">
        <v>0</v>
      </c>
      <c r="D137" s="122" t="s">
        <v>89</v>
      </c>
      <c r="E137" s="122" t="s">
        <v>355</v>
      </c>
      <c r="F137" s="101">
        <v>240</v>
      </c>
      <c r="G137" s="52">
        <v>7</v>
      </c>
      <c r="H137" s="52">
        <v>5</v>
      </c>
      <c r="I137" s="123">
        <f>'Прил 7'!J320</f>
        <v>30000</v>
      </c>
    </row>
    <row r="138" spans="1:9" ht="47.25" x14ac:dyDescent="0.25">
      <c r="A138" s="121" t="s">
        <v>225</v>
      </c>
      <c r="B138" s="122" t="s">
        <v>112</v>
      </c>
      <c r="C138" s="53" t="s">
        <v>88</v>
      </c>
      <c r="D138" s="122" t="s">
        <v>89</v>
      </c>
      <c r="E138" s="122" t="s">
        <v>90</v>
      </c>
      <c r="F138" s="101" t="s">
        <v>414</v>
      </c>
      <c r="G138" s="52" t="s">
        <v>414</v>
      </c>
      <c r="H138" s="52" t="s">
        <v>414</v>
      </c>
      <c r="I138" s="123">
        <f>I139</f>
        <v>10000</v>
      </c>
    </row>
    <row r="139" spans="1:9" x14ac:dyDescent="0.25">
      <c r="A139" s="121" t="s">
        <v>457</v>
      </c>
      <c r="B139" s="122" t="s">
        <v>112</v>
      </c>
      <c r="C139" s="53">
        <v>0</v>
      </c>
      <c r="D139" s="122" t="s">
        <v>86</v>
      </c>
      <c r="E139" s="122" t="s">
        <v>90</v>
      </c>
      <c r="F139" s="101"/>
      <c r="G139" s="52"/>
      <c r="H139" s="52"/>
      <c r="I139" s="123">
        <f>SUM(I140:I141)</f>
        <v>10000</v>
      </c>
    </row>
    <row r="140" spans="1:9" x14ac:dyDescent="0.25">
      <c r="A140" s="121" t="s">
        <v>227</v>
      </c>
      <c r="B140" s="122" t="s">
        <v>112</v>
      </c>
      <c r="C140" s="53">
        <v>0</v>
      </c>
      <c r="D140" s="122" t="s">
        <v>86</v>
      </c>
      <c r="E140" s="122" t="s">
        <v>228</v>
      </c>
      <c r="F140" s="101">
        <v>240</v>
      </c>
      <c r="G140" s="52">
        <v>1</v>
      </c>
      <c r="H140" s="52">
        <v>13</v>
      </c>
      <c r="I140" s="123">
        <f>'Прил 7'!J103</f>
        <v>10000</v>
      </c>
    </row>
    <row r="141" spans="1:9" hidden="1" x14ac:dyDescent="0.25">
      <c r="A141" s="121" t="s">
        <v>227</v>
      </c>
      <c r="B141" s="122" t="s">
        <v>112</v>
      </c>
      <c r="C141" s="53">
        <v>0</v>
      </c>
      <c r="D141" s="122" t="s">
        <v>86</v>
      </c>
      <c r="E141" s="122" t="s">
        <v>228</v>
      </c>
      <c r="F141" s="101">
        <v>240</v>
      </c>
      <c r="G141" s="52">
        <v>8</v>
      </c>
      <c r="H141" s="52">
        <v>1</v>
      </c>
      <c r="I141" s="123">
        <f>'Прил 7'!J359</f>
        <v>0</v>
      </c>
    </row>
    <row r="142" spans="1:9" ht="47.25" x14ac:dyDescent="0.25">
      <c r="A142" s="121" t="s">
        <v>174</v>
      </c>
      <c r="B142" s="122" t="s">
        <v>116</v>
      </c>
      <c r="C142" s="53" t="s">
        <v>88</v>
      </c>
      <c r="D142" s="122" t="s">
        <v>89</v>
      </c>
      <c r="E142" s="122" t="s">
        <v>90</v>
      </c>
      <c r="F142" s="101" t="s">
        <v>414</v>
      </c>
      <c r="G142" s="52" t="s">
        <v>414</v>
      </c>
      <c r="H142" s="52" t="s">
        <v>414</v>
      </c>
      <c r="I142" s="123">
        <f>I143</f>
        <v>584000</v>
      </c>
    </row>
    <row r="143" spans="1:9" ht="31.5" x14ac:dyDescent="0.25">
      <c r="A143" s="121" t="s">
        <v>458</v>
      </c>
      <c r="B143" s="122" t="s">
        <v>116</v>
      </c>
      <c r="C143" s="53">
        <v>0</v>
      </c>
      <c r="D143" s="122" t="s">
        <v>86</v>
      </c>
      <c r="E143" s="122" t="s">
        <v>90</v>
      </c>
      <c r="F143" s="101" t="s">
        <v>414</v>
      </c>
      <c r="G143" s="52" t="s">
        <v>414</v>
      </c>
      <c r="H143" s="52" t="s">
        <v>414</v>
      </c>
      <c r="I143" s="123">
        <f>SUM(I144:I145)</f>
        <v>584000</v>
      </c>
    </row>
    <row r="144" spans="1:9" ht="31.5" x14ac:dyDescent="0.25">
      <c r="A144" s="121" t="s">
        <v>175</v>
      </c>
      <c r="B144" s="122" t="s">
        <v>116</v>
      </c>
      <c r="C144" s="53">
        <v>0</v>
      </c>
      <c r="D144" s="122" t="s">
        <v>86</v>
      </c>
      <c r="E144" s="122">
        <v>26910</v>
      </c>
      <c r="F144" s="101">
        <v>240</v>
      </c>
      <c r="G144" s="52">
        <v>1</v>
      </c>
      <c r="H144" s="52">
        <v>13</v>
      </c>
      <c r="I144" s="123">
        <f>'Прил 7'!J107</f>
        <v>84000</v>
      </c>
    </row>
    <row r="145" spans="1:9" ht="31.5" x14ac:dyDescent="0.25">
      <c r="A145" s="121" t="s">
        <v>175</v>
      </c>
      <c r="B145" s="122" t="s">
        <v>116</v>
      </c>
      <c r="C145" s="53">
        <v>0</v>
      </c>
      <c r="D145" s="122" t="s">
        <v>87</v>
      </c>
      <c r="E145" s="122">
        <v>26910</v>
      </c>
      <c r="F145" s="101">
        <v>240</v>
      </c>
      <c r="G145" s="52">
        <v>1</v>
      </c>
      <c r="H145" s="52">
        <v>13</v>
      </c>
      <c r="I145" s="123">
        <f>'Прил 7'!J110</f>
        <v>500000</v>
      </c>
    </row>
    <row r="146" spans="1:9" ht="47.25" x14ac:dyDescent="0.25">
      <c r="A146" s="121" t="s">
        <v>229</v>
      </c>
      <c r="B146" s="122" t="s">
        <v>121</v>
      </c>
      <c r="C146" s="53" t="s">
        <v>88</v>
      </c>
      <c r="D146" s="122" t="s">
        <v>89</v>
      </c>
      <c r="E146" s="122" t="s">
        <v>90</v>
      </c>
      <c r="F146" s="101"/>
      <c r="G146" s="52"/>
      <c r="H146" s="52"/>
      <c r="I146" s="123">
        <f>I147+I149+I151+I153+I155</f>
        <v>10000</v>
      </c>
    </row>
    <row r="147" spans="1:9" ht="47.25" hidden="1" x14ac:dyDescent="0.25">
      <c r="A147" s="121" t="s">
        <v>396</v>
      </c>
      <c r="B147" s="122" t="s">
        <v>121</v>
      </c>
      <c r="C147" s="53">
        <v>0</v>
      </c>
      <c r="D147" s="122" t="s">
        <v>86</v>
      </c>
      <c r="E147" s="122" t="s">
        <v>90</v>
      </c>
      <c r="F147" s="101"/>
      <c r="G147" s="52"/>
      <c r="H147" s="52"/>
      <c r="I147" s="123">
        <f>I148</f>
        <v>0</v>
      </c>
    </row>
    <row r="148" spans="1:9" hidden="1" x14ac:dyDescent="0.25">
      <c r="A148" s="121" t="s">
        <v>397</v>
      </c>
      <c r="B148" s="122" t="s">
        <v>121</v>
      </c>
      <c r="C148" s="53">
        <v>0</v>
      </c>
      <c r="D148" s="122" t="s">
        <v>86</v>
      </c>
      <c r="E148" s="122" t="s">
        <v>398</v>
      </c>
      <c r="F148" s="101">
        <v>240</v>
      </c>
      <c r="G148" s="52">
        <v>1</v>
      </c>
      <c r="H148" s="52">
        <v>13</v>
      </c>
      <c r="I148" s="123">
        <f>'Прил 7'!J114</f>
        <v>0</v>
      </c>
    </row>
    <row r="149" spans="1:9" ht="47.25" x14ac:dyDescent="0.25">
      <c r="A149" s="121" t="s">
        <v>230</v>
      </c>
      <c r="B149" s="122" t="s">
        <v>121</v>
      </c>
      <c r="C149" s="53">
        <v>0</v>
      </c>
      <c r="D149" s="122" t="s">
        <v>87</v>
      </c>
      <c r="E149" s="122" t="s">
        <v>90</v>
      </c>
      <c r="F149" s="101"/>
      <c r="G149" s="52"/>
      <c r="H149" s="52"/>
      <c r="I149" s="123">
        <f>I150</f>
        <v>10000</v>
      </c>
    </row>
    <row r="150" spans="1:9" x14ac:dyDescent="0.25">
      <c r="A150" s="58" t="s">
        <v>231</v>
      </c>
      <c r="B150" s="122" t="s">
        <v>121</v>
      </c>
      <c r="C150" s="53">
        <v>0</v>
      </c>
      <c r="D150" s="122" t="s">
        <v>87</v>
      </c>
      <c r="E150" s="122" t="s">
        <v>232</v>
      </c>
      <c r="F150" s="101">
        <v>240</v>
      </c>
      <c r="G150" s="52">
        <v>1</v>
      </c>
      <c r="H150" s="52">
        <v>13</v>
      </c>
      <c r="I150" s="123">
        <f>'Прил 7'!J117</f>
        <v>10000</v>
      </c>
    </row>
    <row r="151" spans="1:9" ht="47.25" hidden="1" x14ac:dyDescent="0.25">
      <c r="A151" s="58" t="s">
        <v>233</v>
      </c>
      <c r="B151" s="122" t="s">
        <v>121</v>
      </c>
      <c r="C151" s="53">
        <v>0</v>
      </c>
      <c r="D151" s="122" t="s">
        <v>93</v>
      </c>
      <c r="E151" s="122" t="s">
        <v>90</v>
      </c>
      <c r="F151" s="101"/>
      <c r="G151" s="52"/>
      <c r="H151" s="52"/>
      <c r="I151" s="123">
        <f>I152</f>
        <v>0</v>
      </c>
    </row>
    <row r="152" spans="1:9" ht="31.5" hidden="1" x14ac:dyDescent="0.25">
      <c r="A152" s="58" t="s">
        <v>234</v>
      </c>
      <c r="B152" s="122" t="s">
        <v>121</v>
      </c>
      <c r="C152" s="53">
        <v>0</v>
      </c>
      <c r="D152" s="122" t="s">
        <v>93</v>
      </c>
      <c r="E152" s="122" t="s">
        <v>235</v>
      </c>
      <c r="F152" s="101">
        <v>240</v>
      </c>
      <c r="G152" s="52">
        <v>1</v>
      </c>
      <c r="H152" s="52">
        <v>13</v>
      </c>
      <c r="I152" s="123">
        <f>'Прил 7'!J120</f>
        <v>0</v>
      </c>
    </row>
    <row r="153" spans="1:9" ht="47.25" hidden="1" x14ac:dyDescent="0.25">
      <c r="A153" s="58" t="s">
        <v>399</v>
      </c>
      <c r="B153" s="122" t="s">
        <v>121</v>
      </c>
      <c r="C153" s="53">
        <v>0</v>
      </c>
      <c r="D153" s="122" t="s">
        <v>105</v>
      </c>
      <c r="E153" s="122" t="s">
        <v>90</v>
      </c>
      <c r="F153" s="101"/>
      <c r="G153" s="52"/>
      <c r="H153" s="52"/>
      <c r="I153" s="123">
        <f>I154</f>
        <v>0</v>
      </c>
    </row>
    <row r="154" spans="1:9" ht="31.5" hidden="1" x14ac:dyDescent="0.25">
      <c r="A154" s="58" t="s">
        <v>400</v>
      </c>
      <c r="B154" s="122" t="s">
        <v>121</v>
      </c>
      <c r="C154" s="53">
        <v>0</v>
      </c>
      <c r="D154" s="122" t="s">
        <v>105</v>
      </c>
      <c r="E154" s="122" t="s">
        <v>401</v>
      </c>
      <c r="F154" s="101">
        <v>240</v>
      </c>
      <c r="G154" s="52">
        <v>1</v>
      </c>
      <c r="H154" s="52">
        <v>13</v>
      </c>
      <c r="I154" s="123">
        <f>'Прил 7'!J123</f>
        <v>0</v>
      </c>
    </row>
    <row r="155" spans="1:9" ht="47.25" hidden="1" x14ac:dyDescent="0.25">
      <c r="A155" s="58" t="s">
        <v>402</v>
      </c>
      <c r="B155" s="122" t="s">
        <v>121</v>
      </c>
      <c r="C155" s="53">
        <v>0</v>
      </c>
      <c r="D155" s="122" t="s">
        <v>106</v>
      </c>
      <c r="E155" s="122" t="s">
        <v>90</v>
      </c>
      <c r="F155" s="101"/>
      <c r="G155" s="52"/>
      <c r="H155" s="52"/>
      <c r="I155" s="123">
        <f>I156</f>
        <v>0</v>
      </c>
    </row>
    <row r="156" spans="1:9" ht="31.5" hidden="1" x14ac:dyDescent="0.25">
      <c r="A156" s="58" t="s">
        <v>236</v>
      </c>
      <c r="B156" s="122" t="s">
        <v>121</v>
      </c>
      <c r="C156" s="53">
        <v>0</v>
      </c>
      <c r="D156" s="122" t="s">
        <v>106</v>
      </c>
      <c r="E156" s="122" t="s">
        <v>237</v>
      </c>
      <c r="F156" s="101">
        <v>240</v>
      </c>
      <c r="G156" s="52">
        <v>1</v>
      </c>
      <c r="H156" s="52">
        <v>13</v>
      </c>
      <c r="I156" s="123">
        <f>'Прил 7'!J126</f>
        <v>0</v>
      </c>
    </row>
    <row r="157" spans="1:9" ht="47.25" x14ac:dyDescent="0.25">
      <c r="A157" s="58" t="s">
        <v>339</v>
      </c>
      <c r="B157" s="122" t="s">
        <v>134</v>
      </c>
      <c r="C157" s="53">
        <v>0</v>
      </c>
      <c r="D157" s="122" t="s">
        <v>89</v>
      </c>
      <c r="E157" s="122" t="s">
        <v>90</v>
      </c>
      <c r="F157" s="101"/>
      <c r="G157" s="52"/>
      <c r="H157" s="52"/>
      <c r="I157" s="123">
        <f>I158</f>
        <v>142786.79999999999</v>
      </c>
    </row>
    <row r="158" spans="1:9" ht="47.25" x14ac:dyDescent="0.25">
      <c r="A158" s="58" t="s">
        <v>459</v>
      </c>
      <c r="B158" s="122" t="s">
        <v>134</v>
      </c>
      <c r="C158" s="53">
        <v>1</v>
      </c>
      <c r="D158" s="122" t="s">
        <v>89</v>
      </c>
      <c r="E158" s="122" t="s">
        <v>90</v>
      </c>
      <c r="F158" s="101"/>
      <c r="G158" s="52"/>
      <c r="H158" s="52"/>
      <c r="I158" s="123">
        <f>I159+I161+I163</f>
        <v>142786.79999999999</v>
      </c>
    </row>
    <row r="159" spans="1:9" hidden="1" x14ac:dyDescent="0.25">
      <c r="A159" s="58" t="s">
        <v>341</v>
      </c>
      <c r="B159" s="122" t="s">
        <v>134</v>
      </c>
      <c r="C159" s="53">
        <v>1</v>
      </c>
      <c r="D159" s="122" t="s">
        <v>86</v>
      </c>
      <c r="E159" s="122" t="s">
        <v>90</v>
      </c>
      <c r="F159" s="101"/>
      <c r="G159" s="52"/>
      <c r="H159" s="52"/>
      <c r="I159" s="123">
        <f>I160</f>
        <v>0</v>
      </c>
    </row>
    <row r="160" spans="1:9" hidden="1" x14ac:dyDescent="0.25">
      <c r="A160" s="58" t="s">
        <v>460</v>
      </c>
      <c r="B160" s="122" t="s">
        <v>134</v>
      </c>
      <c r="C160" s="53">
        <v>1</v>
      </c>
      <c r="D160" s="122" t="s">
        <v>86</v>
      </c>
      <c r="E160" s="122" t="s">
        <v>343</v>
      </c>
      <c r="F160" s="101">
        <v>240</v>
      </c>
      <c r="G160" s="52">
        <v>5</v>
      </c>
      <c r="H160" s="52">
        <v>3</v>
      </c>
      <c r="I160" s="123">
        <f>'Прил 7'!J281</f>
        <v>0</v>
      </c>
    </row>
    <row r="161" spans="1:9" hidden="1" x14ac:dyDescent="0.25">
      <c r="A161" s="58" t="s">
        <v>344</v>
      </c>
      <c r="B161" s="122" t="s">
        <v>134</v>
      </c>
      <c r="C161" s="53">
        <v>1</v>
      </c>
      <c r="D161" s="122" t="s">
        <v>87</v>
      </c>
      <c r="E161" s="122" t="s">
        <v>90</v>
      </c>
      <c r="F161" s="101"/>
      <c r="G161" s="52"/>
      <c r="H161" s="52"/>
      <c r="I161" s="123">
        <f>I162</f>
        <v>0</v>
      </c>
    </row>
    <row r="162" spans="1:9" ht="94.5" hidden="1" x14ac:dyDescent="0.25">
      <c r="A162" s="58" t="s">
        <v>461</v>
      </c>
      <c r="B162" s="122" t="s">
        <v>134</v>
      </c>
      <c r="C162" s="53">
        <v>1</v>
      </c>
      <c r="D162" s="122" t="s">
        <v>87</v>
      </c>
      <c r="E162" s="122" t="s">
        <v>343</v>
      </c>
      <c r="F162" s="101">
        <v>240</v>
      </c>
      <c r="G162" s="52">
        <v>5</v>
      </c>
      <c r="H162" s="52">
        <v>3</v>
      </c>
      <c r="I162" s="123">
        <f>'Прил 7'!J284</f>
        <v>0</v>
      </c>
    </row>
    <row r="163" spans="1:9" ht="78.75" x14ac:dyDescent="0.25">
      <c r="A163" s="58" t="s">
        <v>345</v>
      </c>
      <c r="B163" s="122" t="s">
        <v>134</v>
      </c>
      <c r="C163" s="53">
        <v>1</v>
      </c>
      <c r="D163" s="122" t="s">
        <v>145</v>
      </c>
      <c r="E163" s="122" t="s">
        <v>90</v>
      </c>
      <c r="F163" s="101"/>
      <c r="G163" s="52"/>
      <c r="H163" s="52"/>
      <c r="I163" s="123">
        <f>I164</f>
        <v>142786.79999999999</v>
      </c>
    </row>
    <row r="164" spans="1:9" ht="78.75" x14ac:dyDescent="0.25">
      <c r="A164" s="58" t="s">
        <v>342</v>
      </c>
      <c r="B164" s="122" t="s">
        <v>134</v>
      </c>
      <c r="C164" s="53">
        <v>1</v>
      </c>
      <c r="D164" s="122" t="s">
        <v>145</v>
      </c>
      <c r="E164" s="122" t="s">
        <v>146</v>
      </c>
      <c r="F164" s="101">
        <v>540</v>
      </c>
      <c r="G164" s="52">
        <v>5</v>
      </c>
      <c r="H164" s="52">
        <v>3</v>
      </c>
      <c r="I164" s="123">
        <f>'Прил 7'!J287</f>
        <v>142786.79999999999</v>
      </c>
    </row>
    <row r="165" spans="1:9" x14ac:dyDescent="0.25">
      <c r="A165" s="207" t="s">
        <v>163</v>
      </c>
      <c r="B165" s="208"/>
      <c r="C165" s="208"/>
      <c r="D165" s="208"/>
      <c r="E165" s="208"/>
      <c r="F165" s="208"/>
      <c r="G165" s="208"/>
      <c r="H165" s="208"/>
      <c r="I165" s="209">
        <f>I13+I21+I37+I71+I73+I84+I107+I133+I136+I138+I142+I146+I157</f>
        <v>114425888.8</v>
      </c>
    </row>
  </sheetData>
  <mergeCells count="9">
    <mergeCell ref="B12:E12"/>
    <mergeCell ref="C2:I2"/>
    <mergeCell ref="C1:I1"/>
    <mergeCell ref="C3:I3"/>
    <mergeCell ref="C4:I4"/>
    <mergeCell ref="C5:I5"/>
    <mergeCell ref="C6:I6"/>
    <mergeCell ref="A9:I9"/>
    <mergeCell ref="A11:I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36</vt:i4>
      </vt:variant>
    </vt:vector>
  </HeadingPairs>
  <TitlesOfParts>
    <vt:vector size="53"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10'!__bookmark_1</vt:lpstr>
      <vt:lpstr>'Прил 11'!__bookmark_1</vt:lpstr>
      <vt:lpstr>'Прил 12'!__bookmark_1</vt:lpstr>
      <vt:lpstr>'Прил 13'!__bookmark_1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13'!Заголовки_для_печати</vt:lpstr>
      <vt:lpstr>'Прил 15'!Заголовки_для_печати</vt:lpstr>
      <vt:lpstr>'Прил 16'!Заголовки_для_печати</vt:lpstr>
      <vt:lpstr>'Прил 17'!Заголовки_для_печати</vt:lpstr>
      <vt:lpstr>'Прил 2'!Заголовки_для_печати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13'!Область_печати</vt:lpstr>
      <vt:lpstr>'Прил 14'!Область_печати</vt:lpstr>
      <vt:lpstr>'Прил 15'!Область_печати</vt:lpstr>
      <vt:lpstr>'Прил 16'!Область_печати</vt:lpstr>
      <vt:lpstr>'Прил 17'!Область_печати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User</cp:lastModifiedBy>
  <cp:lastPrinted>2022-01-11T14:47:31Z</cp:lastPrinted>
  <dcterms:created xsi:type="dcterms:W3CDTF">2012-09-28T07:11:56Z</dcterms:created>
  <dcterms:modified xsi:type="dcterms:W3CDTF">2022-01-11T15:02:22Z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