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ПЕРЕНОС С ДИСКА\Сайт pervomayskiy-mo.ru\Проекты решений СД\"/>
    </mc:Choice>
  </mc:AlternateContent>
  <bookViews>
    <workbookView xWindow="120" yWindow="180" windowWidth="11625" windowHeight="6225" tabRatio="702" activeTab="4"/>
  </bookViews>
  <sheets>
    <sheet name="Прил 1" sheetId="41" r:id="rId1"/>
    <sheet name="Прил 2" sheetId="42" r:id="rId2"/>
    <sheet name="Прил 3" sheetId="39" r:id="rId3"/>
    <sheet name="Прил 4" sheetId="40" r:id="rId4"/>
    <sheet name="Прил 5" sheetId="28" r:id="rId5"/>
    <sheet name="Прил 6" sheetId="43" r:id="rId6"/>
    <sheet name="Прил 7" sheetId="38" r:id="rId7"/>
    <sheet name="Прил 8" sheetId="37" r:id="rId8"/>
    <sheet name="Прил 9" sheetId="7" r:id="rId9"/>
    <sheet name="Прил 10" sheetId="23" r:id="rId10"/>
  </sheets>
  <definedNames>
    <definedName name="_xlnm._FilterDatabase" localSheetId="0" hidden="1">'Прил 1'!$A$14:$I$338</definedName>
    <definedName name="_xlnm._FilterDatabase" localSheetId="1" hidden="1">'Прил 2'!$A$14:$I$455</definedName>
    <definedName name="_xlnm._FilterDatabase" localSheetId="2" hidden="1">'Прил 3'!$A$17:$J$343</definedName>
    <definedName name="_xlnm._FilterDatabase" localSheetId="3" hidden="1">'Прил 4'!$A$14:$J$458</definedName>
    <definedName name="_xlnm.Print_Titles" localSheetId="6">'Прил 7'!$16:$16</definedName>
    <definedName name="_xlnm.Print_Titles" localSheetId="7">'Прил 8'!$16:$16</definedName>
    <definedName name="_xlnm.Print_Area" localSheetId="0">'Прил 1'!$A$1:$I$324</definedName>
    <definedName name="_xlnm.Print_Area" localSheetId="1">'Прил 2'!$A$1:$J$439</definedName>
    <definedName name="_xlnm.Print_Area" localSheetId="2">'Прил 3'!$A$1:$J$327</definedName>
    <definedName name="_xlnm.Print_Area" localSheetId="3">'Прил 4'!$A$1:$K$443</definedName>
    <definedName name="_xlnm.Print_Area" localSheetId="4">'Прил 5'!$A$1:$I$129</definedName>
    <definedName name="_xlnm.Print_Area" localSheetId="5">'Прил 6'!$A$1:$J$125</definedName>
    <definedName name="_xlnm.Print_Area" localSheetId="8">'Прил 9'!$A$8:$C$42</definedName>
  </definedNames>
  <calcPr calcId="162913" fullCalcOnLoad="1"/>
</workbook>
</file>

<file path=xl/calcChain.xml><?xml version="1.0" encoding="utf-8"?>
<calcChain xmlns="http://schemas.openxmlformats.org/spreadsheetml/2006/main">
  <c r="J84" i="43" l="1"/>
  <c r="J83" i="43" s="1"/>
  <c r="I84" i="43"/>
  <c r="I83" i="43" s="1"/>
  <c r="J370" i="42"/>
  <c r="I370" i="42"/>
  <c r="J348" i="42"/>
  <c r="J347" i="42"/>
  <c r="J346" i="42" s="1"/>
  <c r="J335" i="40"/>
  <c r="I348" i="42" s="1"/>
  <c r="I347" i="42" s="1"/>
  <c r="I346" i="42" s="1"/>
  <c r="K334" i="40"/>
  <c r="K333" i="40"/>
  <c r="J266" i="40"/>
  <c r="J260" i="40"/>
  <c r="J256" i="40"/>
  <c r="J252" i="40"/>
  <c r="K279" i="40"/>
  <c r="K354" i="40"/>
  <c r="J23" i="38"/>
  <c r="I121" i="28"/>
  <c r="I87" i="28"/>
  <c r="I86" i="28"/>
  <c r="I106" i="41"/>
  <c r="I105" i="41" s="1"/>
  <c r="I104" i="41" s="1"/>
  <c r="I103" i="41" s="1"/>
  <c r="J252" i="39"/>
  <c r="J251" i="39" s="1"/>
  <c r="J250" i="39" s="1"/>
  <c r="J97" i="39"/>
  <c r="J96" i="39" s="1"/>
  <c r="J95" i="39" s="1"/>
  <c r="I303" i="41"/>
  <c r="I266" i="41"/>
  <c r="I265" i="41"/>
  <c r="I264" i="41"/>
  <c r="J210" i="39"/>
  <c r="J155" i="39"/>
  <c r="I44" i="28" s="1"/>
  <c r="J153" i="39"/>
  <c r="I43" i="28" s="1"/>
  <c r="J145" i="39"/>
  <c r="J289" i="39"/>
  <c r="J287" i="39"/>
  <c r="J168" i="39"/>
  <c r="I67" i="28" s="1"/>
  <c r="I66" i="28" s="1"/>
  <c r="J167" i="39"/>
  <c r="J166" i="39"/>
  <c r="J70" i="39"/>
  <c r="D6" i="23"/>
  <c r="C6" i="7"/>
  <c r="K6" i="37"/>
  <c r="J6" i="38"/>
  <c r="J6" i="43"/>
  <c r="I6" i="28"/>
  <c r="J6" i="39"/>
  <c r="K6" i="40"/>
  <c r="J6" i="42"/>
  <c r="I38" i="41"/>
  <c r="I37" i="41"/>
  <c r="J231" i="42"/>
  <c r="J230" i="42"/>
  <c r="J229" i="42"/>
  <c r="J228" i="42" s="1"/>
  <c r="J227" i="42" s="1"/>
  <c r="I231" i="42"/>
  <c r="I230" i="42"/>
  <c r="I229" i="42"/>
  <c r="I228" i="42"/>
  <c r="I227" i="42" s="1"/>
  <c r="K217" i="40"/>
  <c r="K216" i="40"/>
  <c r="K215" i="40"/>
  <c r="K214" i="40"/>
  <c r="J217" i="40"/>
  <c r="J216" i="40" s="1"/>
  <c r="J215" i="40" s="1"/>
  <c r="J214" i="40" s="1"/>
  <c r="I46" i="42"/>
  <c r="I45" i="42"/>
  <c r="I96" i="43"/>
  <c r="I95" i="43" s="1"/>
  <c r="J104" i="42"/>
  <c r="J103" i="42"/>
  <c r="J102" i="42"/>
  <c r="I104" i="42"/>
  <c r="I103" i="42" s="1"/>
  <c r="I102" i="42" s="1"/>
  <c r="K96" i="40"/>
  <c r="J96" i="43"/>
  <c r="J95" i="43"/>
  <c r="J96" i="40"/>
  <c r="J95" i="40"/>
  <c r="I99" i="28"/>
  <c r="I98" i="28" s="1"/>
  <c r="I95" i="41"/>
  <c r="I94" i="41"/>
  <c r="I93" i="41"/>
  <c r="J86" i="39"/>
  <c r="J85" i="39" s="1"/>
  <c r="I116" i="41"/>
  <c r="I115" i="41"/>
  <c r="I114" i="41"/>
  <c r="I113" i="41"/>
  <c r="I336" i="41"/>
  <c r="J169" i="42"/>
  <c r="J168" i="42" s="1"/>
  <c r="J40" i="42"/>
  <c r="J119" i="42"/>
  <c r="J118" i="42"/>
  <c r="J117" i="42" s="1"/>
  <c r="J116" i="42" s="1"/>
  <c r="J121" i="42"/>
  <c r="J120" i="42" s="1"/>
  <c r="I121" i="42"/>
  <c r="I120" i="42"/>
  <c r="I119" i="42"/>
  <c r="I118" i="42" s="1"/>
  <c r="J452" i="42"/>
  <c r="I452" i="42"/>
  <c r="J450" i="42"/>
  <c r="I450" i="42"/>
  <c r="K201" i="40"/>
  <c r="K200" i="40" s="1"/>
  <c r="J194" i="40"/>
  <c r="I43" i="43" s="1"/>
  <c r="J292" i="42"/>
  <c r="J291" i="42"/>
  <c r="K28" i="37"/>
  <c r="K27" i="37" s="1"/>
  <c r="K26" i="37" s="1"/>
  <c r="K25" i="37" s="1"/>
  <c r="K24" i="37" s="1"/>
  <c r="K23" i="37"/>
  <c r="J28" i="37"/>
  <c r="J27" i="37" s="1"/>
  <c r="J26" i="37" s="1"/>
  <c r="J25" i="37" s="1"/>
  <c r="J24" i="37" s="1"/>
  <c r="J23" i="37"/>
  <c r="K22" i="37"/>
  <c r="K21" i="37" s="1"/>
  <c r="K20" i="37" s="1"/>
  <c r="K19" i="37" s="1"/>
  <c r="K18" i="37" s="1"/>
  <c r="K17" i="37"/>
  <c r="J22" i="37"/>
  <c r="J21" i="37" s="1"/>
  <c r="J20" i="37" s="1"/>
  <c r="J19" i="37" s="1"/>
  <c r="J18" i="37" s="1"/>
  <c r="J17" i="37"/>
  <c r="J29" i="38"/>
  <c r="J28" i="38" s="1"/>
  <c r="J27" i="38" s="1"/>
  <c r="J26" i="38" s="1"/>
  <c r="J25" i="38" s="1"/>
  <c r="J24" i="38"/>
  <c r="J22" i="38"/>
  <c r="J21" i="38" s="1"/>
  <c r="J20" i="38" s="1"/>
  <c r="J19" i="38" s="1"/>
  <c r="J18" i="38" s="1"/>
  <c r="J17" i="38" s="1"/>
  <c r="J30" i="38" s="1"/>
  <c r="J53" i="43"/>
  <c r="I53" i="43"/>
  <c r="I52" i="43"/>
  <c r="I51" i="43"/>
  <c r="I50" i="43"/>
  <c r="I49" i="43"/>
  <c r="J124" i="43"/>
  <c r="J123" i="43" s="1"/>
  <c r="I124" i="43"/>
  <c r="I123" i="43"/>
  <c r="J120" i="43"/>
  <c r="J119" i="43"/>
  <c r="J118" i="43"/>
  <c r="J121" i="43"/>
  <c r="J122" i="43"/>
  <c r="I122" i="43"/>
  <c r="I121" i="43"/>
  <c r="I120" i="43"/>
  <c r="J115" i="43"/>
  <c r="J114" i="43" s="1"/>
  <c r="J117" i="43"/>
  <c r="J116" i="43"/>
  <c r="I117" i="43"/>
  <c r="I116" i="43"/>
  <c r="I115" i="43"/>
  <c r="I114" i="43" s="1"/>
  <c r="J112" i="43"/>
  <c r="J111" i="43"/>
  <c r="J88" i="43"/>
  <c r="J87" i="43" s="1"/>
  <c r="J90" i="43"/>
  <c r="J89" i="43"/>
  <c r="J92" i="43"/>
  <c r="J91" i="43"/>
  <c r="J94" i="43"/>
  <c r="J93" i="43" s="1"/>
  <c r="J98" i="43"/>
  <c r="J97" i="43"/>
  <c r="J101" i="43"/>
  <c r="J100" i="43"/>
  <c r="J103" i="43"/>
  <c r="J102" i="43" s="1"/>
  <c r="J105" i="43"/>
  <c r="J104" i="43"/>
  <c r="J108" i="43"/>
  <c r="J107" i="43"/>
  <c r="J110" i="43"/>
  <c r="J109" i="43" s="1"/>
  <c r="I110" i="43"/>
  <c r="I109" i="43"/>
  <c r="I108" i="43"/>
  <c r="I107" i="43"/>
  <c r="I105" i="43"/>
  <c r="I104" i="43" s="1"/>
  <c r="I103" i="43"/>
  <c r="I102" i="43"/>
  <c r="I101" i="43"/>
  <c r="I100" i="43"/>
  <c r="I98" i="43"/>
  <c r="I97" i="43" s="1"/>
  <c r="I94" i="43"/>
  <c r="I93" i="43"/>
  <c r="I92" i="43"/>
  <c r="I91" i="43"/>
  <c r="I90" i="43"/>
  <c r="I89" i="43" s="1"/>
  <c r="I88" i="43"/>
  <c r="I87" i="43"/>
  <c r="J80" i="43"/>
  <c r="J81" i="43"/>
  <c r="J82" i="43"/>
  <c r="I82" i="43"/>
  <c r="I81" i="43"/>
  <c r="I80" i="43"/>
  <c r="J76" i="43"/>
  <c r="J77" i="43"/>
  <c r="J78" i="43"/>
  <c r="I78" i="43"/>
  <c r="I77" i="43"/>
  <c r="I76" i="43"/>
  <c r="J72" i="43"/>
  <c r="J73" i="43"/>
  <c r="J74" i="43"/>
  <c r="I74" i="43"/>
  <c r="I73" i="43"/>
  <c r="I72" i="43"/>
  <c r="J69" i="43"/>
  <c r="J70" i="43"/>
  <c r="I70" i="43"/>
  <c r="I69" i="43"/>
  <c r="J66" i="43"/>
  <c r="J65" i="43"/>
  <c r="J64" i="43"/>
  <c r="I66" i="43"/>
  <c r="I65" i="43"/>
  <c r="I64" i="43" s="1"/>
  <c r="J63" i="43"/>
  <c r="J62" i="43"/>
  <c r="I63" i="43"/>
  <c r="I62" i="43"/>
  <c r="J59" i="43"/>
  <c r="J60" i="43"/>
  <c r="J61" i="43"/>
  <c r="I61" i="43"/>
  <c r="I60" i="43"/>
  <c r="I59" i="43"/>
  <c r="J50" i="43"/>
  <c r="J51" i="43"/>
  <c r="J52" i="43"/>
  <c r="J54" i="43"/>
  <c r="J55" i="43"/>
  <c r="J56" i="43"/>
  <c r="J57" i="43"/>
  <c r="I56" i="43"/>
  <c r="I55" i="43"/>
  <c r="I54" i="43"/>
  <c r="J46" i="43"/>
  <c r="J47" i="43"/>
  <c r="I47" i="43"/>
  <c r="I46" i="43"/>
  <c r="J39" i="43"/>
  <c r="J41" i="43"/>
  <c r="J42" i="43"/>
  <c r="J43" i="43"/>
  <c r="J44" i="43"/>
  <c r="I44" i="43"/>
  <c r="I42" i="43"/>
  <c r="I41" i="43"/>
  <c r="I39" i="43"/>
  <c r="J27" i="43"/>
  <c r="J28" i="43"/>
  <c r="J29" i="43"/>
  <c r="J31" i="43"/>
  <c r="J30" i="43"/>
  <c r="J33" i="43"/>
  <c r="J34" i="43"/>
  <c r="J36" i="43"/>
  <c r="J35" i="43"/>
  <c r="I36" i="43"/>
  <c r="I35" i="43"/>
  <c r="I34" i="43"/>
  <c r="I31" i="43"/>
  <c r="I30" i="43"/>
  <c r="I29" i="43"/>
  <c r="I28" i="43"/>
  <c r="I27" i="43"/>
  <c r="J20" i="43"/>
  <c r="J21" i="43"/>
  <c r="J22" i="43"/>
  <c r="J24" i="43"/>
  <c r="J23" i="43"/>
  <c r="I24" i="43"/>
  <c r="I23" i="43" s="1"/>
  <c r="I22" i="43"/>
  <c r="I21" i="43"/>
  <c r="I20" i="43"/>
  <c r="I128" i="28"/>
  <c r="I127" i="28" s="1"/>
  <c r="I126" i="28"/>
  <c r="I125" i="28"/>
  <c r="I124" i="28"/>
  <c r="I118" i="28"/>
  <c r="I117" i="28"/>
  <c r="I113" i="28"/>
  <c r="I112" i="28" s="1"/>
  <c r="I111" i="28"/>
  <c r="I110" i="28"/>
  <c r="I108" i="28"/>
  <c r="I107" i="28"/>
  <c r="I106" i="28"/>
  <c r="I105" i="28" s="1"/>
  <c r="I104" i="28"/>
  <c r="I103" i="28"/>
  <c r="I101" i="28"/>
  <c r="I100" i="28"/>
  <c r="I93" i="28"/>
  <c r="I92" i="28" s="1"/>
  <c r="I85" i="28"/>
  <c r="I84" i="28"/>
  <c r="I83" i="28"/>
  <c r="I81" i="28"/>
  <c r="I80" i="28"/>
  <c r="I79" i="28"/>
  <c r="I77" i="28"/>
  <c r="I76" i="28"/>
  <c r="I75" i="28"/>
  <c r="I73" i="28"/>
  <c r="I72" i="28"/>
  <c r="I62" i="28"/>
  <c r="I61" i="28" s="1"/>
  <c r="I60" i="28"/>
  <c r="I59" i="28"/>
  <c r="I58" i="28"/>
  <c r="I55" i="28"/>
  <c r="I54" i="28"/>
  <c r="I53" i="28"/>
  <c r="I51" i="28"/>
  <c r="I50" i="28"/>
  <c r="I49" i="28"/>
  <c r="I47" i="28"/>
  <c r="I46" i="28"/>
  <c r="I42" i="28"/>
  <c r="I41" i="28"/>
  <c r="I36" i="28"/>
  <c r="I35" i="28"/>
  <c r="I34" i="28"/>
  <c r="I33" i="28"/>
  <c r="I31" i="28"/>
  <c r="I30" i="28"/>
  <c r="I29" i="28"/>
  <c r="I28" i="28"/>
  <c r="I27" i="28"/>
  <c r="I24" i="28"/>
  <c r="I23" i="28"/>
  <c r="I22" i="28"/>
  <c r="I21" i="28"/>
  <c r="I20" i="28"/>
  <c r="J193" i="42"/>
  <c r="J192" i="42"/>
  <c r="J191" i="42"/>
  <c r="J190" i="42"/>
  <c r="I193" i="42"/>
  <c r="I192" i="42"/>
  <c r="I191" i="42" s="1"/>
  <c r="I190" i="42" s="1"/>
  <c r="K179" i="40"/>
  <c r="K178" i="40"/>
  <c r="K177" i="40"/>
  <c r="J179" i="40"/>
  <c r="J178" i="40" s="1"/>
  <c r="J177" i="40" s="1"/>
  <c r="I153" i="41"/>
  <c r="I152" i="41"/>
  <c r="I151" i="41"/>
  <c r="I150" i="41"/>
  <c r="I56" i="28"/>
  <c r="J138" i="39"/>
  <c r="J137" i="39"/>
  <c r="J136" i="39"/>
  <c r="I52" i="28"/>
  <c r="I210" i="41"/>
  <c r="I209" i="41" s="1"/>
  <c r="J33" i="39"/>
  <c r="J31" i="39"/>
  <c r="J147" i="39"/>
  <c r="I161" i="41"/>
  <c r="I160" i="41" s="1"/>
  <c r="J144" i="39"/>
  <c r="I39" i="28"/>
  <c r="J433" i="42"/>
  <c r="J432" i="42"/>
  <c r="J431" i="42" s="1"/>
  <c r="J430" i="42" s="1"/>
  <c r="J438" i="42"/>
  <c r="J437" i="42"/>
  <c r="J436" i="42"/>
  <c r="J435" i="42"/>
  <c r="J434" i="42"/>
  <c r="J429" i="42" s="1"/>
  <c r="J428" i="42" s="1"/>
  <c r="J449" i="42" s="1"/>
  <c r="I438" i="42"/>
  <c r="I437" i="42"/>
  <c r="I436" i="42"/>
  <c r="I435" i="42"/>
  <c r="I434" i="42"/>
  <c r="I433" i="42"/>
  <c r="I432" i="42" s="1"/>
  <c r="I431" i="42" s="1"/>
  <c r="I430" i="42" s="1"/>
  <c r="I429" i="42" s="1"/>
  <c r="I428" i="42" s="1"/>
  <c r="I449" i="42" s="1"/>
  <c r="J423" i="42"/>
  <c r="J422" i="42"/>
  <c r="J425" i="42"/>
  <c r="J424" i="42"/>
  <c r="J427" i="42"/>
  <c r="J426" i="42" s="1"/>
  <c r="I427" i="42"/>
  <c r="I426" i="42"/>
  <c r="I425" i="42"/>
  <c r="I424" i="42"/>
  <c r="I423" i="42"/>
  <c r="I422" i="42" s="1"/>
  <c r="J414" i="42"/>
  <c r="J413" i="42"/>
  <c r="J416" i="42"/>
  <c r="J415" i="42"/>
  <c r="J418" i="42"/>
  <c r="J417" i="42" s="1"/>
  <c r="I418" i="42"/>
  <c r="I417" i="42"/>
  <c r="I416" i="42"/>
  <c r="I415" i="42"/>
  <c r="I414" i="42"/>
  <c r="I413" i="42" s="1"/>
  <c r="I412" i="42" s="1"/>
  <c r="I411" i="42" s="1"/>
  <c r="J408" i="42"/>
  <c r="J407" i="42"/>
  <c r="J406" i="42"/>
  <c r="J405" i="42" s="1"/>
  <c r="J404" i="42" s="1"/>
  <c r="I408" i="42"/>
  <c r="I407" i="42"/>
  <c r="I406" i="42"/>
  <c r="I405" i="42"/>
  <c r="J403" i="42"/>
  <c r="J402" i="42" s="1"/>
  <c r="J401" i="42" s="1"/>
  <c r="J400" i="42" s="1"/>
  <c r="I403" i="42"/>
  <c r="I402" i="42"/>
  <c r="I401" i="42" s="1"/>
  <c r="I400" i="42" s="1"/>
  <c r="I399" i="42" s="1"/>
  <c r="I398" i="42" s="1"/>
  <c r="I447" i="42" s="1"/>
  <c r="J393" i="42"/>
  <c r="J392" i="42"/>
  <c r="J395" i="42"/>
  <c r="J394" i="42" s="1"/>
  <c r="J397" i="42"/>
  <c r="J396" i="42" s="1"/>
  <c r="I397" i="42"/>
  <c r="I396" i="42"/>
  <c r="I395" i="42"/>
  <c r="I394" i="42"/>
  <c r="I393" i="42"/>
  <c r="I392" i="42" s="1"/>
  <c r="J384" i="42"/>
  <c r="J383" i="42"/>
  <c r="J386" i="42"/>
  <c r="J385" i="42"/>
  <c r="J388" i="42"/>
  <c r="J387" i="42" s="1"/>
  <c r="I388" i="42"/>
  <c r="I387" i="42"/>
  <c r="I386" i="42"/>
  <c r="I385" i="42"/>
  <c r="I384" i="42"/>
  <c r="I383" i="42" s="1"/>
  <c r="J368" i="42"/>
  <c r="J369" i="42"/>
  <c r="J371" i="42"/>
  <c r="J373" i="42"/>
  <c r="J372" i="42"/>
  <c r="J375" i="42"/>
  <c r="J374" i="42" s="1"/>
  <c r="J377" i="42"/>
  <c r="J376" i="42"/>
  <c r="J379" i="42"/>
  <c r="J378" i="42" s="1"/>
  <c r="I379" i="42"/>
  <c r="I378" i="42"/>
  <c r="I377" i="42"/>
  <c r="I376" i="42"/>
  <c r="I375" i="42"/>
  <c r="I374" i="42" s="1"/>
  <c r="I373" i="42"/>
  <c r="I372" i="42"/>
  <c r="I371" i="42"/>
  <c r="I369" i="42"/>
  <c r="I368" i="42"/>
  <c r="J360" i="42"/>
  <c r="J359" i="42" s="1"/>
  <c r="J358" i="42" s="1"/>
  <c r="J363" i="42"/>
  <c r="J362" i="42"/>
  <c r="J361" i="42"/>
  <c r="I363" i="42"/>
  <c r="I362" i="42" s="1"/>
  <c r="I361" i="42" s="1"/>
  <c r="I360" i="42"/>
  <c r="I359" i="42" s="1"/>
  <c r="I358" i="42" s="1"/>
  <c r="I357" i="42" s="1"/>
  <c r="J353" i="42"/>
  <c r="J352" i="42" s="1"/>
  <c r="J351" i="42" s="1"/>
  <c r="J356" i="42"/>
  <c r="J355" i="42" s="1"/>
  <c r="J354" i="42" s="1"/>
  <c r="I356" i="42"/>
  <c r="I355" i="42"/>
  <c r="I354" i="42"/>
  <c r="I353" i="42"/>
  <c r="I352" i="42" s="1"/>
  <c r="J343" i="42"/>
  <c r="J344" i="42"/>
  <c r="J345" i="42"/>
  <c r="I345" i="42"/>
  <c r="I344" i="42"/>
  <c r="I343" i="42"/>
  <c r="J328" i="42"/>
  <c r="J327" i="42" s="1"/>
  <c r="J330" i="42"/>
  <c r="J329" i="42"/>
  <c r="J335" i="42"/>
  <c r="J334" i="42"/>
  <c r="J337" i="42"/>
  <c r="J336" i="42" s="1"/>
  <c r="I337" i="42"/>
  <c r="I336" i="42"/>
  <c r="I335" i="42"/>
  <c r="I334" i="42"/>
  <c r="I330" i="42"/>
  <c r="I329" i="42" s="1"/>
  <c r="I328" i="42"/>
  <c r="I327" i="42"/>
  <c r="J323" i="42"/>
  <c r="J322" i="42"/>
  <c r="J321" i="42"/>
  <c r="J320" i="42" s="1"/>
  <c r="J319" i="42" s="1"/>
  <c r="I323" i="42"/>
  <c r="I322" i="42"/>
  <c r="I321" i="42"/>
  <c r="I320" i="42" s="1"/>
  <c r="I319" i="42" s="1"/>
  <c r="J316" i="42"/>
  <c r="J317" i="42"/>
  <c r="I317" i="42"/>
  <c r="I315" i="42" s="1"/>
  <c r="I314" i="42" s="1"/>
  <c r="I313" i="42" s="1"/>
  <c r="I316" i="42"/>
  <c r="J306" i="42"/>
  <c r="J305" i="42" s="1"/>
  <c r="J304" i="42" s="1"/>
  <c r="J309" i="42"/>
  <c r="J308" i="42"/>
  <c r="J307" i="42"/>
  <c r="J312" i="42"/>
  <c r="J311" i="42" s="1"/>
  <c r="J310" i="42" s="1"/>
  <c r="J303" i="42" s="1"/>
  <c r="J302" i="42" s="1"/>
  <c r="J295" i="42" s="1"/>
  <c r="J232" i="42" s="1"/>
  <c r="J444" i="42" s="1"/>
  <c r="I312" i="42"/>
  <c r="I311" i="42"/>
  <c r="I310" i="42" s="1"/>
  <c r="I309" i="42"/>
  <c r="I308" i="42" s="1"/>
  <c r="I307" i="42" s="1"/>
  <c r="I306" i="42"/>
  <c r="I305" i="42"/>
  <c r="I304" i="42" s="1"/>
  <c r="I301" i="42"/>
  <c r="I300" i="42"/>
  <c r="I299" i="42"/>
  <c r="J284" i="42"/>
  <c r="J283" i="42"/>
  <c r="J286" i="42"/>
  <c r="J285" i="42"/>
  <c r="J288" i="42"/>
  <c r="J287" i="42"/>
  <c r="J290" i="42"/>
  <c r="J289" i="42"/>
  <c r="J294" i="42"/>
  <c r="J293" i="42"/>
  <c r="I294" i="42"/>
  <c r="I293" i="42"/>
  <c r="I292" i="42"/>
  <c r="I291" i="42"/>
  <c r="I290" i="42"/>
  <c r="I289" i="42"/>
  <c r="I288" i="42"/>
  <c r="I287" i="42" s="1"/>
  <c r="I286" i="42"/>
  <c r="I285" i="42"/>
  <c r="I284" i="42"/>
  <c r="I283" i="42" s="1"/>
  <c r="I282" i="42" s="1"/>
  <c r="I281" i="42" s="1"/>
  <c r="I280" i="42" s="1"/>
  <c r="J259" i="42"/>
  <c r="J258" i="42"/>
  <c r="J261" i="42"/>
  <c r="J260" i="42" s="1"/>
  <c r="J263" i="42"/>
  <c r="J262" i="42"/>
  <c r="J265" i="42"/>
  <c r="J264" i="42" s="1"/>
  <c r="J267" i="42"/>
  <c r="J266" i="42" s="1"/>
  <c r="J269" i="42"/>
  <c r="J268" i="42"/>
  <c r="J271" i="42"/>
  <c r="J270" i="42"/>
  <c r="J273" i="42"/>
  <c r="J272" i="42" s="1"/>
  <c r="J274" i="42"/>
  <c r="J277" i="42"/>
  <c r="J276" i="42"/>
  <c r="J279" i="42"/>
  <c r="J278" i="42"/>
  <c r="I277" i="42"/>
  <c r="I276" i="42"/>
  <c r="I273" i="42"/>
  <c r="I272" i="42"/>
  <c r="I271" i="42"/>
  <c r="I270" i="42"/>
  <c r="I269" i="42"/>
  <c r="I268" i="42"/>
  <c r="I267" i="42"/>
  <c r="I266" i="42"/>
  <c r="I265" i="42"/>
  <c r="I264" i="42"/>
  <c r="I263" i="42"/>
  <c r="I262" i="42"/>
  <c r="I261" i="42"/>
  <c r="I260" i="42"/>
  <c r="I259" i="42"/>
  <c r="I258" i="42"/>
  <c r="J254" i="42"/>
  <c r="J253" i="42"/>
  <c r="J256" i="42"/>
  <c r="J255" i="42"/>
  <c r="I256" i="42"/>
  <c r="I255" i="42"/>
  <c r="I254" i="42"/>
  <c r="I253" i="42"/>
  <c r="J249" i="42"/>
  <c r="J248" i="42"/>
  <c r="J247" i="42" s="1"/>
  <c r="J246" i="42" s="1"/>
  <c r="J245" i="42" s="1"/>
  <c r="K235" i="40"/>
  <c r="K234" i="40" s="1"/>
  <c r="K233" i="40" s="1"/>
  <c r="K232" i="40" s="1"/>
  <c r="I249" i="42"/>
  <c r="I248" i="42"/>
  <c r="I247" i="42" s="1"/>
  <c r="I246" i="42" s="1"/>
  <c r="I245" i="42" s="1"/>
  <c r="J242" i="42"/>
  <c r="J241" i="42" s="1"/>
  <c r="J244" i="42"/>
  <c r="J243" i="42"/>
  <c r="I244" i="42"/>
  <c r="I243" i="42"/>
  <c r="I242" i="42"/>
  <c r="I241" i="42" s="1"/>
  <c r="J237" i="42"/>
  <c r="J236" i="42"/>
  <c r="J235" i="42"/>
  <c r="J234" i="42" s="1"/>
  <c r="I237" i="42"/>
  <c r="I236" i="42"/>
  <c r="I235" i="42"/>
  <c r="I234" i="42"/>
  <c r="J226" i="42"/>
  <c r="J225" i="42" s="1"/>
  <c r="J224" i="42" s="1"/>
  <c r="J223" i="42" s="1"/>
  <c r="I226" i="42"/>
  <c r="I225" i="42"/>
  <c r="I224" i="42"/>
  <c r="J199" i="42"/>
  <c r="J198" i="42"/>
  <c r="J200" i="42"/>
  <c r="J203" i="42"/>
  <c r="J202" i="42"/>
  <c r="J205" i="42"/>
  <c r="J204" i="42"/>
  <c r="J207" i="42"/>
  <c r="J206" i="42" s="1"/>
  <c r="J209" i="42"/>
  <c r="J208" i="42"/>
  <c r="J214" i="42"/>
  <c r="J213" i="42"/>
  <c r="J216" i="42"/>
  <c r="J215" i="42" s="1"/>
  <c r="J218" i="42"/>
  <c r="J217" i="42"/>
  <c r="J220" i="42"/>
  <c r="J219" i="42" s="1"/>
  <c r="J222" i="42"/>
  <c r="J221" i="42" s="1"/>
  <c r="I222" i="42"/>
  <c r="I221" i="42"/>
  <c r="I220" i="42"/>
  <c r="I219" i="42"/>
  <c r="I218" i="42"/>
  <c r="I217" i="42" s="1"/>
  <c r="I216" i="42"/>
  <c r="I215" i="42"/>
  <c r="I214" i="42"/>
  <c r="I213" i="42" s="1"/>
  <c r="I209" i="42"/>
  <c r="I208" i="42" s="1"/>
  <c r="I207" i="42"/>
  <c r="I206" i="42"/>
  <c r="I205" i="42"/>
  <c r="I204" i="42"/>
  <c r="I203" i="42"/>
  <c r="I202" i="42" s="1"/>
  <c r="I199" i="42"/>
  <c r="I198" i="42"/>
  <c r="J184" i="42"/>
  <c r="J183" i="42"/>
  <c r="J182" i="42"/>
  <c r="J181" i="42" s="1"/>
  <c r="J189" i="42"/>
  <c r="J188" i="42"/>
  <c r="J187" i="42" s="1"/>
  <c r="J186" i="42" s="1"/>
  <c r="J185" i="42" s="1"/>
  <c r="I189" i="42"/>
  <c r="I188" i="42"/>
  <c r="I187" i="42"/>
  <c r="I186" i="42" s="1"/>
  <c r="I185" i="42" s="1"/>
  <c r="I184" i="42"/>
  <c r="I183" i="42" s="1"/>
  <c r="I182" i="42" s="1"/>
  <c r="I181" i="42"/>
  <c r="J171" i="42"/>
  <c r="J170" i="42"/>
  <c r="J173" i="42"/>
  <c r="J172" i="42" s="1"/>
  <c r="J175" i="42"/>
  <c r="J174" i="42"/>
  <c r="J177" i="42"/>
  <c r="J176" i="42" s="1"/>
  <c r="J179" i="42"/>
  <c r="J178" i="42" s="1"/>
  <c r="I179" i="42"/>
  <c r="I178" i="42"/>
  <c r="I177" i="42"/>
  <c r="I176" i="42"/>
  <c r="I175" i="42"/>
  <c r="I174" i="42" s="1"/>
  <c r="I173" i="42"/>
  <c r="I172" i="42"/>
  <c r="I171" i="42"/>
  <c r="I170" i="42"/>
  <c r="J164" i="42"/>
  <c r="J163" i="42" s="1"/>
  <c r="J162" i="42" s="1"/>
  <c r="J161" i="42" s="1"/>
  <c r="I164" i="42"/>
  <c r="I163" i="42" s="1"/>
  <c r="I162" i="42" s="1"/>
  <c r="I161" i="42" s="1"/>
  <c r="J158" i="42"/>
  <c r="J157" i="42"/>
  <c r="J156" i="42" s="1"/>
  <c r="J160" i="42"/>
  <c r="J159" i="42"/>
  <c r="I160" i="42"/>
  <c r="I159" i="42" s="1"/>
  <c r="J155" i="42"/>
  <c r="J154" i="42"/>
  <c r="J153" i="42"/>
  <c r="I155" i="42"/>
  <c r="I154" i="42"/>
  <c r="I153" i="42" s="1"/>
  <c r="J148" i="42"/>
  <c r="J147" i="42"/>
  <c r="J150" i="42"/>
  <c r="J149" i="42"/>
  <c r="J146" i="42" s="1"/>
  <c r="J145" i="42" s="1"/>
  <c r="J144" i="42" s="1"/>
  <c r="J143" i="42" s="1"/>
  <c r="J442" i="42" s="1"/>
  <c r="J152" i="42"/>
  <c r="J151" i="42"/>
  <c r="I152" i="42"/>
  <c r="I151" i="42"/>
  <c r="I150" i="42"/>
  <c r="I149" i="42"/>
  <c r="I146" i="42" s="1"/>
  <c r="I145" i="42" s="1"/>
  <c r="I148" i="42"/>
  <c r="I147" i="42"/>
  <c r="J142" i="42"/>
  <c r="J141" i="42"/>
  <c r="J140" i="42"/>
  <c r="J139" i="42"/>
  <c r="J138" i="42" s="1"/>
  <c r="J137" i="42" s="1"/>
  <c r="J441" i="42" s="1"/>
  <c r="I142" i="42"/>
  <c r="I141" i="42"/>
  <c r="I140" i="42"/>
  <c r="I139" i="42" s="1"/>
  <c r="I138" i="42" s="1"/>
  <c r="I137" i="42" s="1"/>
  <c r="I441" i="42" s="1"/>
  <c r="J126" i="42"/>
  <c r="J125" i="42"/>
  <c r="J128" i="42"/>
  <c r="J127" i="42"/>
  <c r="J130" i="42"/>
  <c r="J129" i="42"/>
  <c r="J132" i="42"/>
  <c r="J131" i="42"/>
  <c r="J134" i="42"/>
  <c r="J133" i="42"/>
  <c r="J136" i="42"/>
  <c r="J135" i="42"/>
  <c r="I136" i="42"/>
  <c r="I135" i="42"/>
  <c r="I134" i="42"/>
  <c r="I133" i="42"/>
  <c r="I132" i="42"/>
  <c r="I131" i="42"/>
  <c r="I130" i="42"/>
  <c r="I129" i="42"/>
  <c r="I128" i="42"/>
  <c r="I127" i="42"/>
  <c r="I126" i="42"/>
  <c r="I125" i="42"/>
  <c r="I115" i="42"/>
  <c r="I114" i="42"/>
  <c r="I113" i="42" s="1"/>
  <c r="I112" i="42" s="1"/>
  <c r="J92" i="42"/>
  <c r="J91" i="42"/>
  <c r="J90" i="42"/>
  <c r="J95" i="42"/>
  <c r="J94" i="42" s="1"/>
  <c r="J93" i="42" s="1"/>
  <c r="J98" i="42"/>
  <c r="J97" i="42"/>
  <c r="J96" i="42"/>
  <c r="J101" i="42"/>
  <c r="J100" i="42" s="1"/>
  <c r="J99" i="42" s="1"/>
  <c r="J107" i="42"/>
  <c r="J106" i="42"/>
  <c r="J105" i="42"/>
  <c r="I107" i="42"/>
  <c r="I106" i="42" s="1"/>
  <c r="I105" i="42" s="1"/>
  <c r="I101" i="42"/>
  <c r="I100" i="42"/>
  <c r="I99" i="42"/>
  <c r="I98" i="42"/>
  <c r="I97" i="42" s="1"/>
  <c r="I96" i="42" s="1"/>
  <c r="I95" i="42"/>
  <c r="I94" i="42"/>
  <c r="I93" i="42"/>
  <c r="I87" i="42"/>
  <c r="I86" i="42" s="1"/>
  <c r="I85" i="42" s="1"/>
  <c r="I84" i="42"/>
  <c r="I83" i="42"/>
  <c r="I82" i="42"/>
  <c r="I81" i="42"/>
  <c r="J80" i="42"/>
  <c r="J79" i="42"/>
  <c r="J78" i="42" s="1"/>
  <c r="I80" i="42"/>
  <c r="I79" i="42"/>
  <c r="J75" i="42"/>
  <c r="J74" i="42" s="1"/>
  <c r="J73" i="42" s="1"/>
  <c r="J72" i="42" s="1"/>
  <c r="J71" i="42" s="1"/>
  <c r="I75" i="42"/>
  <c r="I74" i="42"/>
  <c r="I73" i="42" s="1"/>
  <c r="I72" i="42" s="1"/>
  <c r="I71" i="42" s="1"/>
  <c r="J70" i="42"/>
  <c r="J69" i="42"/>
  <c r="J68" i="42"/>
  <c r="J67" i="42" s="1"/>
  <c r="I70" i="42"/>
  <c r="I69" i="42" s="1"/>
  <c r="I68" i="42" s="1"/>
  <c r="I67" i="42" s="1"/>
  <c r="J66" i="42"/>
  <c r="J65" i="42" s="1"/>
  <c r="J64" i="42" s="1"/>
  <c r="J63" i="42" s="1"/>
  <c r="J62" i="42" s="1"/>
  <c r="I66" i="42"/>
  <c r="I65" i="42"/>
  <c r="I64" i="42" s="1"/>
  <c r="I63" i="42" s="1"/>
  <c r="I62" i="42" s="1"/>
  <c r="J61" i="42"/>
  <c r="J60" i="42"/>
  <c r="J59" i="42"/>
  <c r="J58" i="42" s="1"/>
  <c r="J57" i="42" s="1"/>
  <c r="I61" i="42"/>
  <c r="I60" i="42"/>
  <c r="I59" i="42"/>
  <c r="I58" i="42"/>
  <c r="I57" i="42" s="1"/>
  <c r="J46" i="42"/>
  <c r="J45" i="42" s="1"/>
  <c r="J48" i="42"/>
  <c r="J47" i="42"/>
  <c r="J50" i="42"/>
  <c r="J49" i="42" s="1"/>
  <c r="J52" i="42"/>
  <c r="J51" i="42" s="1"/>
  <c r="J54" i="42"/>
  <c r="J53" i="42"/>
  <c r="J56" i="42"/>
  <c r="J55" i="42" s="1"/>
  <c r="I56" i="42"/>
  <c r="I55" i="42" s="1"/>
  <c r="I54" i="42"/>
  <c r="I53" i="42"/>
  <c r="I52" i="42"/>
  <c r="I51" i="42" s="1"/>
  <c r="I50" i="42"/>
  <c r="I49" i="42" s="1"/>
  <c r="I48" i="42"/>
  <c r="I47" i="42"/>
  <c r="J42" i="42"/>
  <c r="J39" i="42" s="1"/>
  <c r="J36" i="42" s="1"/>
  <c r="J32" i="42" s="1"/>
  <c r="J27" i="42" s="1"/>
  <c r="I42" i="42"/>
  <c r="J41" i="42"/>
  <c r="I40" i="42"/>
  <c r="J38" i="42"/>
  <c r="J37" i="42"/>
  <c r="I38" i="42"/>
  <c r="I37" i="42" s="1"/>
  <c r="I36" i="42" s="1"/>
  <c r="I32" i="42" s="1"/>
  <c r="J35" i="42"/>
  <c r="J34" i="42" s="1"/>
  <c r="J33" i="42" s="1"/>
  <c r="I35" i="42"/>
  <c r="I34" i="42"/>
  <c r="I33" i="42" s="1"/>
  <c r="J31" i="42"/>
  <c r="J30" i="42" s="1"/>
  <c r="J29" i="42" s="1"/>
  <c r="J28" i="42" s="1"/>
  <c r="I31" i="42"/>
  <c r="I30" i="42" s="1"/>
  <c r="I29" i="42" s="1"/>
  <c r="I28" i="42" s="1"/>
  <c r="J26" i="42"/>
  <c r="I26" i="42"/>
  <c r="I24" i="42" s="1"/>
  <c r="J25" i="42"/>
  <c r="I25" i="42"/>
  <c r="J23" i="42"/>
  <c r="J22" i="42"/>
  <c r="I23" i="42"/>
  <c r="I22" i="42"/>
  <c r="I404" i="42"/>
  <c r="J298" i="42"/>
  <c r="J297" i="42" s="1"/>
  <c r="J296" i="42" s="1"/>
  <c r="I274" i="42"/>
  <c r="I200" i="42"/>
  <c r="I168" i="42"/>
  <c r="I167" i="42" s="1"/>
  <c r="I166" i="42" s="1"/>
  <c r="I165" i="42" s="1"/>
  <c r="J114" i="42"/>
  <c r="J113" i="42"/>
  <c r="J112" i="42" s="1"/>
  <c r="J110" i="42"/>
  <c r="J109" i="42"/>
  <c r="J108" i="42"/>
  <c r="J86" i="42"/>
  <c r="J85" i="42"/>
  <c r="J83" i="42"/>
  <c r="J81" i="42"/>
  <c r="A74" i="42"/>
  <c r="I323" i="41"/>
  <c r="I322" i="41" s="1"/>
  <c r="I321" i="41" s="1"/>
  <c r="I320" i="41" s="1"/>
  <c r="I319" i="41" s="1"/>
  <c r="I318" i="41" s="1"/>
  <c r="I334" i="41"/>
  <c r="I317" i="41"/>
  <c r="I316" i="41"/>
  <c r="I315" i="41"/>
  <c r="I314" i="41"/>
  <c r="I313" i="41"/>
  <c r="I312" i="41"/>
  <c r="I311" i="41" s="1"/>
  <c r="I310" i="41" s="1"/>
  <c r="I309" i="41" s="1"/>
  <c r="I308" i="41" s="1"/>
  <c r="I333" i="41" s="1"/>
  <c r="I307" i="41"/>
  <c r="I306" i="41"/>
  <c r="I305" i="41" s="1"/>
  <c r="I304" i="41" s="1"/>
  <c r="I302" i="41"/>
  <c r="I301" i="41"/>
  <c r="I300" i="41" s="1"/>
  <c r="I299" i="41" s="1"/>
  <c r="I296" i="41"/>
  <c r="I295" i="41"/>
  <c r="I294" i="41"/>
  <c r="I293" i="41"/>
  <c r="I292" i="41"/>
  <c r="I291" i="41"/>
  <c r="I287" i="41"/>
  <c r="I286" i="41"/>
  <c r="I285" i="41"/>
  <c r="I284" i="41"/>
  <c r="I281" i="41"/>
  <c r="I280" i="41"/>
  <c r="I279" i="41" s="1"/>
  <c r="I278" i="41"/>
  <c r="I277" i="41"/>
  <c r="I276" i="41"/>
  <c r="I273" i="41"/>
  <c r="I272" i="41"/>
  <c r="I271" i="41"/>
  <c r="I270" i="41"/>
  <c r="I269" i="41"/>
  <c r="I263" i="41"/>
  <c r="I262" i="41"/>
  <c r="I261" i="41"/>
  <c r="I255" i="41"/>
  <c r="I254" i="41"/>
  <c r="I253" i="41"/>
  <c r="I252" i="41"/>
  <c r="I248" i="41"/>
  <c r="I247" i="41"/>
  <c r="I246" i="41" s="1"/>
  <c r="I245" i="41" s="1"/>
  <c r="I244" i="41" s="1"/>
  <c r="I242" i="41"/>
  <c r="I241" i="41" s="1"/>
  <c r="I240" i="41" s="1"/>
  <c r="I239" i="41"/>
  <c r="I238" i="41"/>
  <c r="I237" i="41"/>
  <c r="I236" i="41"/>
  <c r="I235" i="41" s="1"/>
  <c r="I234" i="41" s="1"/>
  <c r="I231" i="41"/>
  <c r="I230" i="41"/>
  <c r="I229" i="41"/>
  <c r="I224" i="41"/>
  <c r="I223" i="41" s="1"/>
  <c r="I222" i="41"/>
  <c r="I221" i="41" s="1"/>
  <c r="I220" i="41"/>
  <c r="I219" i="41"/>
  <c r="I218" i="41"/>
  <c r="I217" i="41" s="1"/>
  <c r="I216" i="41"/>
  <c r="I215" i="41" s="1"/>
  <c r="I214" i="41"/>
  <c r="I213" i="41"/>
  <c r="I212" i="41"/>
  <c r="I211" i="41" s="1"/>
  <c r="I208" i="41"/>
  <c r="I207" i="41" s="1"/>
  <c r="I206" i="41"/>
  <c r="I205" i="41"/>
  <c r="I204" i="41"/>
  <c r="I203" i="41" s="1"/>
  <c r="I202" i="41" s="1"/>
  <c r="I201" i="41"/>
  <c r="I200" i="41" s="1"/>
  <c r="I199" i="41"/>
  <c r="I198" i="41"/>
  <c r="I194" i="41"/>
  <c r="I193" i="41" s="1"/>
  <c r="I192" i="41" s="1"/>
  <c r="I191" i="41" s="1"/>
  <c r="I190" i="41" s="1"/>
  <c r="I189" i="41"/>
  <c r="I188" i="41"/>
  <c r="I187" i="41" s="1"/>
  <c r="I186" i="41" s="1"/>
  <c r="I185" i="41"/>
  <c r="I184" i="41"/>
  <c r="I183" i="41"/>
  <c r="I173" i="41"/>
  <c r="I172" i="41" s="1"/>
  <c r="I171" i="41" s="1"/>
  <c r="I170" i="41" s="1"/>
  <c r="I167" i="41"/>
  <c r="I166" i="41"/>
  <c r="I163" i="41"/>
  <c r="I162" i="41" s="1"/>
  <c r="I165" i="41"/>
  <c r="I164" i="41" s="1"/>
  <c r="I149" i="41"/>
  <c r="I148" i="41"/>
  <c r="I147" i="41"/>
  <c r="I146" i="41" s="1"/>
  <c r="I145" i="41" s="1"/>
  <c r="I144" i="41"/>
  <c r="I143" i="41"/>
  <c r="I142" i="41"/>
  <c r="I141" i="41"/>
  <c r="I140" i="41"/>
  <c r="I139" i="41"/>
  <c r="I138" i="41"/>
  <c r="I137" i="41"/>
  <c r="I135" i="41"/>
  <c r="I134" i="41"/>
  <c r="I133" i="41" s="1"/>
  <c r="I132" i="41"/>
  <c r="I131" i="41" s="1"/>
  <c r="I130" i="41"/>
  <c r="I129" i="41"/>
  <c r="I128" i="41"/>
  <c r="I127" i="41" s="1"/>
  <c r="I122" i="41"/>
  <c r="I121" i="41" s="1"/>
  <c r="I120" i="41" s="1"/>
  <c r="I119" i="41" s="1"/>
  <c r="I118" i="41" s="1"/>
  <c r="I117" i="41" s="1"/>
  <c r="I326" i="41" s="1"/>
  <c r="I110" i="41"/>
  <c r="I109" i="41"/>
  <c r="I108" i="41"/>
  <c r="I107" i="41"/>
  <c r="I98" i="41"/>
  <c r="I97" i="41"/>
  <c r="I96" i="41" s="1"/>
  <c r="I92" i="41"/>
  <c r="I91" i="41"/>
  <c r="I90" i="41"/>
  <c r="I89" i="41"/>
  <c r="I88" i="41"/>
  <c r="I87" i="41" s="1"/>
  <c r="I86" i="41"/>
  <c r="I85" i="41"/>
  <c r="I84" i="41"/>
  <c r="I78" i="41"/>
  <c r="I77" i="41"/>
  <c r="I76" i="41" s="1"/>
  <c r="I75" i="41"/>
  <c r="I74" i="41"/>
  <c r="I73" i="41"/>
  <c r="I72" i="41" s="1"/>
  <c r="I71" i="41"/>
  <c r="I70" i="41" s="1"/>
  <c r="I66" i="41"/>
  <c r="I65" i="41"/>
  <c r="I64" i="41"/>
  <c r="I63" i="41" s="1"/>
  <c r="I62" i="41" s="1"/>
  <c r="I61" i="41"/>
  <c r="I60" i="41"/>
  <c r="I59" i="41"/>
  <c r="I58" i="41"/>
  <c r="I57" i="41" s="1"/>
  <c r="I56" i="41"/>
  <c r="I55" i="41" s="1"/>
  <c r="I54" i="41"/>
  <c r="I53" i="41"/>
  <c r="I52" i="41"/>
  <c r="I51" i="41" s="1"/>
  <c r="I50" i="41"/>
  <c r="I49" i="41" s="1"/>
  <c r="I48" i="41"/>
  <c r="I47" i="41"/>
  <c r="I46" i="41"/>
  <c r="I45" i="41" s="1"/>
  <c r="I42" i="41"/>
  <c r="I40" i="41"/>
  <c r="I35" i="41"/>
  <c r="I34" i="41"/>
  <c r="I33" i="41"/>
  <c r="I31" i="41"/>
  <c r="I30" i="41"/>
  <c r="I29" i="41" s="1"/>
  <c r="I28" i="41" s="1"/>
  <c r="I26" i="41"/>
  <c r="I23" i="41"/>
  <c r="I22" i="41" s="1"/>
  <c r="A65" i="41"/>
  <c r="K53" i="40"/>
  <c r="K52" i="40"/>
  <c r="K51" i="40"/>
  <c r="K50" i="40"/>
  <c r="J53" i="40"/>
  <c r="J52" i="40"/>
  <c r="J51" i="40" s="1"/>
  <c r="J50" i="40" s="1"/>
  <c r="J145" i="40"/>
  <c r="I33" i="43" s="1"/>
  <c r="I158" i="42"/>
  <c r="I157" i="42" s="1"/>
  <c r="J34" i="40"/>
  <c r="J32" i="40" s="1"/>
  <c r="J318" i="39"/>
  <c r="K424" i="40"/>
  <c r="K423" i="40"/>
  <c r="K422" i="40" s="1"/>
  <c r="K421" i="40" s="1"/>
  <c r="J424" i="40"/>
  <c r="J423" i="40"/>
  <c r="J422" i="40"/>
  <c r="J421" i="40"/>
  <c r="J413" i="40"/>
  <c r="K413" i="40"/>
  <c r="K411" i="40"/>
  <c r="J411" i="40"/>
  <c r="J408" i="40"/>
  <c r="J407" i="40"/>
  <c r="J406" i="40" s="1"/>
  <c r="K409" i="40"/>
  <c r="K408" i="40" s="1"/>
  <c r="J409" i="40"/>
  <c r="K394" i="40"/>
  <c r="K393" i="40"/>
  <c r="K392" i="40" s="1"/>
  <c r="K391" i="40" s="1"/>
  <c r="J394" i="40"/>
  <c r="J393" i="40"/>
  <c r="J392" i="40"/>
  <c r="J391" i="40"/>
  <c r="K379" i="40"/>
  <c r="K383" i="40"/>
  <c r="J383" i="40"/>
  <c r="J378" i="40" s="1"/>
  <c r="K381" i="40"/>
  <c r="K378" i="40" s="1"/>
  <c r="K377" i="40" s="1"/>
  <c r="K376" i="40" s="1"/>
  <c r="J381" i="40"/>
  <c r="J379" i="40"/>
  <c r="K361" i="40"/>
  <c r="J361" i="40"/>
  <c r="K359" i="40"/>
  <c r="J359" i="40"/>
  <c r="J354" i="40"/>
  <c r="K321" i="40"/>
  <c r="K323" i="40"/>
  <c r="J323" i="40"/>
  <c r="J321" i="40"/>
  <c r="J320" i="40"/>
  <c r="J319" i="40"/>
  <c r="J318" i="40" s="1"/>
  <c r="J311" i="40" s="1"/>
  <c r="J302" i="40"/>
  <c r="J301" i="40" s="1"/>
  <c r="J300" i="40" s="1"/>
  <c r="K302" i="40"/>
  <c r="K301" i="40"/>
  <c r="K300" i="40" s="1"/>
  <c r="J285" i="40"/>
  <c r="J284" i="40" s="1"/>
  <c r="J283" i="40" s="1"/>
  <c r="K280" i="40"/>
  <c r="J280" i="40"/>
  <c r="K278" i="40"/>
  <c r="J278" i="40"/>
  <c r="K276" i="40"/>
  <c r="J276" i="40"/>
  <c r="K274" i="40"/>
  <c r="J274" i="40"/>
  <c r="K270" i="40"/>
  <c r="K272" i="40"/>
  <c r="J272" i="40"/>
  <c r="J270" i="40"/>
  <c r="K228" i="40"/>
  <c r="K227" i="40"/>
  <c r="K226" i="40" s="1"/>
  <c r="K225" i="40" s="1"/>
  <c r="J228" i="40"/>
  <c r="K208" i="40"/>
  <c r="J208" i="40"/>
  <c r="K206" i="40"/>
  <c r="K199" i="40" s="1"/>
  <c r="K198" i="40" s="1"/>
  <c r="K197" i="40" s="1"/>
  <c r="J206" i="40"/>
  <c r="K204" i="40"/>
  <c r="J204" i="40"/>
  <c r="K202" i="40"/>
  <c r="J202" i="40"/>
  <c r="J200" i="40"/>
  <c r="J199" i="40" s="1"/>
  <c r="J198" i="40" s="1"/>
  <c r="J197" i="40" s="1"/>
  <c r="K175" i="40"/>
  <c r="K174" i="40"/>
  <c r="K173" i="40" s="1"/>
  <c r="K172" i="40" s="1"/>
  <c r="J175" i="40"/>
  <c r="J174" i="40"/>
  <c r="J173" i="40" s="1"/>
  <c r="J172" i="40" s="1"/>
  <c r="K155" i="40"/>
  <c r="K157" i="40"/>
  <c r="K159" i="40"/>
  <c r="K161" i="40"/>
  <c r="K163" i="40"/>
  <c r="K165" i="40"/>
  <c r="J165" i="40"/>
  <c r="J163" i="40"/>
  <c r="J161" i="40"/>
  <c r="J159" i="40"/>
  <c r="J157" i="40"/>
  <c r="J155" i="40"/>
  <c r="K112" i="40"/>
  <c r="K114" i="40"/>
  <c r="K116" i="40"/>
  <c r="K118" i="40"/>
  <c r="K120" i="40"/>
  <c r="K122" i="40"/>
  <c r="J122" i="40"/>
  <c r="J120" i="40"/>
  <c r="J118" i="40"/>
  <c r="J116" i="40"/>
  <c r="J114" i="40"/>
  <c r="J112" i="40"/>
  <c r="K62" i="40"/>
  <c r="K61" i="40"/>
  <c r="K60" i="40"/>
  <c r="J62" i="40"/>
  <c r="J61" i="40" s="1"/>
  <c r="J60" i="40" s="1"/>
  <c r="K23" i="40"/>
  <c r="K22" i="40"/>
  <c r="K21" i="40"/>
  <c r="K27" i="40"/>
  <c r="K26" i="40" s="1"/>
  <c r="K30" i="40"/>
  <c r="K32" i="40"/>
  <c r="K38" i="40"/>
  <c r="K40" i="40"/>
  <c r="K42" i="40"/>
  <c r="K44" i="40"/>
  <c r="K46" i="40"/>
  <c r="K48" i="40"/>
  <c r="K58" i="40"/>
  <c r="K57" i="40"/>
  <c r="K56" i="40"/>
  <c r="K55" i="40" s="1"/>
  <c r="K67" i="40"/>
  <c r="K66" i="40" s="1"/>
  <c r="K65" i="40" s="1"/>
  <c r="K64" i="40"/>
  <c r="K72" i="40"/>
  <c r="K74" i="40"/>
  <c r="K76" i="40"/>
  <c r="K79" i="40"/>
  <c r="K78" i="40"/>
  <c r="K84" i="40"/>
  <c r="K83" i="40" s="1"/>
  <c r="K87" i="40"/>
  <c r="K86" i="40"/>
  <c r="K90" i="40"/>
  <c r="K89" i="40"/>
  <c r="K93" i="40"/>
  <c r="K92" i="40" s="1"/>
  <c r="K99" i="40"/>
  <c r="K98" i="40"/>
  <c r="K103" i="40"/>
  <c r="K102" i="40"/>
  <c r="K101" i="40"/>
  <c r="K107" i="40"/>
  <c r="K106" i="40" s="1"/>
  <c r="K105" i="40" s="1"/>
  <c r="K128" i="40"/>
  <c r="K127" i="40"/>
  <c r="K126" i="40"/>
  <c r="K125" i="40" s="1"/>
  <c r="K124" i="40" s="1"/>
  <c r="K445" i="40" s="1"/>
  <c r="K134" i="40"/>
  <c r="K136" i="40"/>
  <c r="K133" i="40" s="1"/>
  <c r="K138" i="40"/>
  <c r="K141" i="40"/>
  <c r="K140" i="40" s="1"/>
  <c r="K144" i="40"/>
  <c r="K143" i="40"/>
  <c r="K146" i="40"/>
  <c r="K150" i="40"/>
  <c r="K149" i="40"/>
  <c r="K148" i="40" s="1"/>
  <c r="K170" i="40"/>
  <c r="K169" i="40"/>
  <c r="K168" i="40"/>
  <c r="K167" i="40" s="1"/>
  <c r="K185" i="40"/>
  <c r="K187" i="40"/>
  <c r="K189" i="40"/>
  <c r="K184" i="40"/>
  <c r="K183" i="40"/>
  <c r="K182" i="40"/>
  <c r="K191" i="40"/>
  <c r="K193" i="40"/>
  <c r="K195" i="40"/>
  <c r="K212" i="40"/>
  <c r="K211" i="40"/>
  <c r="K223" i="40"/>
  <c r="K222" i="40" s="1"/>
  <c r="K221" i="40" s="1"/>
  <c r="K220" i="40" s="1"/>
  <c r="K230" i="40"/>
  <c r="K240" i="40"/>
  <c r="K239" i="40"/>
  <c r="K242" i="40"/>
  <c r="K245" i="40"/>
  <c r="K247" i="40"/>
  <c r="K249" i="40"/>
  <c r="K251" i="40"/>
  <c r="K253" i="40"/>
  <c r="K255" i="40"/>
  <c r="K257" i="40"/>
  <c r="K259" i="40"/>
  <c r="K261" i="40"/>
  <c r="K263" i="40"/>
  <c r="K265" i="40"/>
  <c r="K285" i="40"/>
  <c r="K284" i="40"/>
  <c r="K283" i="40" s="1"/>
  <c r="K292" i="40"/>
  <c r="K291" i="40"/>
  <c r="K295" i="40"/>
  <c r="K294" i="40" s="1"/>
  <c r="K298" i="40"/>
  <c r="K297" i="40" s="1"/>
  <c r="K309" i="40"/>
  <c r="K308" i="40" s="1"/>
  <c r="K307" i="40" s="1"/>
  <c r="K306" i="40" s="1"/>
  <c r="K314" i="40"/>
  <c r="K316" i="40"/>
  <c r="K313" i="40" s="1"/>
  <c r="K312" i="40" s="1"/>
  <c r="K311" i="40" s="1"/>
  <c r="K329" i="40"/>
  <c r="K328" i="40"/>
  <c r="K327" i="40" s="1"/>
  <c r="K339" i="40"/>
  <c r="K338" i="40"/>
  <c r="K342" i="40"/>
  <c r="K341" i="40" s="1"/>
  <c r="K346" i="40"/>
  <c r="K345" i="40" s="1"/>
  <c r="K349" i="40"/>
  <c r="K348" i="40" s="1"/>
  <c r="K363" i="40"/>
  <c r="K365" i="40"/>
  <c r="K370" i="40"/>
  <c r="K372" i="40"/>
  <c r="K374" i="40"/>
  <c r="K369" i="40" s="1"/>
  <c r="K368" i="40" s="1"/>
  <c r="K367" i="40" s="1"/>
  <c r="K389" i="40"/>
  <c r="K388" i="40"/>
  <c r="K387" i="40"/>
  <c r="K386" i="40"/>
  <c r="K385" i="40" s="1"/>
  <c r="K451" i="40" s="1"/>
  <c r="K400" i="40"/>
  <c r="K402" i="40"/>
  <c r="K399" i="40" s="1"/>
  <c r="K398" i="40" s="1"/>
  <c r="K397" i="40" s="1"/>
  <c r="K396" i="40" s="1"/>
  <c r="K452" i="40" s="1"/>
  <c r="K404" i="40"/>
  <c r="K419" i="40"/>
  <c r="K418" i="40"/>
  <c r="K417" i="40" s="1"/>
  <c r="K431" i="40"/>
  <c r="K433" i="40"/>
  <c r="K430" i="40" s="1"/>
  <c r="K439" i="40"/>
  <c r="K441" i="40"/>
  <c r="J441" i="40"/>
  <c r="J438" i="40" s="1"/>
  <c r="J437" i="40" s="1"/>
  <c r="J436" i="40" s="1"/>
  <c r="J439" i="40"/>
  <c r="J433" i="40"/>
  <c r="J431" i="40"/>
  <c r="J419" i="40"/>
  <c r="J418" i="40"/>
  <c r="J417" i="40" s="1"/>
  <c r="J404" i="40"/>
  <c r="J402" i="40"/>
  <c r="J400" i="40"/>
  <c r="J399" i="40"/>
  <c r="J398" i="40"/>
  <c r="J397" i="40" s="1"/>
  <c r="J396" i="40" s="1"/>
  <c r="J452" i="40" s="1"/>
  <c r="J389" i="40"/>
  <c r="J388" i="40"/>
  <c r="J387" i="40" s="1"/>
  <c r="J386" i="40" s="1"/>
  <c r="J374" i="40"/>
  <c r="J372" i="40"/>
  <c r="J370" i="40"/>
  <c r="J369" i="40" s="1"/>
  <c r="J368" i="40" s="1"/>
  <c r="J367" i="40" s="1"/>
  <c r="J365" i="40"/>
  <c r="J363" i="40"/>
  <c r="J349" i="40"/>
  <c r="J348" i="40"/>
  <c r="J346" i="40"/>
  <c r="J345" i="40"/>
  <c r="J344" i="40" s="1"/>
  <c r="J342" i="40"/>
  <c r="J341" i="40"/>
  <c r="J339" i="40"/>
  <c r="J338" i="40" s="1"/>
  <c r="J329" i="40"/>
  <c r="J328" i="40"/>
  <c r="J327" i="40" s="1"/>
  <c r="J316" i="40"/>
  <c r="J314" i="40"/>
  <c r="J309" i="40"/>
  <c r="J308" i="40"/>
  <c r="J307" i="40"/>
  <c r="J306" i="40" s="1"/>
  <c r="J305" i="40" s="1"/>
  <c r="J449" i="40" s="1"/>
  <c r="J298" i="40"/>
  <c r="J297" i="40"/>
  <c r="J295" i="40"/>
  <c r="J294" i="40"/>
  <c r="J290" i="40"/>
  <c r="J289" i="40" s="1"/>
  <c r="J282" i="40" s="1"/>
  <c r="J292" i="40"/>
  <c r="J291" i="40"/>
  <c r="J265" i="40"/>
  <c r="J263" i="40"/>
  <c r="J261" i="40"/>
  <c r="J259" i="40"/>
  <c r="J257" i="40"/>
  <c r="J255" i="40"/>
  <c r="J253" i="40"/>
  <c r="J251" i="40"/>
  <c r="J249" i="40"/>
  <c r="J244" i="40" s="1"/>
  <c r="J247" i="40"/>
  <c r="J245" i="40"/>
  <c r="J242" i="40"/>
  <c r="J240" i="40"/>
  <c r="J235" i="40"/>
  <c r="J234" i="40"/>
  <c r="J233" i="40" s="1"/>
  <c r="J232" i="40" s="1"/>
  <c r="J230" i="40"/>
  <c r="J227" i="40" s="1"/>
  <c r="J226" i="40"/>
  <c r="J225" i="40"/>
  <c r="J223" i="40"/>
  <c r="J222" i="40" s="1"/>
  <c r="J221" i="40"/>
  <c r="J220" i="40" s="1"/>
  <c r="J212" i="40"/>
  <c r="J211" i="40"/>
  <c r="J195" i="40"/>
  <c r="J191" i="40"/>
  <c r="J189" i="40"/>
  <c r="J187" i="40"/>
  <c r="J185" i="40"/>
  <c r="J170" i="40"/>
  <c r="J169" i="40"/>
  <c r="J168" i="40"/>
  <c r="J150" i="40"/>
  <c r="J149" i="40"/>
  <c r="J148" i="40" s="1"/>
  <c r="J146" i="40"/>
  <c r="J144" i="40"/>
  <c r="J141" i="40"/>
  <c r="J140" i="40" s="1"/>
  <c r="J138" i="40"/>
  <c r="J136" i="40"/>
  <c r="J133" i="40" s="1"/>
  <c r="J132" i="40" s="1"/>
  <c r="J131" i="40" s="1"/>
  <c r="J130" i="40" s="1"/>
  <c r="J446" i="40" s="1"/>
  <c r="J134" i="40"/>
  <c r="J128" i="40"/>
  <c r="J127" i="40"/>
  <c r="J126" i="40" s="1"/>
  <c r="J125" i="40"/>
  <c r="J124" i="40" s="1"/>
  <c r="J445" i="40"/>
  <c r="J107" i="40"/>
  <c r="J106" i="40"/>
  <c r="J105" i="40"/>
  <c r="J104" i="40"/>
  <c r="I112" i="43" s="1"/>
  <c r="I111" i="43" s="1"/>
  <c r="J99" i="40"/>
  <c r="J98" i="40"/>
  <c r="J93" i="40"/>
  <c r="J92" i="40" s="1"/>
  <c r="J90" i="40"/>
  <c r="J89" i="40" s="1"/>
  <c r="J87" i="40"/>
  <c r="J86" i="40"/>
  <c r="J84" i="40"/>
  <c r="J83" i="40" s="1"/>
  <c r="J82" i="40" s="1"/>
  <c r="J81" i="40" s="1"/>
  <c r="J79" i="40"/>
  <c r="J78" i="40"/>
  <c r="J76" i="40"/>
  <c r="J74" i="40"/>
  <c r="J72" i="40"/>
  <c r="J71" i="40" s="1"/>
  <c r="J67" i="40"/>
  <c r="J66" i="40"/>
  <c r="J65" i="40"/>
  <c r="J64" i="40" s="1"/>
  <c r="A67" i="40"/>
  <c r="J58" i="40"/>
  <c r="J57" i="40"/>
  <c r="J56" i="40"/>
  <c r="J55" i="40"/>
  <c r="J48" i="40"/>
  <c r="J46" i="40"/>
  <c r="J44" i="40"/>
  <c r="J42" i="40"/>
  <c r="J40" i="40"/>
  <c r="J38" i="40"/>
  <c r="J37" i="40" s="1"/>
  <c r="J36" i="40" s="1"/>
  <c r="J30" i="40"/>
  <c r="J27" i="40"/>
  <c r="J26" i="40"/>
  <c r="J23" i="40"/>
  <c r="J22" i="40"/>
  <c r="J21" i="40" s="1"/>
  <c r="J246" i="39"/>
  <c r="J245" i="39"/>
  <c r="J244" i="39" s="1"/>
  <c r="J259" i="39"/>
  <c r="J258" i="39" s="1"/>
  <c r="J227" i="39"/>
  <c r="J226" i="39" s="1"/>
  <c r="J134" i="39"/>
  <c r="J133" i="39"/>
  <c r="J132" i="39"/>
  <c r="J131" i="39" s="1"/>
  <c r="J123" i="39"/>
  <c r="J120" i="39"/>
  <c r="J119" i="39"/>
  <c r="J113" i="39"/>
  <c r="J94" i="39"/>
  <c r="I115" i="28" s="1"/>
  <c r="I114" i="28" s="1"/>
  <c r="J325" i="39"/>
  <c r="J323" i="39"/>
  <c r="J315" i="39"/>
  <c r="J308" i="39"/>
  <c r="J307" i="39" s="1"/>
  <c r="J306" i="39" s="1"/>
  <c r="J305" i="39" s="1"/>
  <c r="J304" i="39" s="1"/>
  <c r="J337" i="39" s="1"/>
  <c r="J302" i="39"/>
  <c r="J300" i="39"/>
  <c r="J298" i="39"/>
  <c r="J292" i="39"/>
  <c r="J291" i="39"/>
  <c r="J290" i="39" s="1"/>
  <c r="J286" i="39"/>
  <c r="J285" i="39" s="1"/>
  <c r="J281" i="39"/>
  <c r="J279" i="39"/>
  <c r="J277" i="39"/>
  <c r="J276" i="39" s="1"/>
  <c r="J275" i="39" s="1"/>
  <c r="J274" i="39" s="1"/>
  <c r="J272" i="39"/>
  <c r="J270" i="39"/>
  <c r="J269" i="39"/>
  <c r="J268" i="39" s="1"/>
  <c r="J266" i="39"/>
  <c r="I120" i="28" s="1"/>
  <c r="I119" i="28" s="1"/>
  <c r="I116" i="28" s="1"/>
  <c r="J263" i="39"/>
  <c r="J262" i="39"/>
  <c r="J256" i="39"/>
  <c r="J240" i="39"/>
  <c r="J238" i="39"/>
  <c r="J233" i="39"/>
  <c r="J232" i="39"/>
  <c r="J231" i="39"/>
  <c r="J230" i="39"/>
  <c r="J224" i="39"/>
  <c r="J223" i="39"/>
  <c r="J219" i="39" s="1"/>
  <c r="J218" i="39" s="1"/>
  <c r="J221" i="39"/>
  <c r="J220" i="39"/>
  <c r="J209" i="39"/>
  <c r="J207" i="39"/>
  <c r="J205" i="39"/>
  <c r="J203" i="39"/>
  <c r="J201" i="39"/>
  <c r="J199" i="39"/>
  <c r="J197" i="39"/>
  <c r="J193" i="39"/>
  <c r="J191" i="39"/>
  <c r="J189" i="39"/>
  <c r="J188" i="39" s="1"/>
  <c r="J186" i="39"/>
  <c r="J184" i="39"/>
  <c r="J179" i="39"/>
  <c r="J178" i="39"/>
  <c r="J177" i="39" s="1"/>
  <c r="J176" i="39"/>
  <c r="J174" i="39"/>
  <c r="J173" i="39"/>
  <c r="J172" i="39"/>
  <c r="J170" i="39"/>
  <c r="I69" i="28" s="1"/>
  <c r="I68" i="28" s="1"/>
  <c r="J165" i="39"/>
  <c r="J158" i="39"/>
  <c r="J157" i="39"/>
  <c r="J156" i="39" s="1"/>
  <c r="J152" i="39"/>
  <c r="J143" i="39" s="1"/>
  <c r="J142" i="39" s="1"/>
  <c r="J141" i="39" s="1"/>
  <c r="J140" i="39" s="1"/>
  <c r="J331" i="39" s="1"/>
  <c r="J150" i="39"/>
  <c r="J148" i="39"/>
  <c r="J129" i="39"/>
  <c r="J128" i="39"/>
  <c r="J127" i="39" s="1"/>
  <c r="J125" i="39"/>
  <c r="J117" i="39"/>
  <c r="J115" i="39"/>
  <c r="J107" i="39"/>
  <c r="J106" i="39" s="1"/>
  <c r="J105" i="39"/>
  <c r="J104" i="39" s="1"/>
  <c r="J103" i="39" s="1"/>
  <c r="J329" i="39" s="1"/>
  <c r="J101" i="39"/>
  <c r="J100" i="39" s="1"/>
  <c r="J99" i="39"/>
  <c r="J89" i="39"/>
  <c r="J88" i="39"/>
  <c r="J83" i="39"/>
  <c r="J82" i="39"/>
  <c r="I97" i="28" s="1"/>
  <c r="I96" i="28" s="1"/>
  <c r="J80" i="39"/>
  <c r="I95" i="28"/>
  <c r="I94" i="28"/>
  <c r="J77" i="39"/>
  <c r="J76" i="39" s="1"/>
  <c r="J69" i="39"/>
  <c r="J68" i="39" s="1"/>
  <c r="J66" i="39"/>
  <c r="J64" i="39"/>
  <c r="J62" i="39"/>
  <c r="J57" i="39"/>
  <c r="J56" i="39"/>
  <c r="J55" i="39" s="1"/>
  <c r="J54" i="39" s="1"/>
  <c r="A57" i="39"/>
  <c r="J52" i="39"/>
  <c r="J51" i="39" s="1"/>
  <c r="J50" i="39"/>
  <c r="J49" i="39" s="1"/>
  <c r="J47" i="39"/>
  <c r="J45" i="39"/>
  <c r="J43" i="39"/>
  <c r="J41" i="39"/>
  <c r="J39" i="39"/>
  <c r="J36" i="39" s="1"/>
  <c r="J35" i="39" s="1"/>
  <c r="J37" i="39"/>
  <c r="J29" i="39"/>
  <c r="J26" i="39"/>
  <c r="J25" i="39"/>
  <c r="J24" i="39" s="1"/>
  <c r="J22" i="39"/>
  <c r="J21" i="39"/>
  <c r="J20" i="39" s="1"/>
  <c r="C28" i="7"/>
  <c r="C27" i="7"/>
  <c r="C26" i="7"/>
  <c r="C21" i="23"/>
  <c r="C20" i="23" s="1"/>
  <c r="D21" i="23"/>
  <c r="C23" i="23"/>
  <c r="D23" i="23"/>
  <c r="D20" i="23" s="1"/>
  <c r="C28" i="23"/>
  <c r="C27" i="23"/>
  <c r="C26" i="23" s="1"/>
  <c r="D28" i="23"/>
  <c r="D27" i="23"/>
  <c r="D26" i="23"/>
  <c r="C21" i="7"/>
  <c r="C23" i="7"/>
  <c r="J214" i="39"/>
  <c r="J213" i="39"/>
  <c r="J212" i="39"/>
  <c r="I92" i="42"/>
  <c r="I91" i="42"/>
  <c r="I90" i="42" s="1"/>
  <c r="I89" i="42" s="1"/>
  <c r="I88" i="42" s="1"/>
  <c r="J29" i="40"/>
  <c r="J25" i="40" s="1"/>
  <c r="K407" i="40"/>
  <c r="K406" i="40"/>
  <c r="J143" i="40"/>
  <c r="J239" i="40"/>
  <c r="J238" i="40" s="1"/>
  <c r="J237" i="40" s="1"/>
  <c r="K429" i="40"/>
  <c r="K428" i="40"/>
  <c r="K154" i="40"/>
  <c r="K153" i="40"/>
  <c r="K152" i="40" s="1"/>
  <c r="J377" i="40"/>
  <c r="J376" i="40" s="1"/>
  <c r="K71" i="40"/>
  <c r="K70" i="40"/>
  <c r="K353" i="40"/>
  <c r="K352" i="40" s="1"/>
  <c r="K351" i="40"/>
  <c r="K320" i="40"/>
  <c r="K319" i="40"/>
  <c r="K318" i="40"/>
  <c r="J269" i="40"/>
  <c r="J268" i="40" s="1"/>
  <c r="J267" i="40"/>
  <c r="J313" i="40"/>
  <c r="J312" i="40"/>
  <c r="J430" i="40"/>
  <c r="J429" i="40" s="1"/>
  <c r="J428" i="40" s="1"/>
  <c r="J427" i="40" s="1"/>
  <c r="K244" i="40"/>
  <c r="K238" i="40" s="1"/>
  <c r="K37" i="40"/>
  <c r="K36" i="40" s="1"/>
  <c r="K111" i="40"/>
  <c r="K110" i="40" s="1"/>
  <c r="K109" i="40" s="1"/>
  <c r="J111" i="40"/>
  <c r="J110" i="40"/>
  <c r="J109" i="40" s="1"/>
  <c r="J195" i="39"/>
  <c r="I83" i="41"/>
  <c r="I82" i="41"/>
  <c r="I81" i="41"/>
  <c r="I91" i="28"/>
  <c r="I90" i="28" s="1"/>
  <c r="J74" i="39"/>
  <c r="J73" i="39" s="1"/>
  <c r="J93" i="39"/>
  <c r="J92" i="39" s="1"/>
  <c r="J91" i="39"/>
  <c r="I159" i="41"/>
  <c r="I158" i="41"/>
  <c r="J154" i="39"/>
  <c r="I32" i="43"/>
  <c r="I79" i="43"/>
  <c r="I240" i="42"/>
  <c r="I239" i="42"/>
  <c r="I238" i="42" s="1"/>
  <c r="I233" i="42" s="1"/>
  <c r="I117" i="42"/>
  <c r="I116" i="42" s="1"/>
  <c r="J106" i="43"/>
  <c r="J68" i="43"/>
  <c r="J75" i="43"/>
  <c r="J79" i="43"/>
  <c r="I68" i="43"/>
  <c r="I67" i="43" s="1"/>
  <c r="I71" i="43"/>
  <c r="J391" i="42"/>
  <c r="J390" i="42"/>
  <c r="J389" i="42"/>
  <c r="I78" i="42"/>
  <c r="I77" i="42" s="1"/>
  <c r="I326" i="42"/>
  <c r="I325" i="42"/>
  <c r="I324" i="42"/>
  <c r="I318" i="42" s="1"/>
  <c r="I445" i="42" s="1"/>
  <c r="J382" i="42"/>
  <c r="J381" i="42"/>
  <c r="J399" i="42"/>
  <c r="J398" i="42"/>
  <c r="J447" i="42" s="1"/>
  <c r="I197" i="42"/>
  <c r="I196" i="42" s="1"/>
  <c r="J240" i="42"/>
  <c r="J239" i="42"/>
  <c r="J238" i="42" s="1"/>
  <c r="J233" i="42"/>
  <c r="I342" i="42"/>
  <c r="I341" i="42"/>
  <c r="I340" i="42"/>
  <c r="J342" i="42"/>
  <c r="J341" i="42" s="1"/>
  <c r="J340" i="42"/>
  <c r="J421" i="42"/>
  <c r="J420" i="42"/>
  <c r="J419" i="42"/>
  <c r="I367" i="42"/>
  <c r="I366" i="42"/>
  <c r="I365" i="42" s="1"/>
  <c r="I364" i="42" s="1"/>
  <c r="I421" i="42"/>
  <c r="I420" i="42"/>
  <c r="I419" i="42" s="1"/>
  <c r="I410" i="42"/>
  <c r="I409" i="42" s="1"/>
  <c r="I448" i="42" s="1"/>
  <c r="I333" i="42"/>
  <c r="I332" i="42"/>
  <c r="I331" i="42" s="1"/>
  <c r="J70" i="40"/>
  <c r="J385" i="40"/>
  <c r="J451" i="40" s="1"/>
  <c r="J210" i="40"/>
  <c r="K82" i="40"/>
  <c r="K81" i="40" s="1"/>
  <c r="K69" i="40" s="1"/>
  <c r="K19" i="40" s="1"/>
  <c r="J257" i="42"/>
  <c r="J29" i="37"/>
  <c r="K210" i="40"/>
  <c r="J193" i="40"/>
  <c r="K269" i="40"/>
  <c r="K268" i="40"/>
  <c r="K267" i="40" s="1"/>
  <c r="J252" i="42"/>
  <c r="I382" i="42"/>
  <c r="I381" i="42" s="1"/>
  <c r="I380" i="42" s="1"/>
  <c r="J32" i="43"/>
  <c r="I58" i="43"/>
  <c r="I106" i="43"/>
  <c r="K438" i="40"/>
  <c r="K437" i="40" s="1"/>
  <c r="K436" i="40" s="1"/>
  <c r="K427" i="40" s="1"/>
  <c r="K29" i="40"/>
  <c r="K25" i="40"/>
  <c r="K20" i="40" s="1"/>
  <c r="K458" i="40" s="1"/>
  <c r="I180" i="42"/>
  <c r="J367" i="42"/>
  <c r="J366" i="42" s="1"/>
  <c r="J365" i="42"/>
  <c r="J364" i="42" s="1"/>
  <c r="I19" i="43"/>
  <c r="I18" i="43"/>
  <c r="J48" i="43"/>
  <c r="K95" i="40"/>
  <c r="J167" i="40"/>
  <c r="K337" i="40"/>
  <c r="K336" i="40"/>
  <c r="J154" i="40"/>
  <c r="J153" i="40" s="1"/>
  <c r="J152" i="40" s="1"/>
  <c r="I41" i="42"/>
  <c r="I39" i="42" s="1"/>
  <c r="J89" i="42"/>
  <c r="J88" i="42" s="1"/>
  <c r="J454" i="42" s="1"/>
  <c r="J350" i="42"/>
  <c r="J349" i="42"/>
  <c r="J99" i="43"/>
  <c r="J85" i="43" s="1"/>
  <c r="I119" i="43"/>
  <c r="I118" i="43"/>
  <c r="I252" i="42"/>
  <c r="I303" i="42"/>
  <c r="I302" i="42"/>
  <c r="I113" i="43"/>
  <c r="J113" i="43"/>
  <c r="J77" i="42"/>
  <c r="J167" i="42"/>
  <c r="J166" i="42"/>
  <c r="J165" i="42"/>
  <c r="I351" i="42"/>
  <c r="I350" i="42"/>
  <c r="I349" i="42" s="1"/>
  <c r="I339" i="42" s="1"/>
  <c r="I338" i="42" s="1"/>
  <c r="I446" i="42" s="1"/>
  <c r="I391" i="42"/>
  <c r="I390" i="42"/>
  <c r="I389" i="42"/>
  <c r="J412" i="42"/>
  <c r="J411" i="42" s="1"/>
  <c r="J410" i="42" s="1"/>
  <c r="J26" i="43"/>
  <c r="J71" i="43"/>
  <c r="J44" i="42"/>
  <c r="J43" i="42" s="1"/>
  <c r="I223" i="42"/>
  <c r="J315" i="42"/>
  <c r="J314" i="42"/>
  <c r="J313" i="42"/>
  <c r="J333" i="42"/>
  <c r="J332" i="42"/>
  <c r="J331" i="42" s="1"/>
  <c r="K29" i="37"/>
  <c r="J282" i="42"/>
  <c r="J281" i="42"/>
  <c r="J280" i="42" s="1"/>
  <c r="I21" i="42"/>
  <c r="I20" i="42" s="1"/>
  <c r="I19" i="42" s="1"/>
  <c r="I455" i="42" s="1"/>
  <c r="J124" i="42"/>
  <c r="J123" i="42"/>
  <c r="J122" i="42" s="1"/>
  <c r="I298" i="42"/>
  <c r="I297" i="42"/>
  <c r="I296" i="42"/>
  <c r="J357" i="42"/>
  <c r="I26" i="43"/>
  <c r="I25" i="43"/>
  <c r="I38" i="43"/>
  <c r="J38" i="43"/>
  <c r="I75" i="43"/>
  <c r="I86" i="43"/>
  <c r="I85" i="43" s="1"/>
  <c r="I156" i="42"/>
  <c r="J24" i="42"/>
  <c r="J21" i="42" s="1"/>
  <c r="J20" i="42" s="1"/>
  <c r="J19" i="42" s="1"/>
  <c r="J212" i="42"/>
  <c r="J211" i="42" s="1"/>
  <c r="J210" i="42" s="1"/>
  <c r="J195" i="42" s="1"/>
  <c r="J194" i="42" s="1"/>
  <c r="J443" i="42" s="1"/>
  <c r="J197" i="42"/>
  <c r="J196" i="42"/>
  <c r="J326" i="42"/>
  <c r="J325" i="42" s="1"/>
  <c r="J324" i="42" s="1"/>
  <c r="J318" i="42" s="1"/>
  <c r="J445" i="42" s="1"/>
  <c r="I124" i="42"/>
  <c r="I123" i="42" s="1"/>
  <c r="I122" i="42"/>
  <c r="J180" i="42"/>
  <c r="I212" i="42"/>
  <c r="I211" i="42" s="1"/>
  <c r="I210" i="42"/>
  <c r="J58" i="43"/>
  <c r="J380" i="42"/>
  <c r="I44" i="42"/>
  <c r="I43" i="42"/>
  <c r="I99" i="43"/>
  <c r="J86" i="43"/>
  <c r="J19" i="43"/>
  <c r="J18" i="43"/>
  <c r="I45" i="43"/>
  <c r="J322" i="39"/>
  <c r="J321" i="39"/>
  <c r="J320" i="39" s="1"/>
  <c r="J284" i="39"/>
  <c r="J283" i="39" s="1"/>
  <c r="J335" i="39" s="1"/>
  <c r="J297" i="39"/>
  <c r="J296" i="39"/>
  <c r="J295" i="39" s="1"/>
  <c r="J294" i="39" s="1"/>
  <c r="J336" i="39" s="1"/>
  <c r="J28" i="39"/>
  <c r="J254" i="39"/>
  <c r="J253" i="39" s="1"/>
  <c r="J79" i="39"/>
  <c r="J72" i="39"/>
  <c r="J71" i="39" s="1"/>
  <c r="I169" i="41"/>
  <c r="I168" i="41"/>
  <c r="I157" i="41"/>
  <c r="I156" i="41" s="1"/>
  <c r="I155" i="41" s="1"/>
  <c r="I154" i="41" s="1"/>
  <c r="I328" i="41" s="1"/>
  <c r="J183" i="39"/>
  <c r="J182" i="39" s="1"/>
  <c r="J237" i="39"/>
  <c r="J236" i="39" s="1"/>
  <c r="J235" i="39" s="1"/>
  <c r="J255" i="39"/>
  <c r="J61" i="39"/>
  <c r="J60" i="39"/>
  <c r="J59" i="39" s="1"/>
  <c r="I41" i="41"/>
  <c r="I39" i="41"/>
  <c r="I36" i="41" s="1"/>
  <c r="I32" i="41" s="1"/>
  <c r="I32" i="28"/>
  <c r="I25" i="28" s="1"/>
  <c r="I74" i="28"/>
  <c r="I283" i="41"/>
  <c r="I282" i="41"/>
  <c r="I71" i="28"/>
  <c r="I109" i="28"/>
  <c r="I78" i="28"/>
  <c r="I136" i="41"/>
  <c r="I228" i="41"/>
  <c r="I227" i="41" s="1"/>
  <c r="I226" i="41" s="1"/>
  <c r="I251" i="41"/>
  <c r="I250" i="41"/>
  <c r="I249" i="41" s="1"/>
  <c r="I243" i="41"/>
  <c r="I330" i="41" s="1"/>
  <c r="I275" i="41"/>
  <c r="I19" i="28"/>
  <c r="I18" i="28"/>
  <c r="I26" i="28"/>
  <c r="J211" i="39"/>
  <c r="I40" i="28"/>
  <c r="I38" i="28"/>
  <c r="J181" i="39"/>
  <c r="I102" i="28"/>
  <c r="J146" i="39"/>
  <c r="I44" i="41"/>
  <c r="I43" i="41"/>
  <c r="I45" i="28"/>
  <c r="I57" i="28"/>
  <c r="J112" i="39"/>
  <c r="I25" i="41"/>
  <c r="I24" i="41"/>
  <c r="I21" i="41" s="1"/>
  <c r="I20" i="41" s="1"/>
  <c r="I19" i="41" s="1"/>
  <c r="J317" i="39"/>
  <c r="J314" i="39"/>
  <c r="J313" i="39"/>
  <c r="J312" i="39"/>
  <c r="I82" i="28"/>
  <c r="I123" i="28"/>
  <c r="I122" i="28"/>
  <c r="I69" i="41"/>
  <c r="I68" i="41" s="1"/>
  <c r="I197" i="41"/>
  <c r="I233" i="41"/>
  <c r="I232" i="41"/>
  <c r="I225" i="41" s="1"/>
  <c r="I268" i="41"/>
  <c r="I267" i="41" s="1"/>
  <c r="I257" i="41" s="1"/>
  <c r="I256" i="41" s="1"/>
  <c r="I331" i="41" s="1"/>
  <c r="I112" i="41"/>
  <c r="I111" i="41"/>
  <c r="I298" i="41"/>
  <c r="I297" i="41"/>
  <c r="I332" i="41"/>
  <c r="I126" i="41"/>
  <c r="I48" i="28"/>
  <c r="I80" i="41"/>
  <c r="I79" i="41" s="1"/>
  <c r="I260" i="41"/>
  <c r="I259" i="41" s="1"/>
  <c r="I258" i="41"/>
  <c r="I290" i="41"/>
  <c r="I289" i="41"/>
  <c r="I288" i="41"/>
  <c r="J409" i="42"/>
  <c r="J448" i="42" s="1"/>
  <c r="J25" i="43"/>
  <c r="J251" i="42"/>
  <c r="J250" i="42"/>
  <c r="I27" i="42"/>
  <c r="I70" i="28"/>
  <c r="J19" i="39"/>
  <c r="J18" i="39" s="1"/>
  <c r="I27" i="41"/>
  <c r="I338" i="41" s="1"/>
  <c r="I125" i="41"/>
  <c r="I124" i="41"/>
  <c r="I123" i="41" s="1"/>
  <c r="I327" i="41" s="1"/>
  <c r="I37" i="28"/>
  <c r="J455" i="42" l="1"/>
  <c r="I144" i="42"/>
  <c r="I143" i="42" s="1"/>
  <c r="I442" i="42" s="1"/>
  <c r="I76" i="42"/>
  <c r="I18" i="42" s="1"/>
  <c r="K444" i="40"/>
  <c r="I196" i="41"/>
  <c r="I195" i="41" s="1"/>
  <c r="J426" i="40"/>
  <c r="J76" i="42"/>
  <c r="J18" i="42" s="1"/>
  <c r="K426" i="40"/>
  <c r="I195" i="42"/>
  <c r="I194" i="42" s="1"/>
  <c r="I443" i="42" s="1"/>
  <c r="J122" i="39"/>
  <c r="J111" i="39" s="1"/>
  <c r="J110" i="39" s="1"/>
  <c r="J109" i="39" s="1"/>
  <c r="J330" i="39" s="1"/>
  <c r="J184" i="40"/>
  <c r="J183" i="40" s="1"/>
  <c r="J182" i="40" s="1"/>
  <c r="J181" i="40" s="1"/>
  <c r="J447" i="40" s="1"/>
  <c r="J219" i="40"/>
  <c r="J448" i="40" s="1"/>
  <c r="J339" i="42"/>
  <c r="J338" i="42" s="1"/>
  <c r="J446" i="42" s="1"/>
  <c r="C20" i="7"/>
  <c r="J20" i="40"/>
  <c r="K282" i="40"/>
  <c r="K219" i="40"/>
  <c r="K448" i="40" s="1"/>
  <c r="K305" i="40"/>
  <c r="K449" i="40" s="1"/>
  <c r="K181" i="40"/>
  <c r="K447" i="40" s="1"/>
  <c r="J311" i="39"/>
  <c r="I295" i="42"/>
  <c r="K237" i="40"/>
  <c r="J164" i="39"/>
  <c r="J163" i="39" s="1"/>
  <c r="I179" i="41"/>
  <c r="I178" i="41" s="1"/>
  <c r="I177" i="41" s="1"/>
  <c r="I176" i="41" s="1"/>
  <c r="I175" i="41" s="1"/>
  <c r="I174" i="41" s="1"/>
  <c r="I329" i="41" s="1"/>
  <c r="I65" i="28"/>
  <c r="I64" i="28" s="1"/>
  <c r="I63" i="28" s="1"/>
  <c r="J229" i="39"/>
  <c r="J333" i="39" s="1"/>
  <c r="I89" i="28"/>
  <c r="I88" i="28" s="1"/>
  <c r="I129" i="28" s="1"/>
  <c r="J265" i="39"/>
  <c r="J261" i="39" s="1"/>
  <c r="J243" i="39" s="1"/>
  <c r="J242" i="39" s="1"/>
  <c r="J334" i="39" s="1"/>
  <c r="K132" i="40"/>
  <c r="K131" i="40" s="1"/>
  <c r="K130" i="40" s="1"/>
  <c r="K446" i="40" s="1"/>
  <c r="J169" i="39"/>
  <c r="I102" i="41"/>
  <c r="I101" i="41" s="1"/>
  <c r="I100" i="41" s="1"/>
  <c r="I99" i="41" s="1"/>
  <c r="I67" i="41" s="1"/>
  <c r="I18" i="41" s="1"/>
  <c r="J103" i="40"/>
  <c r="J102" i="40" s="1"/>
  <c r="J101" i="40" s="1"/>
  <c r="J457" i="40" s="1"/>
  <c r="J67" i="43"/>
  <c r="J337" i="40"/>
  <c r="J336" i="40" s="1"/>
  <c r="J416" i="40"/>
  <c r="J415" i="40" s="1"/>
  <c r="J453" i="40" s="1"/>
  <c r="K416" i="40"/>
  <c r="K415" i="40" s="1"/>
  <c r="K453" i="40" s="1"/>
  <c r="K344" i="40"/>
  <c r="K326" i="40" s="1"/>
  <c r="K325" i="40" s="1"/>
  <c r="K450" i="40" s="1"/>
  <c r="I111" i="42"/>
  <c r="I110" i="42" s="1"/>
  <c r="I109" i="42" s="1"/>
  <c r="I108" i="42" s="1"/>
  <c r="I454" i="42" s="1"/>
  <c r="K290" i="40"/>
  <c r="K289" i="40" s="1"/>
  <c r="J353" i="40"/>
  <c r="J352" i="40" s="1"/>
  <c r="J351" i="40" s="1"/>
  <c r="J326" i="40" s="1"/>
  <c r="J325" i="40" s="1"/>
  <c r="J450" i="40" s="1"/>
  <c r="I57" i="43"/>
  <c r="I48" i="43" s="1"/>
  <c r="I37" i="43" s="1"/>
  <c r="I125" i="43" s="1"/>
  <c r="I279" i="42"/>
  <c r="I278" i="42" s="1"/>
  <c r="I257" i="42" s="1"/>
  <c r="I251" i="42" s="1"/>
  <c r="I250" i="42" s="1"/>
  <c r="I232" i="42" s="1"/>
  <c r="I444" i="42" s="1"/>
  <c r="J45" i="43"/>
  <c r="J37" i="43" s="1"/>
  <c r="J125" i="43" s="1"/>
  <c r="I182" i="41"/>
  <c r="I181" i="41" s="1"/>
  <c r="I180" i="41" s="1"/>
  <c r="J334" i="40"/>
  <c r="J333" i="40" s="1"/>
  <c r="I324" i="41" l="1"/>
  <c r="I325" i="41"/>
  <c r="I335" i="41" s="1"/>
  <c r="J336" i="41" s="1"/>
  <c r="J439" i="42"/>
  <c r="J440" i="42"/>
  <c r="J451" i="42" s="1"/>
  <c r="J453" i="42" s="1"/>
  <c r="K457" i="40"/>
  <c r="I440" i="42"/>
  <c r="I451" i="42" s="1"/>
  <c r="I453" i="42" s="1"/>
  <c r="I439" i="42"/>
  <c r="I337" i="41"/>
  <c r="J69" i="40"/>
  <c r="J328" i="39"/>
  <c r="J310" i="39"/>
  <c r="K18" i="40"/>
  <c r="K443" i="40" s="1"/>
  <c r="K455" i="40"/>
  <c r="D33" i="23" s="1"/>
  <c r="D32" i="23" s="1"/>
  <c r="D31" i="23" s="1"/>
  <c r="D30" i="23" s="1"/>
  <c r="D25" i="23" s="1"/>
  <c r="D34" i="23" s="1"/>
  <c r="J458" i="40"/>
  <c r="J19" i="40"/>
  <c r="J162" i="39"/>
  <c r="J18" i="40" l="1"/>
  <c r="J443" i="40" s="1"/>
  <c r="J444" i="40"/>
  <c r="J455" i="40" s="1"/>
  <c r="C33" i="23" s="1"/>
  <c r="C32" i="23" s="1"/>
  <c r="C31" i="23" s="1"/>
  <c r="C30" i="23" s="1"/>
  <c r="C25" i="23" s="1"/>
  <c r="C34" i="23" s="1"/>
  <c r="J161" i="39"/>
  <c r="J160" i="39" s="1"/>
  <c r="J340" i="39"/>
  <c r="K340" i="39" s="1"/>
  <c r="J332" i="39" l="1"/>
  <c r="J338" i="39" s="1"/>
  <c r="K339" i="39" s="1"/>
  <c r="J17" i="39"/>
  <c r="J327" i="39" s="1"/>
  <c r="C33" i="7" s="1"/>
  <c r="C32" i="7" s="1"/>
  <c r="C31" i="7" s="1"/>
  <c r="C30" i="7" s="1"/>
  <c r="C25" i="7" s="1"/>
  <c r="C34" i="7" s="1"/>
</calcChain>
</file>

<file path=xl/comments1.xml><?xml version="1.0" encoding="utf-8"?>
<comments xmlns="http://schemas.openxmlformats.org/spreadsheetml/2006/main">
  <authors>
    <author>2011</author>
  </authors>
  <commentList>
    <comment ref="D15" authorId="0" shapeId="0">
      <text>
        <r>
          <rPr>
            <b/>
            <sz val="8"/>
            <color indexed="81"/>
            <rFont val="Tahoma"/>
            <family val="2"/>
            <charset val="204"/>
          </rPr>
          <t>программа</t>
        </r>
      </text>
    </comment>
    <comment ref="E15" authorId="0" shapeId="0">
      <text>
        <r>
          <rPr>
            <b/>
            <sz val="8"/>
            <color indexed="81"/>
            <rFont val="Tahoma"/>
            <family val="2"/>
            <charset val="204"/>
          </rPr>
          <t>подпрограмма</t>
        </r>
      </text>
    </comment>
    <comment ref="G15"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comments2.xml><?xml version="1.0" encoding="utf-8"?>
<comments xmlns="http://schemas.openxmlformats.org/spreadsheetml/2006/main">
  <authors>
    <author>2011</author>
  </authors>
  <commentList>
    <comment ref="D15" authorId="0" shapeId="0">
      <text>
        <r>
          <rPr>
            <b/>
            <sz val="8"/>
            <color indexed="81"/>
            <rFont val="Tahoma"/>
            <family val="2"/>
            <charset val="204"/>
          </rPr>
          <t>программа</t>
        </r>
      </text>
    </comment>
    <comment ref="E15" authorId="0" shapeId="0">
      <text>
        <r>
          <rPr>
            <b/>
            <sz val="8"/>
            <color indexed="81"/>
            <rFont val="Tahoma"/>
            <family val="2"/>
            <charset val="204"/>
          </rPr>
          <t>подпрограмма</t>
        </r>
      </text>
    </comment>
    <comment ref="G15"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comments3.xml><?xml version="1.0" encoding="utf-8"?>
<comments xmlns="http://schemas.openxmlformats.org/spreadsheetml/2006/main">
  <authors>
    <author>2011</author>
  </authors>
  <commentList>
    <comment ref="E15" authorId="0" shapeId="0">
      <text>
        <r>
          <rPr>
            <b/>
            <sz val="8"/>
            <color indexed="81"/>
            <rFont val="Tahoma"/>
            <family val="2"/>
            <charset val="204"/>
          </rPr>
          <t>программа</t>
        </r>
      </text>
    </comment>
    <comment ref="F15" authorId="0" shapeId="0">
      <text>
        <r>
          <rPr>
            <b/>
            <sz val="8"/>
            <color indexed="81"/>
            <rFont val="Tahoma"/>
            <family val="2"/>
            <charset val="204"/>
          </rPr>
          <t>подпрограмма</t>
        </r>
      </text>
    </comment>
    <comment ref="H15"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comments4.xml><?xml version="1.0" encoding="utf-8"?>
<comments xmlns="http://schemas.openxmlformats.org/spreadsheetml/2006/main">
  <authors>
    <author>2011</author>
  </authors>
  <commentList>
    <comment ref="E15" authorId="0" shapeId="0">
      <text>
        <r>
          <rPr>
            <b/>
            <sz val="8"/>
            <color indexed="81"/>
            <rFont val="Tahoma"/>
            <family val="2"/>
            <charset val="204"/>
          </rPr>
          <t>программа</t>
        </r>
      </text>
    </comment>
    <comment ref="F15" authorId="0" shapeId="0">
      <text>
        <r>
          <rPr>
            <b/>
            <sz val="8"/>
            <color indexed="81"/>
            <rFont val="Tahoma"/>
            <family val="2"/>
            <charset val="204"/>
          </rPr>
          <t>подпрограмма</t>
        </r>
      </text>
    </comment>
    <comment ref="H15"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sharedStrings.xml><?xml version="1.0" encoding="utf-8"?>
<sst xmlns="http://schemas.openxmlformats.org/spreadsheetml/2006/main" count="10252" uniqueCount="410">
  <si>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</si>
  <si>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</si>
  <si>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</si>
  <si>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</si>
  <si>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</si>
  <si>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Раздел</t>
  </si>
  <si>
    <t>Целевая статья</t>
  </si>
  <si>
    <t>Вид расхода</t>
  </si>
  <si>
    <t xml:space="preserve">   </t>
  </si>
  <si>
    <t xml:space="preserve">  </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</si>
  <si>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</si>
  <si>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</si>
  <si>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</si>
  <si>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</si>
  <si>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</si>
  <si>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</si>
  <si>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</si>
  <si>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</si>
  <si>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НАЦИОНАЛЬНАЯ ОБОРОНА</t>
  </si>
  <si>
    <t>ЖИЛИЩНО-КОММУНАЛЬНОЕ ХОЗЯЙСТВО</t>
  </si>
  <si>
    <t>Жилищное хозяйство</t>
  </si>
  <si>
    <t>07</t>
  </si>
  <si>
    <t>08</t>
  </si>
  <si>
    <t>Культура</t>
  </si>
  <si>
    <t>Другие общегосударственные вопросы</t>
  </si>
  <si>
    <t>ГРБС</t>
  </si>
  <si>
    <t>Подраздел</t>
  </si>
  <si>
    <t>871</t>
  </si>
  <si>
    <t>Приложение 1</t>
  </si>
  <si>
    <t>Код классификации</t>
  </si>
  <si>
    <t>Всего</t>
  </si>
  <si>
    <t xml:space="preserve">Наименование </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</si>
  <si>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</si>
  <si>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</si>
  <si>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</si>
  <si>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</si>
  <si>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</si>
  <si>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</si>
  <si>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</si>
  <si>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Итого источников внутреннего финансирования</t>
  </si>
  <si>
    <t>000 01 02 00 00 10 0000 710</t>
  </si>
  <si>
    <t>Получение кредитов от кредитных организаций бюджетом поселений в валюте Российской Федерации</t>
  </si>
  <si>
    <t>погашение бюджетом  поселения кредитов от кредитных организаций в валюте Российской Федерации</t>
  </si>
  <si>
    <t>000 01 02 00 00 10 0000 810</t>
  </si>
  <si>
    <t>раздел</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</si>
  <si>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</si>
  <si>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</si>
  <si>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</si>
  <si>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</si>
  <si>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</si>
  <si>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</si>
  <si>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000 01 05 00 00 00 0000 500</t>
  </si>
  <si>
    <t>000 01 05 00 00 00 0000 000</t>
  </si>
  <si>
    <t>Изменение остатков  средств на счетах по учету средств бюджетов</t>
  </si>
  <si>
    <t>000 01 05 00 00 00 0000 600</t>
  </si>
  <si>
    <t>000 01 05 02 00 00 0000 600</t>
  </si>
  <si>
    <t>000 01 05 02 01 00 0000 510</t>
  </si>
  <si>
    <t>000 01 05 02 01 00 0000 610</t>
  </si>
  <si>
    <t>000 01 05 02 01 10 0000 610</t>
  </si>
  <si>
    <t>000 01 05 02 00 00 0000 500</t>
  </si>
  <si>
    <t>0 1</t>
  </si>
  <si>
    <t>0 2</t>
  </si>
  <si>
    <t>0 5</t>
  </si>
  <si>
    <t>0 8</t>
  </si>
  <si>
    <t>0 7</t>
  </si>
  <si>
    <t>09</t>
  </si>
  <si>
    <t>Приложение 5</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</si>
  <si>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</si>
  <si>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</si>
  <si>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НАЦИОНАЛЬНАЯ БЕЗОПАСНОСТЬ И ПРАВООХРАНИТЕЛЬНАЯ ДЕЯТЕЛЬНОСТЬ</t>
  </si>
  <si>
    <t>ОБРАЗОВАНИЕ</t>
  </si>
  <si>
    <t>0 3</t>
  </si>
  <si>
    <t>Приложение 3</t>
  </si>
  <si>
    <t>Приложение 4</t>
  </si>
  <si>
    <t>Профессиональная подготовка, переподготовка и повышение квалификации</t>
  </si>
  <si>
    <t>Приложение 11</t>
  </si>
  <si>
    <t>к решению Собрания депутатов МО р.п. Первомайский</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</si>
  <si>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</si>
  <si>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</si>
  <si>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0 4</t>
  </si>
  <si>
    <t>Собрание депутатов МО р.п. Первомайский Щекинского района</t>
  </si>
  <si>
    <t>Другие вопросы в области культуры, кинематографии</t>
  </si>
  <si>
    <t>Другие вопросы в области физической культуры и спорта</t>
  </si>
  <si>
    <t>Коммунальное хозяйство</t>
  </si>
  <si>
    <t>"О бюджете муниципального образования рабочий поселок  Первомайский</t>
  </si>
  <si>
    <t>10</t>
  </si>
  <si>
    <t>11</t>
  </si>
  <si>
    <t>000 01 00 00 00 00 0000 000</t>
  </si>
  <si>
    <t>тыс. рублей</t>
  </si>
  <si>
    <t>Межбюджетные трансферты</t>
  </si>
  <si>
    <t>КУЛЬТУРА И КИНЕМАТОГРАФИЯ</t>
  </si>
  <si>
    <t>СОЦИАЛЬНАЯ ПОЛИТИКА</t>
  </si>
  <si>
    <t>Социальное обеспечение населения</t>
  </si>
  <si>
    <t>ФИЗИЧЕСКАЯ КУЛЬТУРА И СПОРТ</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</si>
  <si>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</si>
  <si>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НАЦИОНАЛЬНАЯ ЭКОНОМИКА</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</si>
  <si>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</si>
  <si>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</si>
  <si>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</si>
  <si>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</si>
  <si>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</si>
  <si>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</si>
  <si>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</si>
  <si>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</si>
  <si>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Обеспечение функционирования Администрации МО</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</si>
  <si>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</si>
  <si>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</si>
  <si>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</si>
  <si>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</si>
  <si>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0000</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</si>
  <si>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</si>
  <si>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</si>
  <si>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Расходы за счет переданных полномочий на осуществление муниципального жилищного контроля</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</si>
  <si>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</si>
  <si>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</si>
  <si>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свободного муниципального жилья</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</si>
  <si>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</si>
  <si>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</si>
  <si>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</si>
  <si>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</si>
  <si>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Накопление материально-технических ресурсов для ликвидации ЧС</t>
  </si>
  <si>
    <t xml:space="preserve">Ремонт дорог </t>
  </si>
  <si>
    <t>Ремонт придомовой территории</t>
  </si>
  <si>
    <t>Ремонт тротуаров</t>
  </si>
  <si>
    <t>Ремонт инженерных сетей</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</si>
  <si>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</si>
  <si>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</si>
  <si>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</si>
  <si>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</si>
  <si>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</si>
  <si>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</si>
  <si>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</si>
  <si>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</si>
  <si>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Обустройство и ремонт контейнерных площадок</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</si>
  <si>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</si>
  <si>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</si>
  <si>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</si>
  <si>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</si>
  <si>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Повышение квалификации</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</si>
  <si>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</si>
  <si>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</si>
  <si>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</si>
  <si>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</si>
  <si>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</si>
  <si>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</si>
  <si>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</si>
  <si>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</si>
  <si>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</si>
  <si>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</si>
  <si>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</si>
  <si>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</si>
  <si>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</si>
  <si>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</si>
  <si>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</si>
  <si>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</si>
  <si>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 xml:space="preserve">Мероприятия по озеленению территории </t>
  </si>
  <si>
    <t>Приобретение, установка и обслуживание малых архитектурных форм</t>
  </si>
  <si>
    <t>Выплата материнский капитала</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</si>
  <si>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</si>
  <si>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</si>
  <si>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</si>
  <si>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</si>
  <si>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</si>
  <si>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</si>
  <si>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</si>
  <si>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Установка и разработка схемы дислокации дорожных знаков и дорожной разметки дорог общего пользования</t>
  </si>
  <si>
    <t>2017 год</t>
  </si>
  <si>
    <t>91</t>
  </si>
  <si>
    <t>Расходы на опубликование нормативных актов</t>
  </si>
  <si>
    <t>Аппарат администрации</t>
  </si>
  <si>
    <t>Приобретение, поставка и обслуживание светодиодных конструкций</t>
  </si>
  <si>
    <t>Мероприятия по ремонту в области благоустройства</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</si>
  <si>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</si>
  <si>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</si>
  <si>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</si>
  <si>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</si>
  <si>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Муниципальная программа "Развитие субъектов малого и среднего предпринимательства"</t>
  </si>
  <si>
    <t>Улучшение условий водоснабжения на территории МО р.п. Первомайский</t>
  </si>
  <si>
    <t>2</t>
  </si>
  <si>
    <t>дох</t>
  </si>
  <si>
    <t>Взносы на капитальный ремонт общего имущества в многоквартирных домах по помещениям находящимся в собственности МО</t>
  </si>
  <si>
    <t>00</t>
  </si>
  <si>
    <t>прог</t>
  </si>
  <si>
    <t>Подпрограмма "Оценкам недвижимости, признание прав и регулирование отношений по муниципальной собственности"</t>
  </si>
  <si>
    <t>Приложение 9</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</si>
  <si>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</si>
  <si>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</si>
  <si>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</si>
  <si>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</si>
  <si>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</si>
  <si>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</si>
  <si>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</si>
  <si>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Щекинского района на 2016 год и плановый период 2017 и 2018 годов"</t>
  </si>
  <si>
    <t>00190</t>
  </si>
  <si>
    <t>00110</t>
  </si>
  <si>
    <t>Приложение 2</t>
  </si>
  <si>
    <t>Иные закупки товаров, работ и услуг для обеспечения государственных (муниципальных) нужд</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</si>
  <si>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</si>
  <si>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</si>
  <si>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</si>
  <si>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13</t>
  </si>
  <si>
    <t>1</t>
  </si>
  <si>
    <t>240</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</si>
  <si>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</si>
  <si>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</si>
  <si>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0</t>
  </si>
  <si>
    <t>Приобретение жилых помещений</t>
  </si>
  <si>
    <t>Содержание автомобильных дорог и тротуаров</t>
  </si>
  <si>
    <t>Субсидии юридическим лицам (кроме некоммерческих организаций), индивидуальным предпринимателям, физическим лицам</t>
  </si>
  <si>
    <t>Муниципальная программа "Улучшение жилищных условий граждан на территории МО р.п. Первомайский"</t>
  </si>
  <si>
    <t>Установка приборов учета</t>
  </si>
  <si>
    <t>Приобретение техники</t>
  </si>
  <si>
    <t>Развитие и поддержание информационной системы МКУ "ПУЖиБ"</t>
  </si>
  <si>
    <t>Развитие и поддержание информационной системы МКУК "ППБ"</t>
  </si>
  <si>
    <t>3</t>
  </si>
  <si>
    <t>Представительские расходы в рамках непрограммного направления деятельности "Собрания депутатов поселений Щекинского района"</t>
  </si>
  <si>
    <t>85050</t>
  </si>
  <si>
    <t>85060</t>
  </si>
  <si>
    <t>85070</t>
  </si>
  <si>
    <t>85100</t>
  </si>
  <si>
    <t>85110</t>
  </si>
  <si>
    <t>85360</t>
  </si>
  <si>
    <t>28810</t>
  </si>
  <si>
    <t>29060</t>
  </si>
  <si>
    <t>29270</t>
  </si>
  <si>
    <t>29290</t>
  </si>
  <si>
    <t>29070</t>
  </si>
  <si>
    <t>29050</t>
  </si>
  <si>
    <t>29010</t>
  </si>
  <si>
    <t>29800</t>
  </si>
  <si>
    <t>51180</t>
  </si>
  <si>
    <t>29080</t>
  </si>
  <si>
    <t>85090</t>
  </si>
  <si>
    <t>29100</t>
  </si>
  <si>
    <t>29110</t>
  </si>
  <si>
    <t>29120</t>
  </si>
  <si>
    <t>29130</t>
  </si>
  <si>
    <t>29330</t>
  </si>
  <si>
    <t>29590</t>
  </si>
  <si>
    <t>29910</t>
  </si>
  <si>
    <t>29420</t>
  </si>
  <si>
    <t>26670</t>
  </si>
  <si>
    <t>29190</t>
  </si>
  <si>
    <t>29200</t>
  </si>
  <si>
    <t>29210</t>
  </si>
  <si>
    <t>29370</t>
  </si>
  <si>
    <t>29620</t>
  </si>
  <si>
    <t>29710</t>
  </si>
  <si>
    <t>29760</t>
  </si>
  <si>
    <t>29900</t>
  </si>
  <si>
    <t>00590</t>
  </si>
  <si>
    <t>29440</t>
  </si>
  <si>
    <t>29240</t>
  </si>
  <si>
    <t>29260</t>
  </si>
  <si>
    <t>29630</t>
  </si>
  <si>
    <t>80100</t>
  </si>
  <si>
    <t>29020</t>
  </si>
  <si>
    <t>29250</t>
  </si>
  <si>
    <t>28900</t>
  </si>
  <si>
    <t>29230</t>
  </si>
  <si>
    <t>29570</t>
  </si>
  <si>
    <t>26250</t>
  </si>
  <si>
    <t>28860</t>
  </si>
  <si>
    <t>Расходы за счет переданных полномочий на подготовку, утверждение и выдача градостроительного плана земельного участка</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</si>
  <si>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</si>
  <si>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Расходы за счет переданных полномочий на выдачу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</si>
  <si>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Расходы за счет переданных полномочий на осуществление муниципального земельного контроля за исключением земель поселения</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</si>
  <si>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</si>
  <si>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Расходы за счет переданных полномочий на осуществление внешнего муниципального финансового контроля</t>
  </si>
  <si>
    <t>Совершенствование гражданской обороны (защиты) населения МО р.п. Первомайский</t>
  </si>
  <si>
    <t>Информирование населения по противопожарной тематике</t>
  </si>
  <si>
    <t>29320</t>
  </si>
  <si>
    <t>29560</t>
  </si>
  <si>
    <t>29540</t>
  </si>
  <si>
    <t>29530</t>
  </si>
  <si>
    <t>Обеспечение первичных мер пожарной безопасности</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</si>
  <si>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</si>
  <si>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29610</t>
  </si>
  <si>
    <t>Оснащение компьютерной техникой</t>
  </si>
  <si>
    <t>Обслуживание программ</t>
  </si>
  <si>
    <t>Сопровождение и обновление информационных систем</t>
  </si>
  <si>
    <t>Обеспечение доступа к сети Интернет</t>
  </si>
  <si>
    <t>Защита информации от несанкционированного доступа</t>
  </si>
  <si>
    <t>2018 год</t>
  </si>
  <si>
    <t>Подпрограмма "Обеспечение первичных мер пожарной безопасности"</t>
  </si>
  <si>
    <t>4</t>
  </si>
  <si>
    <t>Подпрограмма "Развитие и поддержание информационной системы Администрации МО р.п. Первомайский Щекинского района"</t>
  </si>
  <si>
    <t>Обеспечение функционирования официального портала МО р.п. Первомайский</t>
  </si>
  <si>
    <t>Накопление запасов материально-технических, продовольственных и медицинских средств в целях гражданской обороны</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</si>
  <si>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</si>
  <si>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</si>
  <si>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</si>
  <si>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</si>
  <si>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Обеспечение деятельности финансовых, налоговых и таможенных органов и органов финансового (финансово-бюджетного) надзора</t>
  </si>
  <si>
    <t>(тыс. рублей)</t>
  </si>
  <si>
    <t>№ п/п</t>
  </si>
  <si>
    <t/>
  </si>
  <si>
    <t>Итого</t>
  </si>
  <si>
    <t>Приложение 12</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</si>
  <si>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</si>
  <si>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Приложение 13</t>
  </si>
  <si>
    <t>Щекинского района на 2017 год и плановый период 2018 и 2019 годов"</t>
  </si>
  <si>
    <t>2019 год</t>
  </si>
  <si>
    <t>Источники внутреннего финансирования дефицита бюджета муниципального образования рабочий поселок Первомайский Щекинского района на плановый период 2018 и 2019 годов</t>
  </si>
  <si>
    <t>Источники внутреннего финансирования дефицита бюджета муниципального образования рабочий поселок Первомайский Щекинского района на 2017 год</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</si>
  <si>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2018 и 2019 годов</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</si>
  <si>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2017 год</t>
  </si>
  <si>
    <t>Ведомственная структура расходов бюджета муниципального образования рабочий поселок Первомайский Щекинского района на 2017 год</t>
  </si>
  <si>
    <t>Ведомственная структура расходов бюджета муниципального образования рабочий поселок Первомайский Щекинского района на плановый период 2018 и 2019 годов</t>
  </si>
  <si>
    <t>Информирование населения о деятельности органов местного самоуправления</t>
  </si>
  <si>
    <t>26910</t>
  </si>
  <si>
    <t>85040</t>
  </si>
  <si>
    <t>Ремонт, содержание и обслуживание памятника погибшим воинам</t>
  </si>
  <si>
    <t>Переселение граждан из аварийного жилищного фонда в муниципальном образовании рабочий поселок Первомайский Щекинского района</t>
  </si>
  <si>
    <t>Другие вопросы в области жилищное - коммунального хозяйства</t>
  </si>
  <si>
    <t>Внедрение энергосберегающих технологий</t>
  </si>
  <si>
    <t>Энергосбережение и повышение энергетической эффективности</t>
  </si>
  <si>
    <t>23380</t>
  </si>
  <si>
    <t>Ведение и корректировка энергетических паспортов учреждений</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</si>
  <si>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</si>
  <si>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</si>
  <si>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</si>
  <si>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Выплата материнского капитала</t>
  </si>
  <si>
    <t>СРЕДСТВА МАССОВОЙ ИНФОРМАЦИИ</t>
  </si>
  <si>
    <t>Периодическая печать и издательства</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</si>
  <si>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</si>
  <si>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</si>
  <si>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</si>
  <si>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</si>
  <si>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</si>
  <si>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</si>
  <si>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Обеспечение проведения выборов и референдумов</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</si>
  <si>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</si>
  <si>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</si>
  <si>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</si>
  <si>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00000</t>
  </si>
  <si>
    <t>Иные непрограммные мероприятия в рамках непрограммных расходов</t>
  </si>
  <si>
    <t>9</t>
  </si>
  <si>
    <t>Расходы на обеспечение деятельности (оказание услуг) государственных учреждений</t>
  </si>
  <si>
    <t>Приложение 7</t>
  </si>
  <si>
    <t>ОМСУ</t>
  </si>
  <si>
    <t>14</t>
  </si>
  <si>
    <t>Другие вопросы в области национальной безопасности и правоохранительной деятельности</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</si>
  <si>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района"</t>
  </si>
  <si>
    <t>Приобретение и содержание опорного пункта правопорядка</t>
  </si>
  <si>
    <t>26680</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</si>
  <si>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2017 год</t>
  </si>
  <si>
    <t>Раз-дел</t>
  </si>
  <si>
    <t>Под-раз-дел</t>
  </si>
  <si>
    <t>Распределение бюджетных ассигнований бюджета муниципального образования рабочий поселок Первомайский Щекинского района и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2017 год</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</si>
  <si>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</si>
  <si>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</si>
  <si>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</si>
  <si>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</si>
  <si>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</si>
  <si>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</si>
  <si>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</si>
  <si>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850</t>
  </si>
  <si>
    <t>Подпрограмма "Обеспечение деятельности МКУК "ППБ""</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</si>
  <si>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</si>
  <si>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</si>
  <si>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</si>
  <si>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</si>
  <si>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</si>
  <si>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</si>
  <si>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</si>
  <si>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Муниципальная программа "Развитие общественных организаций в МО р.п.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</si>
  <si>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t>
  </si>
  <si>
    <t>Мероприятие "Внедрение энергосберегающих технологий"</t>
  </si>
  <si>
    <t>Мероприятие "Ведение и корректировка энергетических паспортов учреждений"</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</si>
  <si>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</si>
  <si>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</si>
  <si>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</si>
  <si>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</si>
  <si>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Муниципальная программа "Организация благоустройства территории МО р.п. Первомайский Щекинского района"</t>
  </si>
  <si>
    <t>Муниципальная программа "Развитие субъектов малого и среднего предпринимательства на территории МО р.п. Первомайский Щекинского района"</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</si>
  <si>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</si>
  <si>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Муниципальная программа "Развитие социально – культурной работы с населением в муниципальном образовании рабочий поселок Первомайский Щекинского района"</t>
  </si>
  <si>
    <t>Распределение бюджетных ассигнований бюджета муниципального образования рабочий поселок Первомайский Щекинского района и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2018 и 2019 годов</t>
  </si>
  <si>
    <t>29470</t>
  </si>
  <si>
    <t>Приложение 14</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</si>
  <si>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(муниципальных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2018 и 2019 годов</t>
  </si>
  <si>
    <t>Приложение 15</t>
  </si>
  <si>
    <t>Приложение 6</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</si>
  <si>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</si>
  <si>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</si>
  <si>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</si>
  <si>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</si>
  <si>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Приложение 10</t>
  </si>
  <si>
    <t>от "29" декабря 2016 года №39-148</t>
  </si>
  <si>
    <t>№39-148 "О бюджете муниципального образования рабочий поселок Первомайский</t>
  </si>
  <si>
    <t>от "___" февраля 2017 года №______</t>
  </si>
  <si>
    <t>Обеспечение деятельности МАУК "ДК "ХИМИК"</t>
  </si>
  <si>
    <t>Проведение ремонта жилых помещений ветеранов ВОВ в МО р.п. Первомайский</t>
  </si>
  <si>
    <t xml:space="preserve">Текущий ремонт жилфонда </t>
  </si>
  <si>
    <t>29150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</si>
  <si>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</si>
  <si>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"Проведение ремонта жилых помещений ветеранов ВОВ в МО р.п. Первомайский"</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</si>
  <si>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</si>
  <si>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"Обеспечение деятельности МАУК "ДК "ХИМИК"</t>
  </si>
  <si>
    <t>Субсидии автономным учреждениям</t>
  </si>
  <si>
    <t>"О внесении изменений в Решение Собрания депутатов от 29.12.2016 года</t>
  </si>
  <si>
    <t>Группа, подгруппа
видов расходов</t>
  </si>
  <si>
    <t>Группа, подгруппа видов расходов</t>
  </si>
  <si>
    <t>Группа, под-группа видов расходов</t>
  </si>
  <si>
    <t>Группа, подгрупп-па видов расходов</t>
  </si>
  <si>
    <t>000 01 05 02 01 13 0000 510</t>
  </si>
  <si>
    <t>Увеличение прочих остатков денежных средств бюджетов городских поселений</t>
  </si>
  <si>
    <t>000 01 05 02 01 13 0000 610</t>
  </si>
  <si>
    <t>Уменьшение прочих остатков денежных средств бюджетов городских поселений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</si>
</sst>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6" formatCode="#,##0.00&quot;р.&quot;;\-#,##0.00&quot;р.&quot;"/>
    <numFmt numFmtId="169" formatCode="_-* #,##0_р_._-;\-* #,##0_р_._-;_-* &quot;-&quot;_р_._-;_-@_-"/>
    <numFmt numFmtId="176" formatCode="0.0"/>
    <numFmt numFmtId="177" formatCode="#,##0.0"/>
    <numFmt numFmtId="182" formatCode="00"/>
    <numFmt numFmtId="184" formatCode="000"/>
    <numFmt numFmtId="186" formatCode="0000"/>
    <numFmt numFmtId="187" formatCode="#,##0.0;[Red]\-#,##0.0;0.0"/>
  </numFmts>
  <fonts count="24" x14ac:knownFonts="1">
    <font>
      <sz val="10"/>
      <name val="Arial"/>
      <family val="3"/>
      <charset val="204"/>
    </font>
    <font>
      <sz val="10"/>
      <name val="Arial Cyr"/>
      <charset val="204"/>
    </font>
    <font>
      <sz val="10"/>
      <name val="Arial Cyr"/>
      <charset val="204"/>
    </font>
    <font>
      <sz val="8"/>
      <name val="Arial"/>
      <family val="3"/>
      <charset val="204"/>
    </font>
    <font>
      <sz val="10"/>
      <name val="Arial"/>
      <family val="2"/>
      <charset val="204"/>
    </font>
    <font>
      <sz val="8"/>
      <color indexed="81"/>
      <name val="Tahoma"/>
      <family val="2"/>
      <charset val="204"/>
    </font>
    <font>
      <b/>
      <sz val="8"/>
      <color indexed="81"/>
      <name val="Tahoma"/>
      <family val="2"/>
      <charset val="204"/>
    </font>
    <font>
      <sz val="8"/>
      <name val="Tahoma"/>
      <family val="2"/>
      <charset val="204"/>
    </font>
    <font>
      <sz val="10"/>
      <name val="Tahoma"/>
      <family val="2"/>
      <charset val="204"/>
    </font>
    <font>
      <sz val="12"/>
      <name val="Tahoma"/>
      <family val="2"/>
      <charset val="204"/>
    </font>
    <font>
      <sz val="12"/>
      <name val="Times New Roman"/>
      <family val="1"/>
      <charset val="204"/>
    </font>
    <font>
      <sz val="10"/>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4"/>
      <name val="Times New Roman"/>
      <family val="1"/>
      <charset val="204"/>
    </font>
    <font>
      <i/>
      <sz val="11"/>
      <name val="Times New Roman"/>
      <family val="1"/>
      <charset val="204"/>
    </font>
    <font>
      <sz val="10"/>
      <name val="Arial"/>
      <family val="2"/>
      <charset val="204"/>
    </font>
    <font>
      <sz val="11"/>
      <name val="Times New Roman"/>
      <family val="1"/>
      <charset val="204"/>
    </font>
    <font>
      <b/>
      <sz val="11"/>
      <name val="Times New Roman"/>
      <family val="1"/>
      <charset val="204"/>
    </font>
    <font>
      <b/>
      <sz val="14"/>
      <name val="Times New Roman"/>
      <family val="1"/>
      <charset val="204"/>
    </font>
    <font>
      <sz val="10"/>
      <name val="Times New Roman"/>
      <family val="1"/>
      <charset val="204"/>
    </font>
    <font>
      <sz val="12"/>
      <name val="Times New Roman"/>
      <family val="1"/>
      <charset val="204"/>
    </font>
    <font>
      <b/>
      <sz val="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s>
  <cellStyleXfs count="7">
    <xf numFmtId="0" fontId="0" fillId="0" borderId="0"/>
    <xf numFmtId="0" fontId="4" fillId="0" borderId="0"/>
    <xf numFmtId="0" fontId="17" fillId="0" borderId="0"/>
    <xf numFmtId="0" fontId="1" fillId="0" borderId="0"/>
    <xf numFmtId="0" fontId="1" fillId="0" borderId="0"/>
    <xf numFmtId="0" fontId="1" fillId="0" borderId="0"/>
    <xf numFmtId="169" fontId="2" fillId="0" borderId="0" applyFont="0" applyFill="0" applyBorder="0" applyAlignment="0" applyProtection="0"/>
  </cellStyleXfs>
  <cellXfs count="192">
    <xf numFmtId="0" fontId="0" fillId="0" borderId="0" xfId="0"/>
    <xf numFmtId="0" fontId="8" fillId="0" borderId="0" xfId="0" applyFont="1"/>
    <xf numFmtId="0" fontId="8" fillId="0" borderId="0" xfId="0" applyFont="1" applyFill="1"/>
    <xf numFmtId="0" fontId="7" fillId="0" borderId="0" xfId="0" applyNumberFormat="1" applyFont="1" applyAlignment="1">
      <alignment horizontal="right"/>
    </xf>
    <xf numFmtId="0" fontId="9" fillId="0" borderId="0" xfId="0" applyFont="1" applyAlignment="1"/>
    <xf numFmtId="0" fontId="9" fillId="0" borderId="0" xfId="0" applyFont="1" applyFill="1" applyAlignment="1"/>
    <xf numFmtId="0" fontId="11" fillId="0" borderId="0" xfId="0" applyFont="1" applyAlignment="1">
      <alignment horizontal="right"/>
    </xf>
    <xf numFmtId="0" fontId="10" fillId="0" borderId="0" xfId="0" applyFont="1" applyAlignment="1">
      <alignment horizontal="right"/>
    </xf>
    <xf numFmtId="0" fontId="10" fillId="0" borderId="0" xfId="0" applyFont="1"/>
    <xf numFmtId="0" fontId="12" fillId="0" borderId="1" xfId="0" applyFont="1" applyFill="1" applyBorder="1" applyAlignment="1">
      <alignment horizontal="center" textRotation="90" wrapText="1"/>
    </xf>
    <xf numFmtId="49" fontId="12" fillId="0" borderId="1" xfId="0" applyNumberFormat="1" applyFont="1" applyFill="1" applyBorder="1" applyAlignment="1">
      <alignment horizontal="center" textRotation="90" wrapText="1"/>
    </xf>
    <xf numFmtId="177" fontId="12" fillId="0" borderId="1" xfId="0" applyNumberFormat="1" applyFont="1" applyFill="1" applyBorder="1" applyAlignment="1">
      <alignment horizontal="center" wrapText="1"/>
    </xf>
    <xf numFmtId="1" fontId="13" fillId="0" borderId="1" xfId="0" applyNumberFormat="1" applyFont="1" applyFill="1" applyBorder="1" applyAlignment="1">
      <alignment horizontal="justify" wrapText="1"/>
    </xf>
    <xf numFmtId="49" fontId="13" fillId="0" borderId="1" xfId="0" applyNumberFormat="1" applyFont="1" applyFill="1" applyBorder="1" applyAlignment="1">
      <alignment horizontal="center" wrapText="1"/>
    </xf>
    <xf numFmtId="1" fontId="13" fillId="0" borderId="1" xfId="0" applyNumberFormat="1" applyFont="1" applyFill="1" applyBorder="1" applyAlignment="1">
      <alignment horizontal="center" wrapText="1"/>
    </xf>
    <xf numFmtId="177" fontId="13" fillId="0" borderId="1" xfId="0" applyNumberFormat="1" applyFont="1" applyFill="1" applyBorder="1" applyAlignment="1"/>
    <xf numFmtId="1" fontId="12" fillId="0" borderId="1" xfId="0" applyNumberFormat="1" applyFont="1" applyFill="1" applyBorder="1" applyAlignment="1">
      <alignment horizontal="justify" wrapText="1"/>
    </xf>
    <xf numFmtId="49" fontId="12" fillId="0" borderId="1" xfId="0" applyNumberFormat="1" applyFont="1" applyFill="1" applyBorder="1" applyAlignment="1">
      <alignment horizontal="center" wrapText="1"/>
    </xf>
    <xf numFmtId="1" fontId="12" fillId="0" borderId="1" xfId="0" applyNumberFormat="1" applyFont="1" applyFill="1" applyBorder="1" applyAlignment="1">
      <alignment horizontal="center" wrapText="1"/>
    </xf>
    <xf numFmtId="177" fontId="12" fillId="0" borderId="1" xfId="0" applyNumberFormat="1" applyFont="1" applyFill="1" applyBorder="1" applyAlignment="1"/>
    <xf numFmtId="177" fontId="12" fillId="0" borderId="1" xfId="0" applyNumberFormat="1" applyFont="1" applyFill="1" applyBorder="1" applyAlignment="1">
      <alignment horizontal="right" wrapText="1"/>
    </xf>
    <xf numFmtId="1" fontId="12" fillId="3" borderId="1" xfId="0" applyNumberFormat="1" applyFont="1" applyFill="1" applyBorder="1" applyAlignment="1">
      <alignment horizontal="center" wrapText="1"/>
    </xf>
    <xf numFmtId="49" fontId="12" fillId="3" borderId="1" xfId="0" applyNumberFormat="1" applyFont="1" applyFill="1" applyBorder="1" applyAlignment="1">
      <alignment horizontal="center" wrapText="1"/>
    </xf>
    <xf numFmtId="0" fontId="12" fillId="0" borderId="1" xfId="1" applyNumberFormat="1" applyFont="1" applyFill="1" applyBorder="1" applyAlignment="1" applyProtection="1">
      <alignment horizontal="justify" wrapText="1"/>
      <protection hidden="1"/>
    </xf>
    <xf numFmtId="177" fontId="13" fillId="0" borderId="1" xfId="0" applyNumberFormat="1" applyFont="1" applyFill="1" applyBorder="1" applyAlignment="1">
      <alignment horizontal="right" wrapText="1"/>
    </xf>
    <xf numFmtId="0" fontId="13" fillId="0" borderId="1" xfId="1" applyNumberFormat="1" applyFont="1" applyFill="1" applyBorder="1" applyAlignment="1" applyProtection="1">
      <alignment horizontal="justify" wrapText="1"/>
      <protection hidden="1"/>
    </xf>
    <xf numFmtId="1" fontId="12" fillId="0" borderId="1" xfId="0" applyNumberFormat="1" applyFont="1" applyFill="1" applyBorder="1" applyAlignment="1">
      <alignment horizontal="left" wrapText="1"/>
    </xf>
    <xf numFmtId="0" fontId="12" fillId="0" borderId="0" xfId="0" applyFont="1" applyFill="1"/>
    <xf numFmtId="0" fontId="12" fillId="0" borderId="0" xfId="0" applyFont="1"/>
    <xf numFmtId="0" fontId="12" fillId="0" borderId="0" xfId="0" applyFont="1" applyAlignment="1">
      <alignment horizontal="center"/>
    </xf>
    <xf numFmtId="49" fontId="12" fillId="0" borderId="0" xfId="0" applyNumberFormat="1" applyFont="1" applyAlignment="1">
      <alignment horizontal="center"/>
    </xf>
    <xf numFmtId="0" fontId="12" fillId="0" borderId="0" xfId="0" applyFont="1" applyAlignment="1">
      <alignment horizontal="right"/>
    </xf>
    <xf numFmtId="0" fontId="12"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2" fillId="3" borderId="0" xfId="0" applyFont="1" applyFill="1"/>
    <xf numFmtId="177" fontId="12" fillId="0" borderId="0" xfId="0" applyNumberFormat="1" applyFont="1"/>
    <xf numFmtId="1" fontId="13" fillId="0" borderId="1" xfId="5" applyNumberFormat="1" applyFont="1" applyFill="1" applyBorder="1" applyAlignment="1">
      <alignment horizontal="justify" wrapText="1"/>
    </xf>
    <xf numFmtId="0" fontId="12" fillId="0" borderId="1" xfId="0" applyFont="1" applyFill="1" applyBorder="1"/>
    <xf numFmtId="0" fontId="12" fillId="0" borderId="0" xfId="0" applyFont="1" applyAlignment="1">
      <alignment horizontal="justify"/>
    </xf>
    <xf numFmtId="0" fontId="12" fillId="0" borderId="1" xfId="0" applyFont="1" applyBorder="1" applyAlignment="1">
      <alignment horizontal="center"/>
    </xf>
    <xf numFmtId="49" fontId="8" fillId="0" borderId="0" xfId="0" applyNumberFormat="1" applyFont="1" applyFill="1"/>
    <xf numFmtId="49" fontId="9" fillId="0" borderId="0" xfId="0" applyNumberFormat="1" applyFont="1" applyFill="1" applyAlignment="1"/>
    <xf numFmtId="0" fontId="12" fillId="0" borderId="0" xfId="0" applyNumberFormat="1" applyFont="1" applyAlignment="1"/>
    <xf numFmtId="0" fontId="12" fillId="0" borderId="0" xfId="0" applyNumberFormat="1" applyFont="1" applyAlignment="1">
      <alignment horizontal="right"/>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wrapText="1"/>
      <protection locked="0"/>
    </xf>
    <xf numFmtId="177" fontId="12" fillId="0" borderId="1" xfId="0" applyNumberFormat="1" applyFont="1" applyBorder="1"/>
    <xf numFmtId="49" fontId="13" fillId="2" borderId="1" xfId="0" applyNumberFormat="1" applyFont="1" applyFill="1" applyBorder="1" applyAlignment="1">
      <alignment horizontal="center"/>
    </xf>
    <xf numFmtId="0" fontId="13" fillId="2" borderId="1" xfId="0" applyFont="1" applyFill="1" applyBorder="1" applyAlignment="1">
      <alignment horizontal="left" wrapText="1"/>
    </xf>
    <xf numFmtId="177" fontId="13" fillId="2" borderId="1" xfId="6" applyNumberFormat="1" applyFont="1" applyFill="1" applyBorder="1" applyAlignment="1"/>
    <xf numFmtId="0" fontId="12" fillId="0" borderId="1" xfId="0" applyFont="1" applyFill="1" applyBorder="1" applyAlignment="1" applyProtection="1">
      <alignment vertical="center" wrapText="1"/>
      <protection locked="0"/>
    </xf>
    <xf numFmtId="177" fontId="12" fillId="0" borderId="1" xfId="0" applyNumberFormat="1" applyFont="1" applyFill="1" applyBorder="1" applyAlignment="1" applyProtection="1">
      <alignment vertical="center" wrapText="1"/>
      <protection locked="0"/>
    </xf>
    <xf numFmtId="49" fontId="12" fillId="2" borderId="1" xfId="0" applyNumberFormat="1" applyFont="1" applyFill="1" applyBorder="1" applyAlignment="1">
      <alignment horizontal="center"/>
    </xf>
    <xf numFmtId="0" fontId="12" fillId="2" borderId="1" xfId="0" applyFont="1" applyFill="1" applyBorder="1" applyAlignment="1">
      <alignment horizontal="left" wrapText="1"/>
    </xf>
    <xf numFmtId="177" fontId="12" fillId="2" borderId="1" xfId="6" applyNumberFormat="1" applyFont="1" applyFill="1" applyBorder="1" applyAlignment="1"/>
    <xf numFmtId="0" fontId="16" fillId="2" borderId="1" xfId="0" applyFont="1" applyFill="1" applyBorder="1" applyAlignment="1">
      <alignment horizontal="left" wrapText="1"/>
    </xf>
    <xf numFmtId="177" fontId="16" fillId="2" borderId="1" xfId="6" applyNumberFormat="1" applyFont="1" applyFill="1" applyBorder="1" applyAlignment="1"/>
    <xf numFmtId="177" fontId="13" fillId="0" borderId="1" xfId="0" applyNumberFormat="1" applyFont="1" applyFill="1" applyBorder="1" applyAlignment="1" applyProtection="1">
      <alignment vertical="center" wrapText="1"/>
      <protection locked="0"/>
    </xf>
    <xf numFmtId="177" fontId="11" fillId="0" borderId="0" xfId="0" applyNumberFormat="1" applyFont="1" applyFill="1" applyAlignment="1">
      <alignment horizontal="right"/>
    </xf>
    <xf numFmtId="0" fontId="13" fillId="0" borderId="1" xfId="0" applyFont="1" applyFill="1" applyBorder="1"/>
    <xf numFmtId="177" fontId="12" fillId="0" borderId="2" xfId="0" applyNumberFormat="1" applyFont="1" applyFill="1" applyBorder="1" applyAlignment="1"/>
    <xf numFmtId="177" fontId="12" fillId="0" borderId="3" xfId="0" applyNumberFormat="1" applyFont="1" applyFill="1" applyBorder="1" applyAlignment="1"/>
    <xf numFmtId="177" fontId="13" fillId="0" borderId="4" xfId="0" applyNumberFormat="1" applyFont="1" applyFill="1" applyBorder="1" applyAlignment="1"/>
    <xf numFmtId="177" fontId="12" fillId="0" borderId="0" xfId="0" applyNumberFormat="1" applyFont="1" applyFill="1" applyAlignment="1"/>
    <xf numFmtId="49" fontId="12" fillId="0" borderId="1" xfId="1" applyNumberFormat="1" applyFont="1" applyFill="1" applyBorder="1" applyAlignment="1" applyProtection="1">
      <alignment horizontal="justify" wrapText="1"/>
      <protection hidden="1"/>
    </xf>
    <xf numFmtId="0" fontId="13" fillId="0" borderId="1" xfId="0" applyFont="1" applyFill="1" applyBorder="1" applyAlignment="1"/>
    <xf numFmtId="0" fontId="17" fillId="0" borderId="0" xfId="2"/>
    <xf numFmtId="0" fontId="17" fillId="0" borderId="0" xfId="2" applyProtection="1">
      <protection hidden="1"/>
    </xf>
    <xf numFmtId="0" fontId="19" fillId="0" borderId="0" xfId="2" applyNumberFormat="1" applyFont="1" applyFill="1" applyAlignment="1" applyProtection="1">
      <alignment horizontal="center" vertical="center" wrapText="1"/>
      <protection hidden="1"/>
    </xf>
    <xf numFmtId="0" fontId="20" fillId="0" borderId="0" xfId="2" applyNumberFormat="1" applyFont="1" applyFill="1" applyAlignment="1" applyProtection="1">
      <alignment horizontal="center" vertical="center" wrapText="1"/>
      <protection hidden="1"/>
    </xf>
    <xf numFmtId="0" fontId="20" fillId="0" borderId="5" xfId="2" applyNumberFormat="1" applyFont="1" applyFill="1" applyBorder="1" applyAlignment="1" applyProtection="1">
      <alignment horizontal="center" vertical="center" wrapText="1"/>
      <protection hidden="1"/>
    </xf>
    <xf numFmtId="0" fontId="22" fillId="0" borderId="1" xfId="2" applyNumberFormat="1" applyFont="1" applyFill="1" applyBorder="1" applyAlignment="1" applyProtection="1">
      <alignment horizontal="center" vertical="top" wrapText="1"/>
      <protection hidden="1"/>
    </xf>
    <xf numFmtId="0" fontId="22" fillId="0" borderId="1" xfId="2" applyNumberFormat="1" applyFont="1" applyFill="1" applyBorder="1" applyAlignment="1" applyProtection="1">
      <alignment horizontal="center" vertical="top"/>
      <protection hidden="1"/>
    </xf>
    <xf numFmtId="0" fontId="17" fillId="0" borderId="0" xfId="2" applyAlignment="1" applyProtection="1">
      <alignment vertical="top"/>
      <protection hidden="1"/>
    </xf>
    <xf numFmtId="0" fontId="17" fillId="0" borderId="0" xfId="2" applyNumberFormat="1" applyFont="1" applyFill="1" applyAlignment="1" applyProtection="1">
      <alignment vertical="top"/>
      <protection hidden="1"/>
    </xf>
    <xf numFmtId="0" fontId="17" fillId="0" borderId="0" xfId="2" applyAlignment="1">
      <alignment vertical="top"/>
    </xf>
    <xf numFmtId="1" fontId="23" fillId="0" borderId="1" xfId="2" applyNumberFormat="1" applyFont="1" applyFill="1" applyBorder="1" applyAlignment="1" applyProtection="1">
      <alignment horizontal="center" vertical="center"/>
      <protection hidden="1"/>
    </xf>
    <xf numFmtId="182" fontId="23" fillId="0" borderId="1" xfId="2" applyNumberFormat="1" applyFont="1" applyFill="1" applyBorder="1" applyAlignment="1" applyProtection="1">
      <alignment horizontal="center" vertical="center"/>
      <protection hidden="1"/>
    </xf>
    <xf numFmtId="182" fontId="23" fillId="0" borderId="1" xfId="2" applyNumberFormat="1" applyFont="1" applyFill="1" applyBorder="1" applyAlignment="1" applyProtection="1">
      <alignment horizontal="right" vertical="center"/>
      <protection hidden="1"/>
    </xf>
    <xf numFmtId="186" fontId="23" fillId="0" borderId="1" xfId="2" applyNumberFormat="1" applyFont="1" applyFill="1" applyBorder="1" applyAlignment="1" applyProtection="1">
      <alignment horizontal="left" vertical="center"/>
      <protection hidden="1"/>
    </xf>
    <xf numFmtId="184" fontId="23" fillId="0" borderId="1" xfId="2" applyNumberFormat="1" applyFont="1" applyFill="1" applyBorder="1" applyAlignment="1" applyProtection="1">
      <alignment horizontal="center" vertical="center"/>
      <protection hidden="1"/>
    </xf>
    <xf numFmtId="187" fontId="23" fillId="0" borderId="1" xfId="2" applyNumberFormat="1" applyFont="1" applyFill="1" applyBorder="1" applyAlignment="1" applyProtection="1">
      <alignment horizontal="right" vertical="center"/>
      <protection hidden="1"/>
    </xf>
    <xf numFmtId="0" fontId="17" fillId="0" borderId="0" xfId="2" applyNumberFormat="1" applyFont="1" applyFill="1" applyAlignment="1" applyProtection="1">
      <protection hidden="1"/>
    </xf>
    <xf numFmtId="182" fontId="22" fillId="0" borderId="1" xfId="2" applyNumberFormat="1" applyFont="1" applyFill="1" applyBorder="1" applyAlignment="1" applyProtection="1">
      <alignment horizontal="center" vertical="center"/>
      <protection hidden="1"/>
    </xf>
    <xf numFmtId="0" fontId="23" fillId="0" borderId="0" xfId="2" applyNumberFormat="1" applyFont="1" applyFill="1" applyAlignment="1" applyProtection="1">
      <protection hidden="1"/>
    </xf>
    <xf numFmtId="0" fontId="23" fillId="0" borderId="0" xfId="2" applyNumberFormat="1" applyFont="1" applyFill="1" applyAlignment="1" applyProtection="1">
      <alignment horizontal="right"/>
      <protection hidden="1"/>
    </xf>
    <xf numFmtId="0" fontId="12" fillId="0" borderId="0" xfId="2" applyFont="1" applyAlignment="1"/>
    <xf numFmtId="0" fontId="18" fillId="0" borderId="0" xfId="2" applyNumberFormat="1" applyFont="1" applyFill="1" applyAlignment="1" applyProtection="1">
      <alignment vertical="center"/>
      <protection hidden="1"/>
    </xf>
    <xf numFmtId="49" fontId="10" fillId="0" borderId="1" xfId="0" applyNumberFormat="1" applyFont="1" applyFill="1" applyBorder="1" applyAlignment="1">
      <alignment horizontal="center" textRotation="90" wrapText="1"/>
    </xf>
    <xf numFmtId="0" fontId="10" fillId="0" borderId="1" xfId="0" applyFont="1" applyFill="1" applyBorder="1" applyAlignment="1">
      <alignment horizontal="center" textRotation="90" wrapText="1"/>
    </xf>
    <xf numFmtId="182" fontId="14" fillId="0" borderId="1" xfId="2" applyNumberFormat="1" applyFont="1" applyFill="1" applyBorder="1" applyAlignment="1" applyProtection="1">
      <alignment horizontal="left" vertical="center" wrapText="1"/>
      <protection hidden="1"/>
    </xf>
    <xf numFmtId="182" fontId="14" fillId="0" borderId="1" xfId="2" applyNumberFormat="1" applyFont="1" applyFill="1" applyBorder="1" applyAlignment="1" applyProtection="1">
      <alignment horizontal="center" vertical="center"/>
      <protection hidden="1"/>
    </xf>
    <xf numFmtId="187" fontId="14" fillId="0" borderId="1" xfId="2" applyNumberFormat="1" applyFont="1" applyFill="1" applyBorder="1" applyAlignment="1" applyProtection="1">
      <alignment horizontal="right" vertical="center"/>
      <protection hidden="1"/>
    </xf>
    <xf numFmtId="182" fontId="10" fillId="0" borderId="1" xfId="2" applyNumberFormat="1" applyFont="1" applyFill="1" applyBorder="1" applyAlignment="1" applyProtection="1">
      <alignment horizontal="center" vertical="center"/>
      <protection hidden="1"/>
    </xf>
    <xf numFmtId="187" fontId="10" fillId="0" borderId="1" xfId="2" applyNumberFormat="1" applyFont="1" applyFill="1" applyBorder="1" applyAlignment="1" applyProtection="1">
      <alignment horizontal="right" vertical="center"/>
      <protection hidden="1"/>
    </xf>
    <xf numFmtId="0" fontId="4" fillId="0" borderId="0" xfId="2" applyNumberFormat="1" applyFont="1" applyFill="1" applyAlignment="1" applyProtection="1">
      <protection hidden="1"/>
    </xf>
    <xf numFmtId="0" fontId="4" fillId="0" borderId="0" xfId="2" applyFont="1" applyProtection="1">
      <protection hidden="1"/>
    </xf>
    <xf numFmtId="0" fontId="4" fillId="0" borderId="0" xfId="2" applyFont="1"/>
    <xf numFmtId="1" fontId="10" fillId="0" borderId="1" xfId="0" applyNumberFormat="1" applyFont="1" applyFill="1" applyBorder="1" applyAlignment="1">
      <alignment horizontal="justify" wrapText="1"/>
    </xf>
    <xf numFmtId="49" fontId="10" fillId="0" borderId="1" xfId="0" applyNumberFormat="1" applyFont="1" applyFill="1" applyBorder="1" applyAlignment="1">
      <alignment horizontal="center" wrapText="1"/>
    </xf>
    <xf numFmtId="1" fontId="10" fillId="0" borderId="1" xfId="0" applyNumberFormat="1" applyFont="1" applyFill="1" applyBorder="1" applyAlignment="1">
      <alignment horizontal="center" wrapText="1"/>
    </xf>
    <xf numFmtId="0" fontId="10" fillId="0" borderId="1" xfId="1" applyNumberFormat="1" applyFont="1" applyFill="1" applyBorder="1" applyAlignment="1" applyProtection="1">
      <alignment horizontal="justify" wrapText="1"/>
      <protection hidden="1"/>
    </xf>
    <xf numFmtId="182" fontId="13" fillId="0" borderId="1" xfId="2" applyNumberFormat="1" applyFont="1" applyFill="1" applyBorder="1" applyAlignment="1" applyProtection="1">
      <alignment horizontal="center" vertical="center"/>
      <protection hidden="1"/>
    </xf>
    <xf numFmtId="49" fontId="14" fillId="0" borderId="1" xfId="2" applyNumberFormat="1" applyFont="1" applyFill="1" applyBorder="1" applyAlignment="1" applyProtection="1">
      <alignment horizontal="left" vertical="center"/>
      <protection hidden="1"/>
    </xf>
    <xf numFmtId="1" fontId="14" fillId="0" borderId="1" xfId="2" applyNumberFormat="1" applyFont="1" applyFill="1" applyBorder="1" applyAlignment="1" applyProtection="1">
      <alignment horizontal="center" vertical="center"/>
      <protection hidden="1"/>
    </xf>
    <xf numFmtId="186" fontId="14" fillId="0" borderId="1" xfId="2" applyNumberFormat="1" applyFont="1" applyFill="1" applyBorder="1" applyAlignment="1" applyProtection="1">
      <alignment horizontal="center" vertical="center"/>
      <protection hidden="1"/>
    </xf>
    <xf numFmtId="184" fontId="14" fillId="0" borderId="1" xfId="2" applyNumberFormat="1" applyFont="1" applyFill="1" applyBorder="1" applyAlignment="1" applyProtection="1">
      <alignment horizontal="center" vertical="center"/>
      <protection hidden="1"/>
    </xf>
    <xf numFmtId="182" fontId="10" fillId="0" borderId="1" xfId="2" applyNumberFormat="1" applyFont="1" applyFill="1" applyBorder="1" applyAlignment="1" applyProtection="1">
      <alignment horizontal="right" vertical="center"/>
      <protection hidden="1"/>
    </xf>
    <xf numFmtId="1" fontId="10" fillId="0" borderId="1" xfId="2" applyNumberFormat="1" applyFont="1" applyFill="1" applyBorder="1" applyAlignment="1" applyProtection="1">
      <alignment horizontal="center" vertical="center"/>
      <protection hidden="1"/>
    </xf>
    <xf numFmtId="186" fontId="10" fillId="0" borderId="1" xfId="2" applyNumberFormat="1" applyFont="1" applyFill="1" applyBorder="1" applyAlignment="1" applyProtection="1">
      <alignment horizontal="left" vertical="center"/>
      <protection hidden="1"/>
    </xf>
    <xf numFmtId="184" fontId="10" fillId="0" borderId="1" xfId="2" applyNumberFormat="1" applyFont="1" applyFill="1" applyBorder="1" applyAlignment="1" applyProtection="1">
      <alignment horizontal="center" vertical="center"/>
      <protection hidden="1"/>
    </xf>
    <xf numFmtId="49" fontId="10" fillId="3" borderId="1" xfId="0" applyNumberFormat="1" applyFont="1" applyFill="1" applyBorder="1" applyAlignment="1">
      <alignment horizontal="center" wrapText="1"/>
    </xf>
    <xf numFmtId="49" fontId="13" fillId="0" borderId="1" xfId="1" applyNumberFormat="1" applyFont="1" applyFill="1" applyBorder="1" applyAlignment="1" applyProtection="1">
      <alignment horizontal="justify" wrapText="1"/>
      <protection hidden="1"/>
    </xf>
    <xf numFmtId="0" fontId="13" fillId="0" borderId="0" xfId="0" applyFont="1"/>
    <xf numFmtId="0" fontId="12" fillId="0" borderId="0" xfId="0" applyFont="1" applyFill="1" applyAlignment="1">
      <alignment horizontal="center"/>
    </xf>
    <xf numFmtId="49" fontId="12" fillId="0" borderId="0" xfId="0" applyNumberFormat="1" applyFont="1" applyFill="1" applyAlignment="1">
      <alignment horizontal="center"/>
    </xf>
    <xf numFmtId="1" fontId="13" fillId="0" borderId="1" xfId="0" applyNumberFormat="1" applyFont="1" applyFill="1" applyBorder="1" applyAlignment="1">
      <alignment horizontal="left" vertical="center" wrapText="1"/>
    </xf>
    <xf numFmtId="1" fontId="13" fillId="0" borderId="1" xfId="4" applyNumberFormat="1" applyFont="1" applyFill="1" applyBorder="1" applyAlignment="1">
      <alignment horizontal="justify" wrapText="1"/>
    </xf>
    <xf numFmtId="1" fontId="12" fillId="0" borderId="1" xfId="4" applyNumberFormat="1" applyFont="1" applyFill="1" applyBorder="1" applyAlignment="1">
      <alignment horizontal="justify" wrapText="1"/>
    </xf>
    <xf numFmtId="0" fontId="12" fillId="0" borderId="1" xfId="1" applyNumberFormat="1" applyFont="1" applyFill="1" applyBorder="1" applyAlignment="1" applyProtection="1">
      <alignment horizontal="right" wrapText="1"/>
      <protection hidden="1"/>
    </xf>
    <xf numFmtId="0" fontId="13" fillId="0" borderId="1" xfId="0" applyFont="1" applyFill="1" applyBorder="1" applyAlignment="1">
      <alignment horizontal="justify" wrapText="1"/>
    </xf>
    <xf numFmtId="0" fontId="12" fillId="0" borderId="1" xfId="0" applyFont="1" applyFill="1" applyBorder="1" applyAlignment="1">
      <alignment horizontal="center"/>
    </xf>
    <xf numFmtId="0" fontId="12" fillId="0" borderId="6" xfId="0" applyFont="1" applyFill="1" applyBorder="1" applyAlignment="1">
      <alignment horizontal="justify"/>
    </xf>
    <xf numFmtId="0" fontId="12" fillId="0" borderId="6" xfId="0" applyFont="1" applyFill="1" applyBorder="1" applyAlignment="1">
      <alignment horizontal="center"/>
    </xf>
    <xf numFmtId="49" fontId="12" fillId="0" borderId="6" xfId="0" applyNumberFormat="1" applyFont="1" applyFill="1" applyBorder="1" applyAlignment="1">
      <alignment horizontal="center"/>
    </xf>
    <xf numFmtId="0" fontId="12" fillId="0" borderId="0" xfId="0" applyFont="1" applyFill="1" applyAlignment="1">
      <alignment horizontal="justify"/>
    </xf>
    <xf numFmtId="0" fontId="12" fillId="0" borderId="7" xfId="0" applyFont="1" applyFill="1" applyBorder="1" applyAlignment="1">
      <alignment horizontal="center"/>
    </xf>
    <xf numFmtId="177" fontId="12" fillId="0" borderId="8" xfId="0" applyNumberFormat="1" applyFont="1" applyFill="1" applyBorder="1" applyAlignment="1"/>
    <xf numFmtId="0" fontId="12" fillId="0" borderId="9" xfId="0" applyFont="1" applyFill="1" applyBorder="1" applyAlignment="1">
      <alignment horizontal="center"/>
    </xf>
    <xf numFmtId="0" fontId="12" fillId="0" borderId="10" xfId="0" applyFont="1" applyFill="1" applyBorder="1" applyAlignment="1">
      <alignment horizontal="center"/>
    </xf>
    <xf numFmtId="0" fontId="12" fillId="0" borderId="0" xfId="0" applyFont="1" applyFill="1" applyBorder="1" applyAlignment="1">
      <alignment horizontal="center"/>
    </xf>
    <xf numFmtId="0" fontId="12" fillId="0" borderId="0" xfId="1" applyNumberFormat="1" applyFont="1" applyFill="1" applyBorder="1" applyAlignment="1" applyProtection="1">
      <alignment wrapText="1"/>
      <protection hidden="1"/>
    </xf>
    <xf numFmtId="0" fontId="12" fillId="3" borderId="1" xfId="1" applyNumberFormat="1" applyFont="1" applyFill="1" applyBorder="1" applyAlignment="1" applyProtection="1">
      <alignment horizontal="left" wrapText="1"/>
      <protection hidden="1"/>
    </xf>
    <xf numFmtId="177" fontId="13" fillId="0" borderId="11" xfId="0" applyNumberFormat="1" applyFont="1" applyFill="1" applyBorder="1" applyAlignment="1"/>
    <xf numFmtId="0" fontId="12" fillId="0" borderId="12" xfId="0" applyFont="1" applyFill="1" applyBorder="1" applyAlignment="1">
      <alignment horizontal="center"/>
    </xf>
    <xf numFmtId="0" fontId="12" fillId="0" borderId="13" xfId="0" applyFont="1" applyFill="1" applyBorder="1" applyAlignment="1">
      <alignment horizontal="center"/>
    </xf>
    <xf numFmtId="177" fontId="12" fillId="0" borderId="14" xfId="0" applyNumberFormat="1" applyFont="1" applyFill="1" applyBorder="1" applyAlignment="1"/>
    <xf numFmtId="177" fontId="12" fillId="0" borderId="15" xfId="0" applyNumberFormat="1" applyFont="1" applyFill="1" applyBorder="1" applyAlignment="1"/>
    <xf numFmtId="177" fontId="12" fillId="0" borderId="16" xfId="0" applyNumberFormat="1" applyFont="1" applyFill="1" applyBorder="1" applyAlignment="1"/>
    <xf numFmtId="49" fontId="12" fillId="0" borderId="1" xfId="0" applyNumberFormat="1" applyFont="1" applyFill="1" applyBorder="1" applyAlignment="1">
      <alignment horizontal="center"/>
    </xf>
    <xf numFmtId="0" fontId="12" fillId="0" borderId="17" xfId="1" applyNumberFormat="1" applyFont="1" applyFill="1" applyBorder="1" applyAlignment="1" applyProtection="1">
      <alignment horizontal="justify" wrapText="1"/>
      <protection hidden="1"/>
    </xf>
    <xf numFmtId="49" fontId="12" fillId="0" borderId="17" xfId="0" applyNumberFormat="1" applyFont="1" applyFill="1" applyBorder="1" applyAlignment="1">
      <alignment horizontal="center" wrapText="1"/>
    </xf>
    <xf numFmtId="177" fontId="12" fillId="0" borderId="17" xfId="0" applyNumberFormat="1" applyFont="1" applyFill="1" applyBorder="1" applyAlignment="1">
      <alignment horizontal="right" wrapText="1"/>
    </xf>
    <xf numFmtId="177" fontId="12" fillId="0" borderId="18" xfId="0" applyNumberFormat="1" applyFont="1" applyFill="1" applyBorder="1" applyAlignment="1"/>
    <xf numFmtId="0" fontId="13" fillId="0" borderId="1" xfId="0" applyFont="1" applyFill="1" applyBorder="1" applyAlignment="1">
      <alignment horizontal="justify"/>
    </xf>
    <xf numFmtId="177" fontId="12" fillId="0" borderId="19" xfId="0" applyNumberFormat="1" applyFont="1" applyFill="1" applyBorder="1" applyAlignment="1"/>
    <xf numFmtId="4" fontId="12" fillId="0" borderId="0" xfId="0" applyNumberFormat="1" applyFont="1" applyFill="1" applyAlignment="1"/>
    <xf numFmtId="2" fontId="10" fillId="0" borderId="0" xfId="1" applyNumberFormat="1" applyFont="1" applyFill="1" applyProtection="1">
      <protection hidden="1"/>
    </xf>
    <xf numFmtId="2" fontId="10" fillId="0" borderId="0" xfId="1" applyNumberFormat="1" applyFont="1" applyFill="1" applyAlignment="1" applyProtection="1">
      <alignment horizontal="center" vertical="center"/>
      <protection hidden="1"/>
    </xf>
    <xf numFmtId="0" fontId="10" fillId="0" borderId="0" xfId="1" applyFont="1" applyFill="1" applyAlignment="1" applyProtection="1">
      <alignment horizontal="center" vertical="center"/>
      <protection hidden="1"/>
    </xf>
    <xf numFmtId="0" fontId="10" fillId="0" borderId="0" xfId="1" applyFont="1" applyFill="1" applyProtection="1">
      <protection hidden="1"/>
    </xf>
    <xf numFmtId="2" fontId="10" fillId="0" borderId="1" xfId="1" applyNumberFormat="1" applyFont="1" applyFill="1" applyBorder="1" applyAlignment="1" applyProtection="1">
      <alignment horizontal="center" vertical="top" wrapText="1"/>
      <protection hidden="1"/>
    </xf>
    <xf numFmtId="0" fontId="10" fillId="0" borderId="1" xfId="1" applyNumberFormat="1" applyFont="1" applyFill="1" applyBorder="1" applyAlignment="1" applyProtection="1">
      <alignment horizontal="center" vertical="top" wrapText="1"/>
      <protection hidden="1"/>
    </xf>
    <xf numFmtId="166" fontId="10" fillId="0" borderId="1" xfId="1" applyNumberFormat="1" applyFont="1" applyFill="1" applyBorder="1" applyAlignment="1" applyProtection="1">
      <alignment horizontal="center" vertical="top" wrapText="1"/>
      <protection hidden="1"/>
    </xf>
    <xf numFmtId="0" fontId="10" fillId="0" borderId="20" xfId="1" applyNumberFormat="1" applyFont="1" applyFill="1" applyBorder="1" applyAlignment="1" applyProtection="1">
      <alignment horizontal="center" vertical="center" wrapText="1"/>
      <protection hidden="1"/>
    </xf>
    <xf numFmtId="184" fontId="10" fillId="0" borderId="20" xfId="1" applyNumberFormat="1" applyFont="1" applyFill="1" applyBorder="1" applyAlignment="1" applyProtection="1">
      <alignment horizontal="center" vertical="center" wrapText="1"/>
      <protection hidden="1"/>
    </xf>
    <xf numFmtId="182" fontId="10" fillId="0" borderId="20" xfId="1" applyNumberFormat="1" applyFont="1" applyFill="1" applyBorder="1" applyAlignment="1" applyProtection="1">
      <alignment horizontal="center" vertical="center" wrapText="1"/>
      <protection hidden="1"/>
    </xf>
    <xf numFmtId="187" fontId="10" fillId="0" borderId="20" xfId="1" applyNumberFormat="1" applyFont="1" applyFill="1" applyBorder="1" applyAlignment="1" applyProtection="1">
      <alignment vertical="center" wrapText="1"/>
      <protection hidden="1"/>
    </xf>
    <xf numFmtId="0" fontId="11" fillId="0" borderId="5" xfId="1" applyNumberFormat="1" applyFont="1" applyFill="1" applyBorder="1" applyAlignment="1" applyProtection="1">
      <alignment horizontal="right"/>
      <protection hidden="1"/>
    </xf>
    <xf numFmtId="0" fontId="10" fillId="0" borderId="0" xfId="1" applyNumberFormat="1" applyFont="1" applyFill="1" applyBorder="1" applyAlignment="1" applyProtection="1">
      <alignment horizontal="center" vertical="center" wrapText="1"/>
      <protection hidden="1"/>
    </xf>
    <xf numFmtId="184" fontId="10" fillId="0" borderId="0" xfId="1" applyNumberFormat="1" applyFont="1" applyFill="1" applyBorder="1" applyAlignment="1" applyProtection="1">
      <alignment horizontal="center" vertical="center" wrapText="1"/>
      <protection hidden="1"/>
    </xf>
    <xf numFmtId="182" fontId="10" fillId="0" borderId="0" xfId="1" applyNumberFormat="1" applyFont="1" applyFill="1" applyBorder="1" applyAlignment="1" applyProtection="1">
      <alignment horizontal="center" vertical="center" wrapText="1"/>
      <protection hidden="1"/>
    </xf>
    <xf numFmtId="187" fontId="10" fillId="0" borderId="0" xfId="1" applyNumberFormat="1" applyFont="1" applyFill="1" applyBorder="1" applyAlignment="1" applyProtection="1">
      <alignment vertical="center" wrapText="1"/>
      <protection hidden="1"/>
    </xf>
    <xf numFmtId="49" fontId="10" fillId="0" borderId="20" xfId="1" applyNumberFormat="1" applyFont="1" applyFill="1" applyBorder="1" applyAlignment="1" applyProtection="1">
      <alignment horizontal="center" vertical="center" wrapText="1"/>
      <protection hidden="1"/>
    </xf>
    <xf numFmtId="49" fontId="10" fillId="0" borderId="0" xfId="1" applyNumberFormat="1" applyFont="1" applyFill="1" applyBorder="1" applyAlignment="1" applyProtection="1">
      <alignment horizontal="center" vertical="center" wrapText="1"/>
      <protection hidden="1"/>
    </xf>
    <xf numFmtId="2" fontId="10" fillId="0" borderId="0" xfId="1" applyNumberFormat="1" applyFont="1" applyFill="1" applyAlignment="1" applyProtection="1">
      <alignment horizontal="left" vertical="center" wrapText="1"/>
      <protection hidden="1"/>
    </xf>
    <xf numFmtId="2" fontId="10" fillId="0" borderId="0" xfId="1" applyNumberFormat="1" applyFont="1" applyFill="1" applyAlignment="1" applyProtection="1">
      <alignment horizontal="center" vertical="center" wrapText="1"/>
      <protection hidden="1"/>
    </xf>
    <xf numFmtId="2" fontId="14" fillId="0" borderId="0" xfId="1" applyNumberFormat="1" applyFont="1" applyFill="1" applyAlignment="1" applyProtection="1">
      <alignment horizontal="center" vertical="center" wrapText="1"/>
      <protection hidden="1"/>
    </xf>
    <xf numFmtId="0" fontId="10" fillId="0" borderId="0" xfId="1" applyNumberFormat="1" applyFont="1" applyFill="1" applyAlignment="1" applyProtection="1">
      <alignment horizontal="center" vertical="center" wrapText="1"/>
      <protection hidden="1"/>
    </xf>
    <xf numFmtId="187" fontId="10" fillId="0" borderId="0" xfId="1" applyNumberFormat="1" applyFont="1" applyFill="1" applyAlignment="1" applyProtection="1">
      <alignment horizontal="right" vertical="center" wrapText="1"/>
      <protection hidden="1"/>
    </xf>
    <xf numFmtId="0" fontId="8" fillId="0" borderId="0" xfId="0" applyFont="1" applyBorder="1"/>
    <xf numFmtId="2" fontId="10" fillId="0" borderId="20" xfId="1" applyNumberFormat="1" applyFont="1" applyFill="1" applyBorder="1" applyAlignment="1" applyProtection="1">
      <alignment horizontal="justify" vertical="center" wrapText="1"/>
      <protection hidden="1"/>
    </xf>
    <xf numFmtId="2" fontId="10" fillId="0" borderId="0" xfId="1" applyNumberFormat="1" applyFont="1" applyFill="1" applyBorder="1" applyAlignment="1" applyProtection="1">
      <alignment horizontal="justify" vertical="center" wrapText="1"/>
      <protection hidden="1"/>
    </xf>
    <xf numFmtId="2" fontId="10" fillId="0" borderId="0" xfId="1" applyNumberFormat="1" applyFont="1" applyFill="1" applyAlignment="1" applyProtection="1">
      <alignment horizontal="justify" vertical="center" wrapText="1"/>
      <protection hidden="1"/>
    </xf>
    <xf numFmtId="0" fontId="12" fillId="0" borderId="1" xfId="1" applyNumberFormat="1" applyFont="1" applyFill="1" applyBorder="1" applyAlignment="1" applyProtection="1">
      <alignment horizontal="left" wrapText="1"/>
      <protection hidden="1"/>
    </xf>
    <xf numFmtId="49" fontId="13" fillId="3" borderId="1" xfId="0" applyNumberFormat="1" applyFont="1" applyFill="1" applyBorder="1" applyAlignment="1">
      <alignment horizontal="center" wrapText="1"/>
    </xf>
    <xf numFmtId="176" fontId="12" fillId="0" borderId="0" xfId="0" applyNumberFormat="1" applyFont="1"/>
    <xf numFmtId="0" fontId="15" fillId="0" borderId="0" xfId="0" applyFont="1" applyFill="1" applyAlignment="1">
      <alignment horizontal="center" vertical="center" wrapText="1"/>
    </xf>
    <xf numFmtId="49" fontId="12" fillId="0" borderId="1" xfId="0" applyNumberFormat="1" applyFont="1" applyFill="1" applyBorder="1" applyAlignment="1">
      <alignment horizontal="center" textRotation="90" wrapText="1"/>
    </xf>
    <xf numFmtId="0" fontId="12" fillId="0" borderId="0" xfId="1" applyNumberFormat="1" applyFont="1" applyFill="1" applyBorder="1" applyAlignment="1" applyProtection="1">
      <alignment horizontal="left" wrapText="1"/>
      <protection hidden="1"/>
    </xf>
    <xf numFmtId="49" fontId="12" fillId="0" borderId="1" xfId="0" applyNumberFormat="1" applyFont="1" applyFill="1" applyBorder="1" applyAlignment="1">
      <alignment horizontal="center"/>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wrapText="1"/>
    </xf>
    <xf numFmtId="0" fontId="13" fillId="0" borderId="6" xfId="0" applyFont="1" applyFill="1" applyBorder="1" applyAlignment="1">
      <alignment horizontal="right"/>
    </xf>
    <xf numFmtId="0" fontId="13" fillId="0" borderId="21" xfId="0" applyFont="1" applyFill="1" applyBorder="1" applyAlignment="1">
      <alignment horizontal="right"/>
    </xf>
    <xf numFmtId="0" fontId="15" fillId="0" borderId="0" xfId="1" applyNumberFormat="1" applyFont="1" applyFill="1" applyAlignment="1" applyProtection="1">
      <alignment horizontal="center" wrapText="1"/>
      <protection hidden="1"/>
    </xf>
    <xf numFmtId="2" fontId="10" fillId="0" borderId="1" xfId="1" applyNumberFormat="1" applyFont="1" applyFill="1" applyBorder="1" applyAlignment="1" applyProtection="1">
      <alignment horizontal="center" vertical="top" wrapText="1"/>
      <protection hidden="1"/>
    </xf>
    <xf numFmtId="0" fontId="20" fillId="0" borderId="0" xfId="2" applyNumberFormat="1" applyFont="1" applyFill="1" applyAlignment="1" applyProtection="1">
      <alignment horizontal="center" vertical="center" wrapText="1"/>
      <protection hidden="1"/>
    </xf>
    <xf numFmtId="0" fontId="21" fillId="0" borderId="5" xfId="2" applyNumberFormat="1" applyFont="1" applyFill="1" applyBorder="1" applyAlignment="1" applyProtection="1">
      <alignment horizontal="right" wrapText="1"/>
      <protection hidden="1"/>
    </xf>
    <xf numFmtId="49" fontId="10" fillId="0" borderId="1" xfId="0" applyNumberFormat="1" applyFont="1" applyFill="1" applyBorder="1" applyAlignment="1">
      <alignment horizontal="center" textRotation="90" wrapText="1"/>
    </xf>
    <xf numFmtId="0" fontId="12" fillId="0" borderId="0" xfId="0" applyFont="1" applyAlignment="1">
      <alignment horizontal="right"/>
    </xf>
    <xf numFmtId="0" fontId="15" fillId="0" borderId="0" xfId="0" applyFont="1" applyFill="1" applyBorder="1" applyAlignment="1" applyProtection="1">
      <alignment horizontal="center" vertical="center" wrapText="1"/>
      <protection locked="0"/>
    </xf>
  </cellXfs>
  <cellStyles count="7">
    <cellStyle name="Обычный" xfId="0" builtinId="0"/>
    <cellStyle name="Обычный 2" xfId="1"/>
    <cellStyle name="Обычный 2 2" xfId="2"/>
    <cellStyle name="Обычный 3" xfId="3"/>
    <cellStyle name="Обычный_Прил3" xfId="4"/>
    <cellStyle name="Обычный_Прил4" xfId="5"/>
    <cellStyle name="Финансовый [0]" xfId="6"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B394"/>
  <sheetViews>
    <sheetView view="pageBreakPreview" zoomScaleNormal="100" zoomScaleSheetLayoutView="100" workbookViewId="0"/>
  </sheetViews>
  <sheetFormatPr defaultRowHeight="15" x14ac:dyDescent="0.25"/>
  <cols>
    <col min="1" max="1" width="73.5703125" style="28" customWidth="1"/>
    <col min="2" max="2" width="4.5703125" style="30" customWidth="1"/>
    <col min="3" max="3" width="3.7109375" style="29" customWidth="1"/>
    <col min="4" max="4" width="3.7109375" style="30" customWidth="1"/>
    <col min="5" max="5" width="3.85546875" style="29" customWidth="1"/>
    <col min="6" max="6" width="3.85546875" style="30" customWidth="1"/>
    <col min="7" max="7" width="7.140625" style="30" customWidth="1"/>
    <col min="8" max="8" width="5.28515625" style="29" customWidth="1"/>
    <col min="9" max="9" width="10.28515625" style="63" customWidth="1"/>
    <col min="10" max="16384" width="9.140625" style="28"/>
  </cols>
  <sheetData>
    <row r="1" spans="1:9" ht="15.75" x14ac:dyDescent="0.25">
      <c r="I1" s="7" t="s">
        <v>28</v>
      </c>
    </row>
    <row r="2" spans="1:9" ht="15.75" x14ac:dyDescent="0.25">
      <c r="I2" s="7" t="s">
        <v>76</v>
      </c>
    </row>
    <row r="3" spans="1:9" ht="15.75" x14ac:dyDescent="0.25">
      <c r="I3" s="7" t="s">
        <v>401</v>
      </c>
    </row>
    <row r="4" spans="1:9" ht="15.75" x14ac:dyDescent="0.25">
      <c r="I4" s="7" t="s">
        <v>390</v>
      </c>
    </row>
    <row r="5" spans="1:9" ht="15.75" x14ac:dyDescent="0.25">
      <c r="I5" s="7" t="s">
        <v>301</v>
      </c>
    </row>
    <row r="6" spans="1:9" ht="15.75" x14ac:dyDescent="0.25">
      <c r="I6" s="7" t="s">
        <v>391</v>
      </c>
    </row>
    <row r="8" spans="1:9" ht="15.75" x14ac:dyDescent="0.25">
      <c r="I8" s="7" t="s">
        <v>66</v>
      </c>
    </row>
    <row r="9" spans="1:9" ht="15.75" x14ac:dyDescent="0.25">
      <c r="I9" s="7" t="s">
        <v>76</v>
      </c>
    </row>
    <row r="10" spans="1:9" ht="15.75" x14ac:dyDescent="0.25">
      <c r="I10" s="7" t="s">
        <v>84</v>
      </c>
    </row>
    <row r="11" spans="1:9" ht="15.75" x14ac:dyDescent="0.25">
      <c r="I11" s="7" t="s">
        <v>301</v>
      </c>
    </row>
    <row r="12" spans="1:9" ht="15.75" x14ac:dyDescent="0.25">
      <c r="I12" s="7" t="s">
        <v>389</v>
      </c>
    </row>
    <row r="13" spans="1:9" x14ac:dyDescent="0.25">
      <c r="I13" s="6"/>
    </row>
    <row r="14" spans="1:9" ht="108" customHeight="1" x14ac:dyDescent="0.25">
      <c r="A14" s="177" t="s">
        <v>346</v>
      </c>
      <c r="B14" s="177"/>
      <c r="C14" s="177"/>
      <c r="D14" s="177"/>
      <c r="E14" s="177"/>
      <c r="F14" s="177"/>
      <c r="G14" s="177"/>
      <c r="H14" s="177"/>
      <c r="I14" s="177"/>
    </row>
    <row r="15" spans="1:9" x14ac:dyDescent="0.25">
      <c r="A15" s="27"/>
      <c r="B15" s="115"/>
      <c r="C15" s="114"/>
      <c r="D15" s="115"/>
      <c r="E15" s="114"/>
      <c r="F15" s="115"/>
      <c r="G15" s="115"/>
      <c r="H15" s="114"/>
      <c r="I15" s="58" t="s">
        <v>294</v>
      </c>
    </row>
    <row r="16" spans="1:9" x14ac:dyDescent="0.25">
      <c r="A16" s="181" t="s">
        <v>4</v>
      </c>
      <c r="B16" s="180" t="s">
        <v>29</v>
      </c>
      <c r="C16" s="180"/>
      <c r="D16" s="180"/>
      <c r="E16" s="180"/>
      <c r="F16" s="180"/>
      <c r="G16" s="180"/>
      <c r="H16" s="180"/>
      <c r="I16" s="182" t="s">
        <v>166</v>
      </c>
    </row>
    <row r="17" spans="1:9" ht="92.25" x14ac:dyDescent="0.25">
      <c r="A17" s="181"/>
      <c r="B17" s="10" t="s">
        <v>5</v>
      </c>
      <c r="C17" s="9" t="s">
        <v>26</v>
      </c>
      <c r="D17" s="178" t="s">
        <v>6</v>
      </c>
      <c r="E17" s="178"/>
      <c r="F17" s="178"/>
      <c r="G17" s="178"/>
      <c r="H17" s="9" t="s">
        <v>402</v>
      </c>
      <c r="I17" s="182"/>
    </row>
    <row r="18" spans="1:9" x14ac:dyDescent="0.25">
      <c r="A18" s="33" t="s">
        <v>11</v>
      </c>
      <c r="B18" s="13" t="s">
        <v>12</v>
      </c>
      <c r="C18" s="14" t="s">
        <v>9</v>
      </c>
      <c r="D18" s="13" t="s">
        <v>10</v>
      </c>
      <c r="E18" s="14"/>
      <c r="F18" s="13"/>
      <c r="G18" s="13"/>
      <c r="H18" s="14" t="s">
        <v>8</v>
      </c>
      <c r="I18" s="15">
        <f>I19+I27+I57+I62+I67</f>
        <v>14142.3</v>
      </c>
    </row>
    <row r="19" spans="1:9" ht="43.5" x14ac:dyDescent="0.25">
      <c r="A19" s="36" t="s">
        <v>67</v>
      </c>
      <c r="B19" s="13" t="s">
        <v>12</v>
      </c>
      <c r="C19" s="13" t="s">
        <v>13</v>
      </c>
      <c r="D19" s="13" t="s">
        <v>10</v>
      </c>
      <c r="E19" s="14"/>
      <c r="F19" s="13"/>
      <c r="G19" s="13"/>
      <c r="H19" s="14" t="s">
        <v>8</v>
      </c>
      <c r="I19" s="15">
        <f>I20</f>
        <v>1586.8000000000002</v>
      </c>
    </row>
    <row r="20" spans="1:9" x14ac:dyDescent="0.25">
      <c r="A20" s="16" t="s">
        <v>102</v>
      </c>
      <c r="B20" s="17" t="s">
        <v>12</v>
      </c>
      <c r="C20" s="17" t="s">
        <v>13</v>
      </c>
      <c r="D20" s="17">
        <v>91</v>
      </c>
      <c r="E20" s="18">
        <v>0</v>
      </c>
      <c r="F20" s="17" t="s">
        <v>205</v>
      </c>
      <c r="G20" s="17" t="s">
        <v>335</v>
      </c>
      <c r="H20" s="18" t="s">
        <v>8</v>
      </c>
      <c r="I20" s="19">
        <f>I21</f>
        <v>1586.8000000000002</v>
      </c>
    </row>
    <row r="21" spans="1:9" ht="30" x14ac:dyDescent="0.25">
      <c r="A21" s="16" t="s">
        <v>103</v>
      </c>
      <c r="B21" s="17" t="s">
        <v>12</v>
      </c>
      <c r="C21" s="17" t="s">
        <v>13</v>
      </c>
      <c r="D21" s="17">
        <v>91</v>
      </c>
      <c r="E21" s="18">
        <v>1</v>
      </c>
      <c r="F21" s="17" t="s">
        <v>181</v>
      </c>
      <c r="G21" s="17" t="s">
        <v>335</v>
      </c>
      <c r="H21" s="18"/>
      <c r="I21" s="19">
        <f>I22+I24</f>
        <v>1586.8000000000002</v>
      </c>
    </row>
    <row r="22" spans="1:9" ht="45" x14ac:dyDescent="0.25">
      <c r="A22" s="16" t="s">
        <v>105</v>
      </c>
      <c r="B22" s="17" t="s">
        <v>12</v>
      </c>
      <c r="C22" s="17" t="s">
        <v>13</v>
      </c>
      <c r="D22" s="17">
        <v>91</v>
      </c>
      <c r="E22" s="18">
        <v>1</v>
      </c>
      <c r="F22" s="17" t="s">
        <v>181</v>
      </c>
      <c r="G22" s="17" t="s">
        <v>194</v>
      </c>
      <c r="H22" s="18"/>
      <c r="I22" s="19">
        <f>I23</f>
        <v>1323.9</v>
      </c>
    </row>
    <row r="23" spans="1:9" x14ac:dyDescent="0.25">
      <c r="A23" s="16" t="s">
        <v>187</v>
      </c>
      <c r="B23" s="17" t="s">
        <v>12</v>
      </c>
      <c r="C23" s="17" t="s">
        <v>13</v>
      </c>
      <c r="D23" s="17">
        <v>91</v>
      </c>
      <c r="E23" s="18">
        <v>1</v>
      </c>
      <c r="F23" s="17" t="s">
        <v>181</v>
      </c>
      <c r="G23" s="17" t="s">
        <v>194</v>
      </c>
      <c r="H23" s="18">
        <v>120</v>
      </c>
      <c r="I23" s="20">
        <f>'Прил 3'!J316</f>
        <v>1323.9</v>
      </c>
    </row>
    <row r="24" spans="1:9" ht="45" x14ac:dyDescent="0.25">
      <c r="A24" s="16" t="s">
        <v>106</v>
      </c>
      <c r="B24" s="17" t="s">
        <v>12</v>
      </c>
      <c r="C24" s="17" t="s">
        <v>13</v>
      </c>
      <c r="D24" s="17">
        <v>91</v>
      </c>
      <c r="E24" s="18">
        <v>1</v>
      </c>
      <c r="F24" s="17" t="s">
        <v>181</v>
      </c>
      <c r="G24" s="17" t="s">
        <v>193</v>
      </c>
      <c r="H24" s="18"/>
      <c r="I24" s="20">
        <f>I25+I26</f>
        <v>262.89999999999998</v>
      </c>
    </row>
    <row r="25" spans="1:9" ht="30" x14ac:dyDescent="0.25">
      <c r="A25" s="23" t="s">
        <v>196</v>
      </c>
      <c r="B25" s="17" t="s">
        <v>12</v>
      </c>
      <c r="C25" s="17" t="s">
        <v>13</v>
      </c>
      <c r="D25" s="17">
        <v>91</v>
      </c>
      <c r="E25" s="18">
        <v>1</v>
      </c>
      <c r="F25" s="17" t="s">
        <v>181</v>
      </c>
      <c r="G25" s="17" t="s">
        <v>193</v>
      </c>
      <c r="H25" s="18">
        <v>240</v>
      </c>
      <c r="I25" s="20">
        <f>'Прил 3'!J318</f>
        <v>252.9</v>
      </c>
    </row>
    <row r="26" spans="1:9" x14ac:dyDescent="0.25">
      <c r="A26" s="23" t="s">
        <v>188</v>
      </c>
      <c r="B26" s="17" t="s">
        <v>12</v>
      </c>
      <c r="C26" s="17" t="s">
        <v>13</v>
      </c>
      <c r="D26" s="17">
        <v>91</v>
      </c>
      <c r="E26" s="18">
        <v>1</v>
      </c>
      <c r="F26" s="17" t="s">
        <v>181</v>
      </c>
      <c r="G26" s="17" t="s">
        <v>193</v>
      </c>
      <c r="H26" s="18">
        <v>850</v>
      </c>
      <c r="I26" s="20">
        <f>'Прил 3'!J319</f>
        <v>10</v>
      </c>
    </row>
    <row r="27" spans="1:9" ht="43.5" x14ac:dyDescent="0.25">
      <c r="A27" s="12" t="s">
        <v>15</v>
      </c>
      <c r="B27" s="13" t="s">
        <v>12</v>
      </c>
      <c r="C27" s="14" t="s">
        <v>16</v>
      </c>
      <c r="D27" s="13" t="s">
        <v>10</v>
      </c>
      <c r="E27" s="14"/>
      <c r="F27" s="13"/>
      <c r="G27" s="13"/>
      <c r="H27" s="14" t="s">
        <v>8</v>
      </c>
      <c r="I27" s="24">
        <f>I28+I32+I43</f>
        <v>8243.2000000000007</v>
      </c>
    </row>
    <row r="28" spans="1:9" s="27" customFormat="1" ht="43.5" x14ac:dyDescent="0.25">
      <c r="A28" s="12" t="s">
        <v>370</v>
      </c>
      <c r="B28" s="13" t="s">
        <v>12</v>
      </c>
      <c r="C28" s="13" t="s">
        <v>16</v>
      </c>
      <c r="D28" s="13" t="s">
        <v>86</v>
      </c>
      <c r="E28" s="14">
        <v>0</v>
      </c>
      <c r="F28" s="13" t="s">
        <v>181</v>
      </c>
      <c r="G28" s="13" t="s">
        <v>335</v>
      </c>
      <c r="H28" s="14"/>
      <c r="I28" s="24">
        <f>I29</f>
        <v>100</v>
      </c>
    </row>
    <row r="29" spans="1:9" s="27" customFormat="1" x14ac:dyDescent="0.25">
      <c r="A29" s="23" t="s">
        <v>309</v>
      </c>
      <c r="B29" s="17" t="s">
        <v>12</v>
      </c>
      <c r="C29" s="17" t="s">
        <v>16</v>
      </c>
      <c r="D29" s="17" t="s">
        <v>86</v>
      </c>
      <c r="E29" s="17" t="s">
        <v>205</v>
      </c>
      <c r="F29" s="17" t="s">
        <v>12</v>
      </c>
      <c r="G29" s="17" t="s">
        <v>335</v>
      </c>
      <c r="H29" s="17"/>
      <c r="I29" s="20">
        <f>I30</f>
        <v>100</v>
      </c>
    </row>
    <row r="30" spans="1:9" s="27" customFormat="1" x14ac:dyDescent="0.25">
      <c r="A30" s="23" t="s">
        <v>309</v>
      </c>
      <c r="B30" s="17" t="s">
        <v>12</v>
      </c>
      <c r="C30" s="17" t="s">
        <v>16</v>
      </c>
      <c r="D30" s="17" t="s">
        <v>86</v>
      </c>
      <c r="E30" s="17" t="s">
        <v>205</v>
      </c>
      <c r="F30" s="17" t="s">
        <v>12</v>
      </c>
      <c r="G30" s="17" t="s">
        <v>310</v>
      </c>
      <c r="H30" s="17"/>
      <c r="I30" s="20">
        <f>I31</f>
        <v>100</v>
      </c>
    </row>
    <row r="31" spans="1:9" s="27" customFormat="1" ht="30" x14ac:dyDescent="0.25">
      <c r="A31" s="23" t="s">
        <v>196</v>
      </c>
      <c r="B31" s="17" t="s">
        <v>12</v>
      </c>
      <c r="C31" s="17" t="s">
        <v>16</v>
      </c>
      <c r="D31" s="17" t="s">
        <v>86</v>
      </c>
      <c r="E31" s="17" t="s">
        <v>205</v>
      </c>
      <c r="F31" s="17" t="s">
        <v>12</v>
      </c>
      <c r="G31" s="17" t="s">
        <v>310</v>
      </c>
      <c r="H31" s="17" t="s">
        <v>202</v>
      </c>
      <c r="I31" s="20">
        <f>'Прил 3'!J23</f>
        <v>100</v>
      </c>
    </row>
    <row r="32" spans="1:9" x14ac:dyDescent="0.25">
      <c r="A32" s="12" t="s">
        <v>172</v>
      </c>
      <c r="B32" s="13" t="s">
        <v>12</v>
      </c>
      <c r="C32" s="14" t="s">
        <v>16</v>
      </c>
      <c r="D32" s="13">
        <v>92</v>
      </c>
      <c r="E32" s="14">
        <v>0</v>
      </c>
      <c r="F32" s="13" t="s">
        <v>181</v>
      </c>
      <c r="G32" s="13" t="s">
        <v>335</v>
      </c>
      <c r="H32" s="14"/>
      <c r="I32" s="24">
        <f>I33+I36</f>
        <v>7474.9000000000005</v>
      </c>
    </row>
    <row r="33" spans="1:9" x14ac:dyDescent="0.25">
      <c r="A33" s="117" t="s">
        <v>68</v>
      </c>
      <c r="B33" s="13" t="s">
        <v>12</v>
      </c>
      <c r="C33" s="14" t="s">
        <v>16</v>
      </c>
      <c r="D33" s="13">
        <v>92</v>
      </c>
      <c r="E33" s="14">
        <v>1</v>
      </c>
      <c r="F33" s="13" t="s">
        <v>181</v>
      </c>
      <c r="G33" s="13" t="s">
        <v>335</v>
      </c>
      <c r="H33" s="14"/>
      <c r="I33" s="24">
        <f>I34</f>
        <v>689.1</v>
      </c>
    </row>
    <row r="34" spans="1:9" ht="60" x14ac:dyDescent="0.25">
      <c r="A34" s="118" t="s">
        <v>107</v>
      </c>
      <c r="B34" s="17" t="s">
        <v>12</v>
      </c>
      <c r="C34" s="18" t="s">
        <v>16</v>
      </c>
      <c r="D34" s="17">
        <v>92</v>
      </c>
      <c r="E34" s="18">
        <v>1</v>
      </c>
      <c r="F34" s="17" t="s">
        <v>181</v>
      </c>
      <c r="G34" s="17" t="s">
        <v>194</v>
      </c>
      <c r="H34" s="18"/>
      <c r="I34" s="20">
        <f>I35</f>
        <v>689.1</v>
      </c>
    </row>
    <row r="35" spans="1:9" x14ac:dyDescent="0.25">
      <c r="A35" s="16" t="s">
        <v>187</v>
      </c>
      <c r="B35" s="17" t="s">
        <v>12</v>
      </c>
      <c r="C35" s="18" t="s">
        <v>16</v>
      </c>
      <c r="D35" s="17">
        <v>92</v>
      </c>
      <c r="E35" s="18">
        <v>1</v>
      </c>
      <c r="F35" s="17" t="s">
        <v>181</v>
      </c>
      <c r="G35" s="17" t="s">
        <v>194</v>
      </c>
      <c r="H35" s="18">
        <v>120</v>
      </c>
      <c r="I35" s="20">
        <f>'Прил 3'!J27</f>
        <v>689.1</v>
      </c>
    </row>
    <row r="36" spans="1:9" s="34" customFormat="1" x14ac:dyDescent="0.25">
      <c r="A36" s="25" t="s">
        <v>169</v>
      </c>
      <c r="B36" s="13" t="s">
        <v>12</v>
      </c>
      <c r="C36" s="14" t="s">
        <v>16</v>
      </c>
      <c r="D36" s="13">
        <v>92</v>
      </c>
      <c r="E36" s="14">
        <v>2</v>
      </c>
      <c r="F36" s="13" t="s">
        <v>181</v>
      </c>
      <c r="G36" s="13" t="s">
        <v>335</v>
      </c>
      <c r="H36" s="14"/>
      <c r="I36" s="24">
        <f>I37+I39</f>
        <v>6785.8</v>
      </c>
    </row>
    <row r="37" spans="1:9" s="34" customFormat="1" ht="60" x14ac:dyDescent="0.25">
      <c r="A37" s="23" t="s">
        <v>107</v>
      </c>
      <c r="B37" s="17" t="s">
        <v>12</v>
      </c>
      <c r="C37" s="18" t="s">
        <v>16</v>
      </c>
      <c r="D37" s="17">
        <v>92</v>
      </c>
      <c r="E37" s="18">
        <v>2</v>
      </c>
      <c r="F37" s="17" t="s">
        <v>181</v>
      </c>
      <c r="G37" s="17" t="s">
        <v>194</v>
      </c>
      <c r="H37" s="18"/>
      <c r="I37" s="20">
        <f>I38</f>
        <v>5426.1</v>
      </c>
    </row>
    <row r="38" spans="1:9" x14ac:dyDescent="0.25">
      <c r="A38" s="16" t="s">
        <v>187</v>
      </c>
      <c r="B38" s="17" t="s">
        <v>12</v>
      </c>
      <c r="C38" s="18" t="s">
        <v>16</v>
      </c>
      <c r="D38" s="17">
        <v>92</v>
      </c>
      <c r="E38" s="18">
        <v>2</v>
      </c>
      <c r="F38" s="17" t="s">
        <v>181</v>
      </c>
      <c r="G38" s="17" t="s">
        <v>194</v>
      </c>
      <c r="H38" s="18">
        <v>120</v>
      </c>
      <c r="I38" s="20">
        <f>'Прил 3'!J30</f>
        <v>5426.1</v>
      </c>
    </row>
    <row r="39" spans="1:9" ht="45" x14ac:dyDescent="0.25">
      <c r="A39" s="23" t="s">
        <v>108</v>
      </c>
      <c r="B39" s="17" t="s">
        <v>12</v>
      </c>
      <c r="C39" s="18" t="s">
        <v>16</v>
      </c>
      <c r="D39" s="17">
        <v>92</v>
      </c>
      <c r="E39" s="18">
        <v>2</v>
      </c>
      <c r="F39" s="17" t="s">
        <v>181</v>
      </c>
      <c r="G39" s="17" t="s">
        <v>193</v>
      </c>
      <c r="H39" s="18"/>
      <c r="I39" s="20">
        <f>SUM(I40:I42)</f>
        <v>1359.7</v>
      </c>
    </row>
    <row r="40" spans="1:9" x14ac:dyDescent="0.25">
      <c r="A40" s="16" t="s">
        <v>187</v>
      </c>
      <c r="B40" s="17" t="s">
        <v>12</v>
      </c>
      <c r="C40" s="18" t="s">
        <v>16</v>
      </c>
      <c r="D40" s="17">
        <v>92</v>
      </c>
      <c r="E40" s="18">
        <v>2</v>
      </c>
      <c r="F40" s="17" t="s">
        <v>181</v>
      </c>
      <c r="G40" s="17" t="s">
        <v>193</v>
      </c>
      <c r="H40" s="18">
        <v>120</v>
      </c>
      <c r="I40" s="20">
        <f>'Прил 3'!J32</f>
        <v>18</v>
      </c>
    </row>
    <row r="41" spans="1:9" ht="30" x14ac:dyDescent="0.25">
      <c r="A41" s="23" t="s">
        <v>196</v>
      </c>
      <c r="B41" s="17" t="s">
        <v>12</v>
      </c>
      <c r="C41" s="18" t="s">
        <v>16</v>
      </c>
      <c r="D41" s="17">
        <v>92</v>
      </c>
      <c r="E41" s="18">
        <v>2</v>
      </c>
      <c r="F41" s="17" t="s">
        <v>181</v>
      </c>
      <c r="G41" s="17" t="s">
        <v>193</v>
      </c>
      <c r="H41" s="18">
        <v>240</v>
      </c>
      <c r="I41" s="20">
        <f>'Прил 3'!J33</f>
        <v>1245.3</v>
      </c>
    </row>
    <row r="42" spans="1:9" x14ac:dyDescent="0.25">
      <c r="A42" s="23" t="s">
        <v>188</v>
      </c>
      <c r="B42" s="17" t="s">
        <v>12</v>
      </c>
      <c r="C42" s="18" t="s">
        <v>16</v>
      </c>
      <c r="D42" s="17">
        <v>92</v>
      </c>
      <c r="E42" s="18">
        <v>2</v>
      </c>
      <c r="F42" s="17" t="s">
        <v>181</v>
      </c>
      <c r="G42" s="17" t="s">
        <v>193</v>
      </c>
      <c r="H42" s="18">
        <v>850</v>
      </c>
      <c r="I42" s="20">
        <f>'Прил 3'!J34</f>
        <v>96.4</v>
      </c>
    </row>
    <row r="43" spans="1:9" x14ac:dyDescent="0.25">
      <c r="A43" s="25" t="s">
        <v>153</v>
      </c>
      <c r="B43" s="13" t="s">
        <v>12</v>
      </c>
      <c r="C43" s="14" t="s">
        <v>16</v>
      </c>
      <c r="D43" s="13">
        <v>97</v>
      </c>
      <c r="E43" s="14">
        <v>0</v>
      </c>
      <c r="F43" s="13" t="s">
        <v>181</v>
      </c>
      <c r="G43" s="13" t="s">
        <v>335</v>
      </c>
      <c r="H43" s="18"/>
      <c r="I43" s="24">
        <f>I44</f>
        <v>668.3</v>
      </c>
    </row>
    <row r="44" spans="1:9" ht="57.75" x14ac:dyDescent="0.25">
      <c r="A44" s="25" t="s">
        <v>110</v>
      </c>
      <c r="B44" s="13" t="s">
        <v>12</v>
      </c>
      <c r="C44" s="14" t="s">
        <v>16</v>
      </c>
      <c r="D44" s="13">
        <v>97</v>
      </c>
      <c r="E44" s="14">
        <v>2</v>
      </c>
      <c r="F44" s="13" t="s">
        <v>181</v>
      </c>
      <c r="G44" s="13" t="s">
        <v>335</v>
      </c>
      <c r="H44" s="14"/>
      <c r="I44" s="24">
        <f>I45+I47+I49+I51+I53+I55</f>
        <v>668.3</v>
      </c>
    </row>
    <row r="45" spans="1:9" ht="30" x14ac:dyDescent="0.25">
      <c r="A45" s="23" t="s">
        <v>263</v>
      </c>
      <c r="B45" s="17" t="s">
        <v>12</v>
      </c>
      <c r="C45" s="17" t="s">
        <v>16</v>
      </c>
      <c r="D45" s="17" t="s">
        <v>119</v>
      </c>
      <c r="E45" s="18">
        <v>2</v>
      </c>
      <c r="F45" s="17" t="s">
        <v>181</v>
      </c>
      <c r="G45" s="17" t="s">
        <v>216</v>
      </c>
      <c r="H45" s="18"/>
      <c r="I45" s="20">
        <f>I46</f>
        <v>178.5</v>
      </c>
    </row>
    <row r="46" spans="1:9" x14ac:dyDescent="0.25">
      <c r="A46" s="119" t="s">
        <v>89</v>
      </c>
      <c r="B46" s="17" t="s">
        <v>12</v>
      </c>
      <c r="C46" s="17" t="s">
        <v>16</v>
      </c>
      <c r="D46" s="17" t="s">
        <v>119</v>
      </c>
      <c r="E46" s="18">
        <v>2</v>
      </c>
      <c r="F46" s="17" t="s">
        <v>181</v>
      </c>
      <c r="G46" s="17" t="s">
        <v>216</v>
      </c>
      <c r="H46" s="18">
        <v>500</v>
      </c>
      <c r="I46" s="20">
        <f>'Прил 3'!J38</f>
        <v>178.5</v>
      </c>
    </row>
    <row r="47" spans="1:9" ht="75" x14ac:dyDescent="0.25">
      <c r="A47" s="23" t="s">
        <v>264</v>
      </c>
      <c r="B47" s="17" t="s">
        <v>12</v>
      </c>
      <c r="C47" s="18" t="s">
        <v>16</v>
      </c>
      <c r="D47" s="17">
        <v>97</v>
      </c>
      <c r="E47" s="18">
        <v>2</v>
      </c>
      <c r="F47" s="17" t="s">
        <v>181</v>
      </c>
      <c r="G47" s="17" t="s">
        <v>217</v>
      </c>
      <c r="H47" s="18"/>
      <c r="I47" s="20">
        <f>I48</f>
        <v>74.599999999999994</v>
      </c>
    </row>
    <row r="48" spans="1:9" x14ac:dyDescent="0.25">
      <c r="A48" s="119" t="s">
        <v>89</v>
      </c>
      <c r="B48" s="17" t="s">
        <v>12</v>
      </c>
      <c r="C48" s="18" t="s">
        <v>16</v>
      </c>
      <c r="D48" s="17">
        <v>97</v>
      </c>
      <c r="E48" s="18">
        <v>2</v>
      </c>
      <c r="F48" s="17" t="s">
        <v>181</v>
      </c>
      <c r="G48" s="17" t="s">
        <v>217</v>
      </c>
      <c r="H48" s="18">
        <v>500</v>
      </c>
      <c r="I48" s="20">
        <f>'Прил 3'!J40</f>
        <v>74.599999999999994</v>
      </c>
    </row>
    <row r="49" spans="1:9" ht="60" x14ac:dyDescent="0.25">
      <c r="A49" s="23" t="s">
        <v>265</v>
      </c>
      <c r="B49" s="17" t="s">
        <v>12</v>
      </c>
      <c r="C49" s="18" t="s">
        <v>16</v>
      </c>
      <c r="D49" s="17">
        <v>97</v>
      </c>
      <c r="E49" s="18">
        <v>2</v>
      </c>
      <c r="F49" s="17" t="s">
        <v>181</v>
      </c>
      <c r="G49" s="17" t="s">
        <v>218</v>
      </c>
      <c r="H49" s="18"/>
      <c r="I49" s="20">
        <f>I50</f>
        <v>64.599999999999994</v>
      </c>
    </row>
    <row r="50" spans="1:9" x14ac:dyDescent="0.25">
      <c r="A50" s="119" t="s">
        <v>89</v>
      </c>
      <c r="B50" s="17" t="s">
        <v>12</v>
      </c>
      <c r="C50" s="18" t="s">
        <v>16</v>
      </c>
      <c r="D50" s="17">
        <v>97</v>
      </c>
      <c r="E50" s="18">
        <v>2</v>
      </c>
      <c r="F50" s="17" t="s">
        <v>181</v>
      </c>
      <c r="G50" s="17" t="s">
        <v>218</v>
      </c>
      <c r="H50" s="18">
        <v>500</v>
      </c>
      <c r="I50" s="20">
        <f>'Прил 3'!J42</f>
        <v>64.599999999999994</v>
      </c>
    </row>
    <row r="51" spans="1:9" ht="30" x14ac:dyDescent="0.25">
      <c r="A51" s="23" t="s">
        <v>112</v>
      </c>
      <c r="B51" s="17" t="s">
        <v>12</v>
      </c>
      <c r="C51" s="18" t="s">
        <v>16</v>
      </c>
      <c r="D51" s="17">
        <v>97</v>
      </c>
      <c r="E51" s="18">
        <v>2</v>
      </c>
      <c r="F51" s="17" t="s">
        <v>181</v>
      </c>
      <c r="G51" s="17" t="s">
        <v>219</v>
      </c>
      <c r="H51" s="18"/>
      <c r="I51" s="20">
        <f>I52</f>
        <v>135.19999999999999</v>
      </c>
    </row>
    <row r="52" spans="1:9" x14ac:dyDescent="0.25">
      <c r="A52" s="119" t="s">
        <v>89</v>
      </c>
      <c r="B52" s="17" t="s">
        <v>12</v>
      </c>
      <c r="C52" s="18" t="s">
        <v>16</v>
      </c>
      <c r="D52" s="17">
        <v>97</v>
      </c>
      <c r="E52" s="18">
        <v>2</v>
      </c>
      <c r="F52" s="17" t="s">
        <v>181</v>
      </c>
      <c r="G52" s="17" t="s">
        <v>219</v>
      </c>
      <c r="H52" s="18">
        <v>500</v>
      </c>
      <c r="I52" s="20">
        <f>'Прил 3'!J44</f>
        <v>135.19999999999999</v>
      </c>
    </row>
    <row r="53" spans="1:9" ht="30" x14ac:dyDescent="0.25">
      <c r="A53" s="23" t="s">
        <v>266</v>
      </c>
      <c r="B53" s="17" t="s">
        <v>12</v>
      </c>
      <c r="C53" s="18" t="s">
        <v>16</v>
      </c>
      <c r="D53" s="17">
        <v>97</v>
      </c>
      <c r="E53" s="18">
        <v>2</v>
      </c>
      <c r="F53" s="17" t="s">
        <v>181</v>
      </c>
      <c r="G53" s="17" t="s">
        <v>220</v>
      </c>
      <c r="H53" s="18"/>
      <c r="I53" s="20">
        <f>I54</f>
        <v>76.900000000000006</v>
      </c>
    </row>
    <row r="54" spans="1:9" x14ac:dyDescent="0.25">
      <c r="A54" s="119" t="s">
        <v>89</v>
      </c>
      <c r="B54" s="17" t="s">
        <v>12</v>
      </c>
      <c r="C54" s="18" t="s">
        <v>16</v>
      </c>
      <c r="D54" s="17">
        <v>97</v>
      </c>
      <c r="E54" s="18">
        <v>2</v>
      </c>
      <c r="F54" s="17" t="s">
        <v>181</v>
      </c>
      <c r="G54" s="17" t="s">
        <v>220</v>
      </c>
      <c r="H54" s="18">
        <v>500</v>
      </c>
      <c r="I54" s="20">
        <f>'Прил 3'!J46</f>
        <v>76.900000000000006</v>
      </c>
    </row>
    <row r="55" spans="1:9" ht="45" x14ac:dyDescent="0.25">
      <c r="A55" s="23" t="s">
        <v>267</v>
      </c>
      <c r="B55" s="17" t="s">
        <v>12</v>
      </c>
      <c r="C55" s="18" t="s">
        <v>16</v>
      </c>
      <c r="D55" s="17">
        <v>97</v>
      </c>
      <c r="E55" s="18">
        <v>2</v>
      </c>
      <c r="F55" s="17" t="s">
        <v>181</v>
      </c>
      <c r="G55" s="17" t="s">
        <v>221</v>
      </c>
      <c r="H55" s="18"/>
      <c r="I55" s="20">
        <f>I56</f>
        <v>138.5</v>
      </c>
    </row>
    <row r="56" spans="1:9" x14ac:dyDescent="0.25">
      <c r="A56" s="119" t="s">
        <v>89</v>
      </c>
      <c r="B56" s="17" t="s">
        <v>12</v>
      </c>
      <c r="C56" s="18" t="s">
        <v>16</v>
      </c>
      <c r="D56" s="17">
        <v>97</v>
      </c>
      <c r="E56" s="18">
        <v>2</v>
      </c>
      <c r="F56" s="17" t="s">
        <v>181</v>
      </c>
      <c r="G56" s="17" t="s">
        <v>221</v>
      </c>
      <c r="H56" s="18">
        <v>500</v>
      </c>
      <c r="I56" s="20">
        <f>'Прил 3'!J48</f>
        <v>138.5</v>
      </c>
    </row>
    <row r="57" spans="1:9" ht="29.25" x14ac:dyDescent="0.25">
      <c r="A57" s="25" t="s">
        <v>293</v>
      </c>
      <c r="B57" s="13" t="s">
        <v>12</v>
      </c>
      <c r="C57" s="13" t="s">
        <v>126</v>
      </c>
      <c r="D57" s="13"/>
      <c r="E57" s="13"/>
      <c r="F57" s="13"/>
      <c r="G57" s="13"/>
      <c r="H57" s="13"/>
      <c r="I57" s="24">
        <f>I58</f>
        <v>153.1</v>
      </c>
    </row>
    <row r="58" spans="1:9" x14ac:dyDescent="0.25">
      <c r="A58" s="23" t="s">
        <v>89</v>
      </c>
      <c r="B58" s="17" t="s">
        <v>12</v>
      </c>
      <c r="C58" s="17" t="s">
        <v>126</v>
      </c>
      <c r="D58" s="17" t="s">
        <v>119</v>
      </c>
      <c r="E58" s="17" t="s">
        <v>205</v>
      </c>
      <c r="F58" s="17" t="s">
        <v>181</v>
      </c>
      <c r="G58" s="17" t="s">
        <v>335</v>
      </c>
      <c r="H58" s="17"/>
      <c r="I58" s="20">
        <f>I59</f>
        <v>153.1</v>
      </c>
    </row>
    <row r="59" spans="1:9" ht="45" x14ac:dyDescent="0.25">
      <c r="A59" s="23" t="s">
        <v>110</v>
      </c>
      <c r="B59" s="17" t="s">
        <v>12</v>
      </c>
      <c r="C59" s="17" t="s">
        <v>126</v>
      </c>
      <c r="D59" s="17" t="s">
        <v>119</v>
      </c>
      <c r="E59" s="17" t="s">
        <v>178</v>
      </c>
      <c r="F59" s="17" t="s">
        <v>181</v>
      </c>
      <c r="G59" s="17" t="s">
        <v>335</v>
      </c>
      <c r="H59" s="17"/>
      <c r="I59" s="20">
        <f>I60</f>
        <v>153.1</v>
      </c>
    </row>
    <row r="60" spans="1:9" ht="30" x14ac:dyDescent="0.25">
      <c r="A60" s="23" t="s">
        <v>268</v>
      </c>
      <c r="B60" s="17" t="s">
        <v>12</v>
      </c>
      <c r="C60" s="17" t="s">
        <v>126</v>
      </c>
      <c r="D60" s="17">
        <v>97</v>
      </c>
      <c r="E60" s="18">
        <v>2</v>
      </c>
      <c r="F60" s="17" t="s">
        <v>181</v>
      </c>
      <c r="G60" s="17" t="s">
        <v>311</v>
      </c>
      <c r="H60" s="18"/>
      <c r="I60" s="20">
        <f>I61</f>
        <v>153.1</v>
      </c>
    </row>
    <row r="61" spans="1:9" x14ac:dyDescent="0.25">
      <c r="A61" s="119" t="s">
        <v>89</v>
      </c>
      <c r="B61" s="17" t="s">
        <v>12</v>
      </c>
      <c r="C61" s="17" t="s">
        <v>126</v>
      </c>
      <c r="D61" s="17">
        <v>97</v>
      </c>
      <c r="E61" s="18">
        <v>2</v>
      </c>
      <c r="F61" s="17" t="s">
        <v>181</v>
      </c>
      <c r="G61" s="17" t="s">
        <v>311</v>
      </c>
      <c r="H61" s="18">
        <v>500</v>
      </c>
      <c r="I61" s="20">
        <f>'Прил 3'!J53</f>
        <v>153.1</v>
      </c>
    </row>
    <row r="62" spans="1:9" x14ac:dyDescent="0.25">
      <c r="A62" s="12" t="s">
        <v>0</v>
      </c>
      <c r="B62" s="13" t="s">
        <v>12</v>
      </c>
      <c r="C62" s="14">
        <v>11</v>
      </c>
      <c r="D62" s="13"/>
      <c r="E62" s="14"/>
      <c r="F62" s="13"/>
      <c r="G62" s="13"/>
      <c r="H62" s="14" t="s">
        <v>8</v>
      </c>
      <c r="I62" s="15">
        <f>I63</f>
        <v>300</v>
      </c>
    </row>
    <row r="63" spans="1:9" x14ac:dyDescent="0.25">
      <c r="A63" s="16" t="s">
        <v>0</v>
      </c>
      <c r="B63" s="17" t="s">
        <v>12</v>
      </c>
      <c r="C63" s="18">
        <v>11</v>
      </c>
      <c r="D63" s="17">
        <v>94</v>
      </c>
      <c r="E63" s="18">
        <v>0</v>
      </c>
      <c r="F63" s="17" t="s">
        <v>181</v>
      </c>
      <c r="G63" s="17" t="s">
        <v>335</v>
      </c>
      <c r="H63" s="18"/>
      <c r="I63" s="19">
        <f>I64</f>
        <v>300</v>
      </c>
    </row>
    <row r="64" spans="1:9" x14ac:dyDescent="0.25">
      <c r="A64" s="16" t="s">
        <v>1</v>
      </c>
      <c r="B64" s="17" t="s">
        <v>12</v>
      </c>
      <c r="C64" s="18">
        <v>11</v>
      </c>
      <c r="D64" s="17">
        <v>94</v>
      </c>
      <c r="E64" s="18">
        <v>1</v>
      </c>
      <c r="F64" s="17" t="s">
        <v>181</v>
      </c>
      <c r="G64" s="17" t="s">
        <v>335</v>
      </c>
      <c r="H64" s="18" t="s">
        <v>8</v>
      </c>
      <c r="I64" s="19">
        <f>I65</f>
        <v>300</v>
      </c>
    </row>
    <row r="65" spans="1:9" x14ac:dyDescent="0.25">
      <c r="A65" s="16" t="str">
        <f>A64</f>
        <v>Резервные фонды местных администраций</v>
      </c>
      <c r="B65" s="17" t="s">
        <v>12</v>
      </c>
      <c r="C65" s="18">
        <v>11</v>
      </c>
      <c r="D65" s="17">
        <v>94</v>
      </c>
      <c r="E65" s="18">
        <v>1</v>
      </c>
      <c r="F65" s="17" t="s">
        <v>181</v>
      </c>
      <c r="G65" s="17" t="s">
        <v>222</v>
      </c>
      <c r="H65" s="18"/>
      <c r="I65" s="19">
        <f>I66</f>
        <v>300</v>
      </c>
    </row>
    <row r="66" spans="1:9" x14ac:dyDescent="0.25">
      <c r="A66" s="16" t="s">
        <v>190</v>
      </c>
      <c r="B66" s="17" t="s">
        <v>12</v>
      </c>
      <c r="C66" s="18">
        <v>11</v>
      </c>
      <c r="D66" s="17">
        <v>94</v>
      </c>
      <c r="E66" s="18">
        <v>1</v>
      </c>
      <c r="F66" s="17" t="s">
        <v>181</v>
      </c>
      <c r="G66" s="17" t="s">
        <v>222</v>
      </c>
      <c r="H66" s="17" t="s">
        <v>189</v>
      </c>
      <c r="I66" s="19">
        <f>'Прил 3'!J58</f>
        <v>300</v>
      </c>
    </row>
    <row r="67" spans="1:9" x14ac:dyDescent="0.25">
      <c r="A67" s="12" t="s">
        <v>24</v>
      </c>
      <c r="B67" s="13" t="s">
        <v>12</v>
      </c>
      <c r="C67" s="14">
        <v>13</v>
      </c>
      <c r="D67" s="17"/>
      <c r="E67" s="18"/>
      <c r="F67" s="17"/>
      <c r="G67" s="17"/>
      <c r="H67" s="18"/>
      <c r="I67" s="24">
        <f>I68+I79+I99+I103+I107+I111</f>
        <v>3859.2</v>
      </c>
    </row>
    <row r="68" spans="1:9" s="27" customFormat="1" ht="43.5" x14ac:dyDescent="0.25">
      <c r="A68" s="12" t="s">
        <v>114</v>
      </c>
      <c r="B68" s="13" t="s">
        <v>12</v>
      </c>
      <c r="C68" s="14">
        <v>13</v>
      </c>
      <c r="D68" s="13" t="s">
        <v>12</v>
      </c>
      <c r="E68" s="14">
        <v>0</v>
      </c>
      <c r="F68" s="13" t="s">
        <v>181</v>
      </c>
      <c r="G68" s="13" t="s">
        <v>335</v>
      </c>
      <c r="H68" s="14"/>
      <c r="I68" s="24">
        <f>I69+I76</f>
        <v>1640.8</v>
      </c>
    </row>
    <row r="69" spans="1:9" x14ac:dyDescent="0.25">
      <c r="A69" s="12" t="s">
        <v>158</v>
      </c>
      <c r="B69" s="13" t="s">
        <v>12</v>
      </c>
      <c r="C69" s="14">
        <v>13</v>
      </c>
      <c r="D69" s="13" t="s">
        <v>12</v>
      </c>
      <c r="E69" s="14">
        <v>1</v>
      </c>
      <c r="F69" s="13" t="s">
        <v>181</v>
      </c>
      <c r="G69" s="13" t="s">
        <v>335</v>
      </c>
      <c r="H69" s="14"/>
      <c r="I69" s="24">
        <f>I70+I72+I74</f>
        <v>1303.0999999999999</v>
      </c>
    </row>
    <row r="70" spans="1:9" x14ac:dyDescent="0.25">
      <c r="A70" s="23" t="s">
        <v>113</v>
      </c>
      <c r="B70" s="17" t="s">
        <v>12</v>
      </c>
      <c r="C70" s="18">
        <v>13</v>
      </c>
      <c r="D70" s="17" t="s">
        <v>12</v>
      </c>
      <c r="E70" s="18">
        <v>1</v>
      </c>
      <c r="F70" s="17" t="s">
        <v>181</v>
      </c>
      <c r="G70" s="17" t="s">
        <v>223</v>
      </c>
      <c r="H70" s="18"/>
      <c r="I70" s="20">
        <f>I71</f>
        <v>639.79999999999995</v>
      </c>
    </row>
    <row r="71" spans="1:9" ht="30" x14ac:dyDescent="0.25">
      <c r="A71" s="23" t="s">
        <v>196</v>
      </c>
      <c r="B71" s="17" t="s">
        <v>12</v>
      </c>
      <c r="C71" s="18">
        <v>13</v>
      </c>
      <c r="D71" s="17" t="s">
        <v>12</v>
      </c>
      <c r="E71" s="18">
        <v>1</v>
      </c>
      <c r="F71" s="17" t="s">
        <v>181</v>
      </c>
      <c r="G71" s="17" t="s">
        <v>223</v>
      </c>
      <c r="H71" s="18">
        <v>240</v>
      </c>
      <c r="I71" s="20">
        <f>'Прил 3'!J63</f>
        <v>639.79999999999995</v>
      </c>
    </row>
    <row r="72" spans="1:9" x14ac:dyDescent="0.25">
      <c r="A72" s="23" t="s">
        <v>312</v>
      </c>
      <c r="B72" s="17" t="s">
        <v>12</v>
      </c>
      <c r="C72" s="18">
        <v>13</v>
      </c>
      <c r="D72" s="17" t="s">
        <v>12</v>
      </c>
      <c r="E72" s="18">
        <v>1</v>
      </c>
      <c r="F72" s="17" t="s">
        <v>181</v>
      </c>
      <c r="G72" s="17" t="s">
        <v>224</v>
      </c>
      <c r="H72" s="18"/>
      <c r="I72" s="20">
        <f>I73</f>
        <v>423.3</v>
      </c>
    </row>
    <row r="73" spans="1:9" ht="30" x14ac:dyDescent="0.25">
      <c r="A73" s="23" t="s">
        <v>196</v>
      </c>
      <c r="B73" s="17" t="s">
        <v>12</v>
      </c>
      <c r="C73" s="18">
        <v>13</v>
      </c>
      <c r="D73" s="17" t="s">
        <v>12</v>
      </c>
      <c r="E73" s="18">
        <v>1</v>
      </c>
      <c r="F73" s="17" t="s">
        <v>181</v>
      </c>
      <c r="G73" s="17" t="s">
        <v>224</v>
      </c>
      <c r="H73" s="18">
        <v>240</v>
      </c>
      <c r="I73" s="20">
        <f>'Прил 3'!J65</f>
        <v>423.3</v>
      </c>
    </row>
    <row r="74" spans="1:9" x14ac:dyDescent="0.25">
      <c r="A74" s="23" t="s">
        <v>115</v>
      </c>
      <c r="B74" s="17" t="s">
        <v>12</v>
      </c>
      <c r="C74" s="18">
        <v>13</v>
      </c>
      <c r="D74" s="17" t="s">
        <v>12</v>
      </c>
      <c r="E74" s="18">
        <v>1</v>
      </c>
      <c r="F74" s="17" t="s">
        <v>181</v>
      </c>
      <c r="G74" s="17" t="s">
        <v>225</v>
      </c>
      <c r="H74" s="18"/>
      <c r="I74" s="20">
        <f>I75</f>
        <v>240</v>
      </c>
    </row>
    <row r="75" spans="1:9" ht="30" x14ac:dyDescent="0.25">
      <c r="A75" s="23" t="s">
        <v>196</v>
      </c>
      <c r="B75" s="17" t="s">
        <v>12</v>
      </c>
      <c r="C75" s="18">
        <v>13</v>
      </c>
      <c r="D75" s="17" t="s">
        <v>12</v>
      </c>
      <c r="E75" s="18">
        <v>1</v>
      </c>
      <c r="F75" s="17" t="s">
        <v>181</v>
      </c>
      <c r="G75" s="17" t="s">
        <v>225</v>
      </c>
      <c r="H75" s="18">
        <v>240</v>
      </c>
      <c r="I75" s="20">
        <f>'Прил 3'!J67</f>
        <v>240</v>
      </c>
    </row>
    <row r="76" spans="1:9" ht="29.25" x14ac:dyDescent="0.25">
      <c r="A76" s="25" t="s">
        <v>173</v>
      </c>
      <c r="B76" s="13" t="s">
        <v>12</v>
      </c>
      <c r="C76" s="14">
        <v>13</v>
      </c>
      <c r="D76" s="13" t="s">
        <v>12</v>
      </c>
      <c r="E76" s="14">
        <v>2</v>
      </c>
      <c r="F76" s="13" t="s">
        <v>181</v>
      </c>
      <c r="G76" s="13" t="s">
        <v>335</v>
      </c>
      <c r="H76" s="14"/>
      <c r="I76" s="24">
        <f>I77</f>
        <v>337.7</v>
      </c>
    </row>
    <row r="77" spans="1:9" x14ac:dyDescent="0.25">
      <c r="A77" s="23" t="s">
        <v>174</v>
      </c>
      <c r="B77" s="17" t="s">
        <v>12</v>
      </c>
      <c r="C77" s="18">
        <v>13</v>
      </c>
      <c r="D77" s="17" t="s">
        <v>12</v>
      </c>
      <c r="E77" s="18">
        <v>2</v>
      </c>
      <c r="F77" s="17" t="s">
        <v>181</v>
      </c>
      <c r="G77" s="17" t="s">
        <v>226</v>
      </c>
      <c r="H77" s="18"/>
      <c r="I77" s="20">
        <f>I78</f>
        <v>337.7</v>
      </c>
    </row>
    <row r="78" spans="1:9" ht="30" x14ac:dyDescent="0.25">
      <c r="A78" s="23" t="s">
        <v>196</v>
      </c>
      <c r="B78" s="17" t="s">
        <v>12</v>
      </c>
      <c r="C78" s="18">
        <v>13</v>
      </c>
      <c r="D78" s="17" t="s">
        <v>12</v>
      </c>
      <c r="E78" s="18">
        <v>2</v>
      </c>
      <c r="F78" s="17" t="s">
        <v>181</v>
      </c>
      <c r="G78" s="17" t="s">
        <v>226</v>
      </c>
      <c r="H78" s="18">
        <v>240</v>
      </c>
      <c r="I78" s="20">
        <f>'Прил 3'!J70</f>
        <v>337.7</v>
      </c>
    </row>
    <row r="79" spans="1:9" s="27" customFormat="1" ht="43.5" x14ac:dyDescent="0.25">
      <c r="A79" s="12" t="s">
        <v>197</v>
      </c>
      <c r="B79" s="13" t="s">
        <v>12</v>
      </c>
      <c r="C79" s="14">
        <v>13</v>
      </c>
      <c r="D79" s="13" t="s">
        <v>21</v>
      </c>
      <c r="E79" s="14">
        <v>0</v>
      </c>
      <c r="F79" s="13" t="s">
        <v>181</v>
      </c>
      <c r="G79" s="13" t="s">
        <v>335</v>
      </c>
      <c r="H79" s="14"/>
      <c r="I79" s="24">
        <f>I80</f>
        <v>1039.5999999999999</v>
      </c>
    </row>
    <row r="80" spans="1:9" ht="29.25" x14ac:dyDescent="0.25">
      <c r="A80" s="12" t="s">
        <v>198</v>
      </c>
      <c r="B80" s="13" t="s">
        <v>12</v>
      </c>
      <c r="C80" s="14">
        <v>13</v>
      </c>
      <c r="D80" s="13" t="s">
        <v>21</v>
      </c>
      <c r="E80" s="14">
        <v>1</v>
      </c>
      <c r="F80" s="13" t="s">
        <v>181</v>
      </c>
      <c r="G80" s="13" t="s">
        <v>335</v>
      </c>
      <c r="H80" s="14"/>
      <c r="I80" s="24">
        <f>I81+I84+I87+I90+I93+I96</f>
        <v>1039.5999999999999</v>
      </c>
    </row>
    <row r="81" spans="1:9" x14ac:dyDescent="0.25">
      <c r="A81" s="16" t="s">
        <v>278</v>
      </c>
      <c r="B81" s="17" t="s">
        <v>12</v>
      </c>
      <c r="C81" s="18">
        <v>13</v>
      </c>
      <c r="D81" s="17" t="s">
        <v>21</v>
      </c>
      <c r="E81" s="18">
        <v>1</v>
      </c>
      <c r="F81" s="17" t="s">
        <v>12</v>
      </c>
      <c r="G81" s="17" t="s">
        <v>335</v>
      </c>
      <c r="H81" s="18"/>
      <c r="I81" s="20">
        <f>I82</f>
        <v>50</v>
      </c>
    </row>
    <row r="82" spans="1:9" ht="30" x14ac:dyDescent="0.25">
      <c r="A82" s="23" t="s">
        <v>199</v>
      </c>
      <c r="B82" s="17" t="s">
        <v>12</v>
      </c>
      <c r="C82" s="17" t="s">
        <v>200</v>
      </c>
      <c r="D82" s="17" t="s">
        <v>21</v>
      </c>
      <c r="E82" s="17" t="s">
        <v>201</v>
      </c>
      <c r="F82" s="17" t="s">
        <v>12</v>
      </c>
      <c r="G82" s="17" t="s">
        <v>227</v>
      </c>
      <c r="H82" s="17"/>
      <c r="I82" s="20">
        <f>I83</f>
        <v>50</v>
      </c>
    </row>
    <row r="83" spans="1:9" ht="30" x14ac:dyDescent="0.25">
      <c r="A83" s="23" t="s">
        <v>196</v>
      </c>
      <c r="B83" s="17" t="s">
        <v>12</v>
      </c>
      <c r="C83" s="17" t="s">
        <v>200</v>
      </c>
      <c r="D83" s="17" t="s">
        <v>21</v>
      </c>
      <c r="E83" s="17" t="s">
        <v>201</v>
      </c>
      <c r="F83" s="17" t="s">
        <v>12</v>
      </c>
      <c r="G83" s="17" t="s">
        <v>227</v>
      </c>
      <c r="H83" s="17" t="s">
        <v>202</v>
      </c>
      <c r="I83" s="20">
        <f>'Прил 3'!J75</f>
        <v>50</v>
      </c>
    </row>
    <row r="84" spans="1:9" x14ac:dyDescent="0.25">
      <c r="A84" s="16" t="s">
        <v>287</v>
      </c>
      <c r="B84" s="17" t="s">
        <v>12</v>
      </c>
      <c r="C84" s="18">
        <v>13</v>
      </c>
      <c r="D84" s="17" t="s">
        <v>21</v>
      </c>
      <c r="E84" s="18">
        <v>1</v>
      </c>
      <c r="F84" s="17" t="s">
        <v>14</v>
      </c>
      <c r="G84" s="17" t="s">
        <v>335</v>
      </c>
      <c r="H84" s="18"/>
      <c r="I84" s="20">
        <f>I85</f>
        <v>70</v>
      </c>
    </row>
    <row r="85" spans="1:9" ht="30" x14ac:dyDescent="0.25">
      <c r="A85" s="23" t="s">
        <v>199</v>
      </c>
      <c r="B85" s="17" t="s">
        <v>12</v>
      </c>
      <c r="C85" s="17" t="s">
        <v>200</v>
      </c>
      <c r="D85" s="17" t="s">
        <v>21</v>
      </c>
      <c r="E85" s="17" t="s">
        <v>201</v>
      </c>
      <c r="F85" s="17" t="s">
        <v>14</v>
      </c>
      <c r="G85" s="17" t="s">
        <v>227</v>
      </c>
      <c r="H85" s="17"/>
      <c r="I85" s="20">
        <f>I86</f>
        <v>70</v>
      </c>
    </row>
    <row r="86" spans="1:9" ht="30" x14ac:dyDescent="0.25">
      <c r="A86" s="23" t="s">
        <v>196</v>
      </c>
      <c r="B86" s="17" t="s">
        <v>12</v>
      </c>
      <c r="C86" s="17" t="s">
        <v>200</v>
      </c>
      <c r="D86" s="17" t="s">
        <v>21</v>
      </c>
      <c r="E86" s="17" t="s">
        <v>201</v>
      </c>
      <c r="F86" s="17" t="s">
        <v>14</v>
      </c>
      <c r="G86" s="17" t="s">
        <v>227</v>
      </c>
      <c r="H86" s="17" t="s">
        <v>202</v>
      </c>
      <c r="I86" s="20">
        <f>'Прил 3'!J78</f>
        <v>70</v>
      </c>
    </row>
    <row r="87" spans="1:9" x14ac:dyDescent="0.25">
      <c r="A87" s="16" t="s">
        <v>280</v>
      </c>
      <c r="B87" s="17" t="s">
        <v>12</v>
      </c>
      <c r="C87" s="18">
        <v>13</v>
      </c>
      <c r="D87" s="17" t="s">
        <v>21</v>
      </c>
      <c r="E87" s="18">
        <v>1</v>
      </c>
      <c r="F87" s="17" t="s">
        <v>13</v>
      </c>
      <c r="G87" s="17" t="s">
        <v>335</v>
      </c>
      <c r="H87" s="18"/>
      <c r="I87" s="20">
        <f>I88</f>
        <v>557.1</v>
      </c>
    </row>
    <row r="88" spans="1:9" ht="30" x14ac:dyDescent="0.25">
      <c r="A88" s="23" t="s">
        <v>199</v>
      </c>
      <c r="B88" s="17" t="s">
        <v>12</v>
      </c>
      <c r="C88" s="17" t="s">
        <v>200</v>
      </c>
      <c r="D88" s="17" t="s">
        <v>21</v>
      </c>
      <c r="E88" s="17" t="s">
        <v>201</v>
      </c>
      <c r="F88" s="17" t="s">
        <v>13</v>
      </c>
      <c r="G88" s="17" t="s">
        <v>227</v>
      </c>
      <c r="H88" s="17"/>
      <c r="I88" s="20">
        <f>I89</f>
        <v>557.1</v>
      </c>
    </row>
    <row r="89" spans="1:9" ht="30" x14ac:dyDescent="0.25">
      <c r="A89" s="23" t="s">
        <v>196</v>
      </c>
      <c r="B89" s="17" t="s">
        <v>12</v>
      </c>
      <c r="C89" s="17" t="s">
        <v>200</v>
      </c>
      <c r="D89" s="17" t="s">
        <v>21</v>
      </c>
      <c r="E89" s="17" t="s">
        <v>201</v>
      </c>
      <c r="F89" s="17" t="s">
        <v>13</v>
      </c>
      <c r="G89" s="17" t="s">
        <v>227</v>
      </c>
      <c r="H89" s="17" t="s">
        <v>202</v>
      </c>
      <c r="I89" s="20">
        <f>'Прил 3'!J81</f>
        <v>557.1</v>
      </c>
    </row>
    <row r="90" spans="1:9" x14ac:dyDescent="0.25">
      <c r="A90" s="16" t="s">
        <v>281</v>
      </c>
      <c r="B90" s="17" t="s">
        <v>12</v>
      </c>
      <c r="C90" s="18">
        <v>13</v>
      </c>
      <c r="D90" s="17" t="s">
        <v>21</v>
      </c>
      <c r="E90" s="18">
        <v>1</v>
      </c>
      <c r="F90" s="17" t="s">
        <v>16</v>
      </c>
      <c r="G90" s="17" t="s">
        <v>335</v>
      </c>
      <c r="H90" s="18"/>
      <c r="I90" s="20">
        <f>I91</f>
        <v>132.5</v>
      </c>
    </row>
    <row r="91" spans="1:9" ht="30" x14ac:dyDescent="0.25">
      <c r="A91" s="23" t="s">
        <v>199</v>
      </c>
      <c r="B91" s="17" t="s">
        <v>12</v>
      </c>
      <c r="C91" s="17" t="s">
        <v>200</v>
      </c>
      <c r="D91" s="17" t="s">
        <v>21</v>
      </c>
      <c r="E91" s="17" t="s">
        <v>201</v>
      </c>
      <c r="F91" s="17" t="s">
        <v>16</v>
      </c>
      <c r="G91" s="17" t="s">
        <v>227</v>
      </c>
      <c r="H91" s="17"/>
      <c r="I91" s="20">
        <f>I92</f>
        <v>132.5</v>
      </c>
    </row>
    <row r="92" spans="1:9" ht="30" x14ac:dyDescent="0.25">
      <c r="A92" s="23" t="s">
        <v>196</v>
      </c>
      <c r="B92" s="17" t="s">
        <v>12</v>
      </c>
      <c r="C92" s="17" t="s">
        <v>200</v>
      </c>
      <c r="D92" s="17" t="s">
        <v>21</v>
      </c>
      <c r="E92" s="17" t="s">
        <v>201</v>
      </c>
      <c r="F92" s="17" t="s">
        <v>16</v>
      </c>
      <c r="G92" s="17" t="s">
        <v>227</v>
      </c>
      <c r="H92" s="17" t="s">
        <v>202</v>
      </c>
      <c r="I92" s="20">
        <f>'Прил 3'!J84</f>
        <v>132.5</v>
      </c>
    </row>
    <row r="93" spans="1:9" ht="45" x14ac:dyDescent="0.25">
      <c r="A93" s="16" t="s">
        <v>385</v>
      </c>
      <c r="B93" s="17" t="s">
        <v>12</v>
      </c>
      <c r="C93" s="18">
        <v>13</v>
      </c>
      <c r="D93" s="17" t="s">
        <v>21</v>
      </c>
      <c r="E93" s="18">
        <v>1</v>
      </c>
      <c r="F93" s="17" t="s">
        <v>17</v>
      </c>
      <c r="G93" s="17" t="s">
        <v>335</v>
      </c>
      <c r="H93" s="18"/>
      <c r="I93" s="20">
        <f>I94</f>
        <v>150</v>
      </c>
    </row>
    <row r="94" spans="1:9" ht="30" x14ac:dyDescent="0.25">
      <c r="A94" s="23" t="s">
        <v>199</v>
      </c>
      <c r="B94" s="17" t="s">
        <v>12</v>
      </c>
      <c r="C94" s="17" t="s">
        <v>200</v>
      </c>
      <c r="D94" s="17" t="s">
        <v>21</v>
      </c>
      <c r="E94" s="17" t="s">
        <v>201</v>
      </c>
      <c r="F94" s="17" t="s">
        <v>17</v>
      </c>
      <c r="G94" s="17" t="s">
        <v>227</v>
      </c>
      <c r="H94" s="17"/>
      <c r="I94" s="20">
        <f>I95</f>
        <v>150</v>
      </c>
    </row>
    <row r="95" spans="1:9" ht="30" x14ac:dyDescent="0.25">
      <c r="A95" s="23" t="s">
        <v>196</v>
      </c>
      <c r="B95" s="17" t="s">
        <v>12</v>
      </c>
      <c r="C95" s="17" t="s">
        <v>200</v>
      </c>
      <c r="D95" s="17" t="s">
        <v>21</v>
      </c>
      <c r="E95" s="17" t="s">
        <v>201</v>
      </c>
      <c r="F95" s="17" t="s">
        <v>17</v>
      </c>
      <c r="G95" s="17" t="s">
        <v>227</v>
      </c>
      <c r="H95" s="17" t="s">
        <v>202</v>
      </c>
      <c r="I95" s="20">
        <f>'Прил 3'!J87</f>
        <v>150</v>
      </c>
    </row>
    <row r="96" spans="1:9" x14ac:dyDescent="0.25">
      <c r="A96" s="16" t="s">
        <v>282</v>
      </c>
      <c r="B96" s="17" t="s">
        <v>12</v>
      </c>
      <c r="C96" s="18">
        <v>13</v>
      </c>
      <c r="D96" s="17" t="s">
        <v>21</v>
      </c>
      <c r="E96" s="18">
        <v>1</v>
      </c>
      <c r="F96" s="17" t="s">
        <v>126</v>
      </c>
      <c r="G96" s="17" t="s">
        <v>335</v>
      </c>
      <c r="H96" s="18"/>
      <c r="I96" s="20">
        <f>I97</f>
        <v>80</v>
      </c>
    </row>
    <row r="97" spans="1:9" ht="30" x14ac:dyDescent="0.25">
      <c r="A97" s="23" t="s">
        <v>199</v>
      </c>
      <c r="B97" s="17" t="s">
        <v>12</v>
      </c>
      <c r="C97" s="17" t="s">
        <v>200</v>
      </c>
      <c r="D97" s="17" t="s">
        <v>21</v>
      </c>
      <c r="E97" s="17" t="s">
        <v>201</v>
      </c>
      <c r="F97" s="17" t="s">
        <v>126</v>
      </c>
      <c r="G97" s="17" t="s">
        <v>227</v>
      </c>
      <c r="H97" s="17"/>
      <c r="I97" s="20">
        <f>I98</f>
        <v>80</v>
      </c>
    </row>
    <row r="98" spans="1:9" ht="30" x14ac:dyDescent="0.25">
      <c r="A98" s="23" t="s">
        <v>196</v>
      </c>
      <c r="B98" s="17" t="s">
        <v>12</v>
      </c>
      <c r="C98" s="17" t="s">
        <v>200</v>
      </c>
      <c r="D98" s="17" t="s">
        <v>21</v>
      </c>
      <c r="E98" s="17" t="s">
        <v>201</v>
      </c>
      <c r="F98" s="17" t="s">
        <v>126</v>
      </c>
      <c r="G98" s="17" t="s">
        <v>227</v>
      </c>
      <c r="H98" s="17" t="s">
        <v>202</v>
      </c>
      <c r="I98" s="20">
        <f>'Прил 3'!J90</f>
        <v>80</v>
      </c>
    </row>
    <row r="99" spans="1:9" s="27" customFormat="1" ht="29.25" x14ac:dyDescent="0.25">
      <c r="A99" s="12" t="s">
        <v>366</v>
      </c>
      <c r="B99" s="13" t="s">
        <v>12</v>
      </c>
      <c r="C99" s="14">
        <v>13</v>
      </c>
      <c r="D99" s="13" t="s">
        <v>22</v>
      </c>
      <c r="E99" s="14">
        <v>0</v>
      </c>
      <c r="F99" s="13" t="s">
        <v>181</v>
      </c>
      <c r="G99" s="13" t="s">
        <v>335</v>
      </c>
      <c r="H99" s="14"/>
      <c r="I99" s="24">
        <f>I100</f>
        <v>236.8</v>
      </c>
    </row>
    <row r="100" spans="1:9" ht="29.25" x14ac:dyDescent="0.25">
      <c r="A100" s="12" t="s">
        <v>203</v>
      </c>
      <c r="B100" s="13" t="s">
        <v>12</v>
      </c>
      <c r="C100" s="14">
        <v>13</v>
      </c>
      <c r="D100" s="13" t="s">
        <v>22</v>
      </c>
      <c r="E100" s="14">
        <v>0</v>
      </c>
      <c r="F100" s="13" t="s">
        <v>181</v>
      </c>
      <c r="G100" s="13" t="s">
        <v>335</v>
      </c>
      <c r="H100" s="14"/>
      <c r="I100" s="24">
        <f>I101</f>
        <v>236.8</v>
      </c>
    </row>
    <row r="101" spans="1:9" ht="30" x14ac:dyDescent="0.25">
      <c r="A101" s="23" t="s">
        <v>204</v>
      </c>
      <c r="B101" s="17" t="s">
        <v>12</v>
      </c>
      <c r="C101" s="17" t="s">
        <v>200</v>
      </c>
      <c r="D101" s="17" t="s">
        <v>22</v>
      </c>
      <c r="E101" s="17" t="s">
        <v>205</v>
      </c>
      <c r="F101" s="17" t="s">
        <v>181</v>
      </c>
      <c r="G101" s="17" t="s">
        <v>228</v>
      </c>
      <c r="H101" s="17"/>
      <c r="I101" s="20">
        <f>I102</f>
        <v>236.8</v>
      </c>
    </row>
    <row r="102" spans="1:9" ht="30" x14ac:dyDescent="0.25">
      <c r="A102" s="23" t="s">
        <v>196</v>
      </c>
      <c r="B102" s="17" t="s">
        <v>12</v>
      </c>
      <c r="C102" s="17" t="s">
        <v>200</v>
      </c>
      <c r="D102" s="17" t="s">
        <v>22</v>
      </c>
      <c r="E102" s="17" t="s">
        <v>205</v>
      </c>
      <c r="F102" s="17" t="s">
        <v>181</v>
      </c>
      <c r="G102" s="17" t="s">
        <v>228</v>
      </c>
      <c r="H102" s="17" t="s">
        <v>202</v>
      </c>
      <c r="I102" s="20">
        <f>'Прил 3'!J94</f>
        <v>236.8</v>
      </c>
    </row>
    <row r="103" spans="1:9" ht="43.5" x14ac:dyDescent="0.25">
      <c r="A103" s="12" t="s">
        <v>367</v>
      </c>
      <c r="B103" s="13" t="s">
        <v>12</v>
      </c>
      <c r="C103" s="13" t="s">
        <v>200</v>
      </c>
      <c r="D103" s="13" t="s">
        <v>85</v>
      </c>
      <c r="E103" s="14">
        <v>0</v>
      </c>
      <c r="F103" s="13" t="s">
        <v>181</v>
      </c>
      <c r="G103" s="13" t="s">
        <v>335</v>
      </c>
      <c r="H103" s="17"/>
      <c r="I103" s="24">
        <f>I104</f>
        <v>100</v>
      </c>
    </row>
    <row r="104" spans="1:9" x14ac:dyDescent="0.25">
      <c r="A104" s="23" t="s">
        <v>318</v>
      </c>
      <c r="B104" s="17" t="s">
        <v>12</v>
      </c>
      <c r="C104" s="17" t="s">
        <v>200</v>
      </c>
      <c r="D104" s="17" t="s">
        <v>85</v>
      </c>
      <c r="E104" s="17" t="s">
        <v>205</v>
      </c>
      <c r="F104" s="17" t="s">
        <v>14</v>
      </c>
      <c r="G104" s="17" t="s">
        <v>335</v>
      </c>
      <c r="H104" s="17"/>
      <c r="I104" s="20">
        <f>I105</f>
        <v>100</v>
      </c>
    </row>
    <row r="105" spans="1:9" x14ac:dyDescent="0.25">
      <c r="A105" s="23" t="s">
        <v>316</v>
      </c>
      <c r="B105" s="17" t="s">
        <v>12</v>
      </c>
      <c r="C105" s="17" t="s">
        <v>200</v>
      </c>
      <c r="D105" s="17" t="s">
        <v>85</v>
      </c>
      <c r="E105" s="17" t="s">
        <v>205</v>
      </c>
      <c r="F105" s="17" t="s">
        <v>14</v>
      </c>
      <c r="G105" s="17" t="s">
        <v>317</v>
      </c>
      <c r="H105" s="17"/>
      <c r="I105" s="20">
        <f>I106</f>
        <v>100</v>
      </c>
    </row>
    <row r="106" spans="1:9" ht="30" x14ac:dyDescent="0.25">
      <c r="A106" s="23" t="s">
        <v>196</v>
      </c>
      <c r="B106" s="17" t="s">
        <v>12</v>
      </c>
      <c r="C106" s="17" t="s">
        <v>200</v>
      </c>
      <c r="D106" s="17" t="s">
        <v>85</v>
      </c>
      <c r="E106" s="17" t="s">
        <v>205</v>
      </c>
      <c r="F106" s="17" t="s">
        <v>14</v>
      </c>
      <c r="G106" s="17" t="s">
        <v>317</v>
      </c>
      <c r="H106" s="17" t="s">
        <v>202</v>
      </c>
      <c r="I106" s="20">
        <f>'Прил 3'!J98</f>
        <v>100</v>
      </c>
    </row>
    <row r="107" spans="1:9" ht="43.5" x14ac:dyDescent="0.25">
      <c r="A107" s="12" t="s">
        <v>370</v>
      </c>
      <c r="B107" s="13" t="s">
        <v>12</v>
      </c>
      <c r="C107" s="14">
        <v>13</v>
      </c>
      <c r="D107" s="13" t="s">
        <v>86</v>
      </c>
      <c r="E107" s="14">
        <v>0</v>
      </c>
      <c r="F107" s="13" t="s">
        <v>181</v>
      </c>
      <c r="G107" s="13" t="s">
        <v>335</v>
      </c>
      <c r="H107" s="14"/>
      <c r="I107" s="24">
        <f>I108</f>
        <v>242</v>
      </c>
    </row>
    <row r="108" spans="1:9" x14ac:dyDescent="0.25">
      <c r="A108" s="23" t="s">
        <v>309</v>
      </c>
      <c r="B108" s="17" t="s">
        <v>12</v>
      </c>
      <c r="C108" s="17" t="s">
        <v>200</v>
      </c>
      <c r="D108" s="17" t="s">
        <v>86</v>
      </c>
      <c r="E108" s="17" t="s">
        <v>205</v>
      </c>
      <c r="F108" s="17" t="s">
        <v>12</v>
      </c>
      <c r="G108" s="17" t="s">
        <v>335</v>
      </c>
      <c r="H108" s="17"/>
      <c r="I108" s="20">
        <f>I109</f>
        <v>242</v>
      </c>
    </row>
    <row r="109" spans="1:9" x14ac:dyDescent="0.25">
      <c r="A109" s="23" t="s">
        <v>309</v>
      </c>
      <c r="B109" s="17" t="s">
        <v>12</v>
      </c>
      <c r="C109" s="17" t="s">
        <v>200</v>
      </c>
      <c r="D109" s="17" t="s">
        <v>86</v>
      </c>
      <c r="E109" s="17" t="s">
        <v>205</v>
      </c>
      <c r="F109" s="17" t="s">
        <v>12</v>
      </c>
      <c r="G109" s="17" t="s">
        <v>310</v>
      </c>
      <c r="H109" s="17"/>
      <c r="I109" s="20">
        <f>I110</f>
        <v>242</v>
      </c>
    </row>
    <row r="110" spans="1:9" ht="30" x14ac:dyDescent="0.25">
      <c r="A110" s="23" t="s">
        <v>196</v>
      </c>
      <c r="B110" s="17" t="s">
        <v>12</v>
      </c>
      <c r="C110" s="17" t="s">
        <v>200</v>
      </c>
      <c r="D110" s="17" t="s">
        <v>86</v>
      </c>
      <c r="E110" s="17" t="s">
        <v>205</v>
      </c>
      <c r="F110" s="17" t="s">
        <v>12</v>
      </c>
      <c r="G110" s="17" t="s">
        <v>310</v>
      </c>
      <c r="H110" s="17" t="s">
        <v>202</v>
      </c>
      <c r="I110" s="20">
        <f>'Прил 3'!J102</f>
        <v>242</v>
      </c>
    </row>
    <row r="111" spans="1:9" x14ac:dyDescent="0.25">
      <c r="A111" s="12" t="s">
        <v>102</v>
      </c>
      <c r="B111" s="13" t="s">
        <v>12</v>
      </c>
      <c r="C111" s="14">
        <v>13</v>
      </c>
      <c r="D111" s="13" t="s">
        <v>167</v>
      </c>
      <c r="E111" s="14">
        <v>0</v>
      </c>
      <c r="F111" s="13" t="s">
        <v>181</v>
      </c>
      <c r="G111" s="13" t="s">
        <v>335</v>
      </c>
      <c r="H111" s="14"/>
      <c r="I111" s="24">
        <f>I112</f>
        <v>600</v>
      </c>
    </row>
    <row r="112" spans="1:9" ht="30" x14ac:dyDescent="0.25">
      <c r="A112" s="16" t="s">
        <v>103</v>
      </c>
      <c r="B112" s="17" t="s">
        <v>12</v>
      </c>
      <c r="C112" s="18">
        <v>13</v>
      </c>
      <c r="D112" s="18">
        <v>91</v>
      </c>
      <c r="E112" s="18">
        <v>1</v>
      </c>
      <c r="F112" s="17" t="s">
        <v>181</v>
      </c>
      <c r="G112" s="17" t="s">
        <v>335</v>
      </c>
      <c r="H112" s="18"/>
      <c r="I112" s="20">
        <f>I113+I115</f>
        <v>600</v>
      </c>
    </row>
    <row r="113" spans="1:9" ht="30" x14ac:dyDescent="0.25">
      <c r="A113" s="16" t="s">
        <v>215</v>
      </c>
      <c r="B113" s="17" t="s">
        <v>12</v>
      </c>
      <c r="C113" s="18">
        <v>13</v>
      </c>
      <c r="D113" s="18">
        <v>91</v>
      </c>
      <c r="E113" s="18">
        <v>1</v>
      </c>
      <c r="F113" s="17" t="s">
        <v>181</v>
      </c>
      <c r="G113" s="17" t="s">
        <v>261</v>
      </c>
      <c r="H113" s="18"/>
      <c r="I113" s="20">
        <f>I114</f>
        <v>300</v>
      </c>
    </row>
    <row r="114" spans="1:9" ht="30" x14ac:dyDescent="0.25">
      <c r="A114" s="16" t="s">
        <v>196</v>
      </c>
      <c r="B114" s="17" t="s">
        <v>12</v>
      </c>
      <c r="C114" s="18">
        <v>13</v>
      </c>
      <c r="D114" s="18">
        <v>91</v>
      </c>
      <c r="E114" s="18">
        <v>1</v>
      </c>
      <c r="F114" s="17" t="s">
        <v>181</v>
      </c>
      <c r="G114" s="17" t="s">
        <v>261</v>
      </c>
      <c r="H114" s="18">
        <v>240</v>
      </c>
      <c r="I114" s="20">
        <f>'Прил 3'!J324</f>
        <v>300</v>
      </c>
    </row>
    <row r="115" spans="1:9" x14ac:dyDescent="0.25">
      <c r="A115" s="23" t="s">
        <v>168</v>
      </c>
      <c r="B115" s="17" t="s">
        <v>12</v>
      </c>
      <c r="C115" s="18">
        <v>13</v>
      </c>
      <c r="D115" s="17" t="s">
        <v>167</v>
      </c>
      <c r="E115" s="18">
        <v>1</v>
      </c>
      <c r="F115" s="17" t="s">
        <v>181</v>
      </c>
      <c r="G115" s="17" t="s">
        <v>262</v>
      </c>
      <c r="H115" s="18"/>
      <c r="I115" s="20">
        <f>I116</f>
        <v>300</v>
      </c>
    </row>
    <row r="116" spans="1:9" ht="30" x14ac:dyDescent="0.25">
      <c r="A116" s="23" t="s">
        <v>196</v>
      </c>
      <c r="B116" s="17" t="s">
        <v>12</v>
      </c>
      <c r="C116" s="18">
        <v>13</v>
      </c>
      <c r="D116" s="17" t="s">
        <v>167</v>
      </c>
      <c r="E116" s="18">
        <v>1</v>
      </c>
      <c r="F116" s="17" t="s">
        <v>181</v>
      </c>
      <c r="G116" s="17" t="s">
        <v>262</v>
      </c>
      <c r="H116" s="18">
        <v>240</v>
      </c>
      <c r="I116" s="20">
        <f>'Прил 3'!J326</f>
        <v>300</v>
      </c>
    </row>
    <row r="117" spans="1:9" x14ac:dyDescent="0.25">
      <c r="A117" s="14" t="s">
        <v>18</v>
      </c>
      <c r="B117" s="13" t="s">
        <v>14</v>
      </c>
      <c r="C117" s="14" t="s">
        <v>9</v>
      </c>
      <c r="D117" s="13" t="s">
        <v>10</v>
      </c>
      <c r="E117" s="14"/>
      <c r="F117" s="13"/>
      <c r="G117" s="13"/>
      <c r="H117" s="14" t="s">
        <v>8</v>
      </c>
      <c r="I117" s="15">
        <f>I118</f>
        <v>369.5</v>
      </c>
    </row>
    <row r="118" spans="1:9" x14ac:dyDescent="0.25">
      <c r="A118" s="120" t="s">
        <v>2</v>
      </c>
      <c r="B118" s="13" t="s">
        <v>14</v>
      </c>
      <c r="C118" s="13" t="s">
        <v>13</v>
      </c>
      <c r="D118" s="13" t="s">
        <v>10</v>
      </c>
      <c r="E118" s="14"/>
      <c r="F118" s="13"/>
      <c r="G118" s="13"/>
      <c r="H118" s="14" t="s">
        <v>8</v>
      </c>
      <c r="I118" s="20">
        <f>I119</f>
        <v>369.5</v>
      </c>
    </row>
    <row r="119" spans="1:9" x14ac:dyDescent="0.25">
      <c r="A119" s="23" t="s">
        <v>116</v>
      </c>
      <c r="B119" s="17" t="s">
        <v>14</v>
      </c>
      <c r="C119" s="17" t="s">
        <v>13</v>
      </c>
      <c r="D119" s="17" t="s">
        <v>100</v>
      </c>
      <c r="E119" s="18">
        <v>0</v>
      </c>
      <c r="F119" s="17" t="s">
        <v>181</v>
      </c>
      <c r="G119" s="17" t="s">
        <v>335</v>
      </c>
      <c r="H119" s="18"/>
      <c r="I119" s="20">
        <f>I120</f>
        <v>369.5</v>
      </c>
    </row>
    <row r="120" spans="1:9" x14ac:dyDescent="0.25">
      <c r="A120" s="23" t="s">
        <v>117</v>
      </c>
      <c r="B120" s="17" t="s">
        <v>14</v>
      </c>
      <c r="C120" s="17" t="s">
        <v>13</v>
      </c>
      <c r="D120" s="17" t="s">
        <v>100</v>
      </c>
      <c r="E120" s="18">
        <v>9</v>
      </c>
      <c r="F120" s="17" t="s">
        <v>181</v>
      </c>
      <c r="G120" s="17" t="s">
        <v>335</v>
      </c>
      <c r="H120" s="18"/>
      <c r="I120" s="20">
        <f>I121</f>
        <v>369.5</v>
      </c>
    </row>
    <row r="121" spans="1:9" ht="45" x14ac:dyDescent="0.25">
      <c r="A121" s="16" t="s">
        <v>118</v>
      </c>
      <c r="B121" s="17" t="s">
        <v>14</v>
      </c>
      <c r="C121" s="17" t="s">
        <v>13</v>
      </c>
      <c r="D121" s="17" t="s">
        <v>100</v>
      </c>
      <c r="E121" s="18">
        <v>9</v>
      </c>
      <c r="F121" s="17" t="s">
        <v>181</v>
      </c>
      <c r="G121" s="17" t="s">
        <v>230</v>
      </c>
      <c r="H121" s="18"/>
      <c r="I121" s="20">
        <f>I122</f>
        <v>369.5</v>
      </c>
    </row>
    <row r="122" spans="1:9" x14ac:dyDescent="0.25">
      <c r="A122" s="16" t="s">
        <v>187</v>
      </c>
      <c r="B122" s="17" t="s">
        <v>14</v>
      </c>
      <c r="C122" s="17" t="s">
        <v>13</v>
      </c>
      <c r="D122" s="17" t="s">
        <v>100</v>
      </c>
      <c r="E122" s="18">
        <v>9</v>
      </c>
      <c r="F122" s="17" t="s">
        <v>181</v>
      </c>
      <c r="G122" s="17" t="s">
        <v>230</v>
      </c>
      <c r="H122" s="18">
        <v>120</v>
      </c>
      <c r="I122" s="20">
        <f>'Прил 3'!J108</f>
        <v>369.5</v>
      </c>
    </row>
    <row r="123" spans="1:9" ht="29.25" x14ac:dyDescent="0.25">
      <c r="A123" s="14" t="s">
        <v>69</v>
      </c>
      <c r="B123" s="13" t="s">
        <v>13</v>
      </c>
      <c r="C123" s="13"/>
      <c r="D123" s="13"/>
      <c r="E123" s="14"/>
      <c r="F123" s="13"/>
      <c r="G123" s="17"/>
      <c r="H123" s="14"/>
      <c r="I123" s="24">
        <f>I124+I145+I150</f>
        <v>1785.4</v>
      </c>
    </row>
    <row r="124" spans="1:9" ht="29.25" x14ac:dyDescent="0.25">
      <c r="A124" s="12" t="s">
        <v>78</v>
      </c>
      <c r="B124" s="13" t="s">
        <v>13</v>
      </c>
      <c r="C124" s="13" t="s">
        <v>65</v>
      </c>
      <c r="D124" s="13"/>
      <c r="E124" s="14"/>
      <c r="F124" s="13"/>
      <c r="G124" s="17"/>
      <c r="H124" s="14"/>
      <c r="I124" s="24">
        <f>I125+I141</f>
        <v>1300.4000000000001</v>
      </c>
    </row>
    <row r="125" spans="1:9" s="27" customFormat="1" ht="86.25" x14ac:dyDescent="0.25">
      <c r="A125" s="12" t="s">
        <v>373</v>
      </c>
      <c r="B125" s="13" t="s">
        <v>13</v>
      </c>
      <c r="C125" s="13" t="s">
        <v>65</v>
      </c>
      <c r="D125" s="13" t="s">
        <v>14</v>
      </c>
      <c r="E125" s="14">
        <v>0</v>
      </c>
      <c r="F125" s="13" t="s">
        <v>181</v>
      </c>
      <c r="G125" s="13" t="s">
        <v>335</v>
      </c>
      <c r="H125" s="14"/>
      <c r="I125" s="24">
        <f>I126+I133+I136</f>
        <v>1265</v>
      </c>
    </row>
    <row r="126" spans="1:9" ht="29.25" x14ac:dyDescent="0.25">
      <c r="A126" s="25" t="s">
        <v>269</v>
      </c>
      <c r="B126" s="13" t="s">
        <v>13</v>
      </c>
      <c r="C126" s="13" t="s">
        <v>65</v>
      </c>
      <c r="D126" s="13" t="s">
        <v>14</v>
      </c>
      <c r="E126" s="14">
        <v>1</v>
      </c>
      <c r="F126" s="13" t="s">
        <v>181</v>
      </c>
      <c r="G126" s="17" t="s">
        <v>335</v>
      </c>
      <c r="H126" s="14"/>
      <c r="I126" s="24">
        <f>I127+I129+I131</f>
        <v>35</v>
      </c>
    </row>
    <row r="127" spans="1:9" x14ac:dyDescent="0.25">
      <c r="A127" s="23" t="s">
        <v>120</v>
      </c>
      <c r="B127" s="17" t="s">
        <v>13</v>
      </c>
      <c r="C127" s="17" t="s">
        <v>65</v>
      </c>
      <c r="D127" s="17" t="s">
        <v>14</v>
      </c>
      <c r="E127" s="18">
        <v>1</v>
      </c>
      <c r="F127" s="17" t="s">
        <v>181</v>
      </c>
      <c r="G127" s="17" t="s">
        <v>231</v>
      </c>
      <c r="H127" s="18"/>
      <c r="I127" s="20">
        <f>I128</f>
        <v>20</v>
      </c>
    </row>
    <row r="128" spans="1:9" ht="30" x14ac:dyDescent="0.25">
      <c r="A128" s="23" t="s">
        <v>196</v>
      </c>
      <c r="B128" s="17" t="s">
        <v>13</v>
      </c>
      <c r="C128" s="17" t="s">
        <v>65</v>
      </c>
      <c r="D128" s="17" t="s">
        <v>14</v>
      </c>
      <c r="E128" s="18">
        <v>1</v>
      </c>
      <c r="F128" s="17" t="s">
        <v>181</v>
      </c>
      <c r="G128" s="17" t="s">
        <v>231</v>
      </c>
      <c r="H128" s="18">
        <v>240</v>
      </c>
      <c r="I128" s="20">
        <f>'Прил 3'!J114</f>
        <v>20</v>
      </c>
    </row>
    <row r="129" spans="1:9" x14ac:dyDescent="0.25">
      <c r="A129" s="23" t="s">
        <v>270</v>
      </c>
      <c r="B129" s="17" t="s">
        <v>13</v>
      </c>
      <c r="C129" s="17" t="s">
        <v>65</v>
      </c>
      <c r="D129" s="17" t="s">
        <v>14</v>
      </c>
      <c r="E129" s="18">
        <v>1</v>
      </c>
      <c r="F129" s="17" t="s">
        <v>181</v>
      </c>
      <c r="G129" s="17" t="s">
        <v>271</v>
      </c>
      <c r="H129" s="18"/>
      <c r="I129" s="20">
        <f>I130</f>
        <v>10</v>
      </c>
    </row>
    <row r="130" spans="1:9" ht="30" x14ac:dyDescent="0.25">
      <c r="A130" s="23" t="s">
        <v>196</v>
      </c>
      <c r="B130" s="17" t="s">
        <v>13</v>
      </c>
      <c r="C130" s="17" t="s">
        <v>65</v>
      </c>
      <c r="D130" s="17" t="s">
        <v>14</v>
      </c>
      <c r="E130" s="18">
        <v>1</v>
      </c>
      <c r="F130" s="17" t="s">
        <v>181</v>
      </c>
      <c r="G130" s="17" t="s">
        <v>271</v>
      </c>
      <c r="H130" s="18">
        <v>240</v>
      </c>
      <c r="I130" s="20">
        <f>'Прил 3'!J116</f>
        <v>10</v>
      </c>
    </row>
    <row r="131" spans="1:9" ht="30" x14ac:dyDescent="0.25">
      <c r="A131" s="23" t="s">
        <v>288</v>
      </c>
      <c r="B131" s="17" t="s">
        <v>13</v>
      </c>
      <c r="C131" s="17" t="s">
        <v>65</v>
      </c>
      <c r="D131" s="17" t="s">
        <v>14</v>
      </c>
      <c r="E131" s="18">
        <v>1</v>
      </c>
      <c r="F131" s="17" t="s">
        <v>181</v>
      </c>
      <c r="G131" s="17" t="s">
        <v>272</v>
      </c>
      <c r="H131" s="18"/>
      <c r="I131" s="20">
        <f>I132</f>
        <v>5</v>
      </c>
    </row>
    <row r="132" spans="1:9" ht="30" x14ac:dyDescent="0.25">
      <c r="A132" s="23" t="s">
        <v>196</v>
      </c>
      <c r="B132" s="17" t="s">
        <v>13</v>
      </c>
      <c r="C132" s="17" t="s">
        <v>65</v>
      </c>
      <c r="D132" s="17" t="s">
        <v>14</v>
      </c>
      <c r="E132" s="18">
        <v>1</v>
      </c>
      <c r="F132" s="17" t="s">
        <v>181</v>
      </c>
      <c r="G132" s="17" t="s">
        <v>272</v>
      </c>
      <c r="H132" s="18">
        <v>240</v>
      </c>
      <c r="I132" s="20">
        <f>'Прил 3'!J118</f>
        <v>5</v>
      </c>
    </row>
    <row r="133" spans="1:9" s="113" customFormat="1" ht="42.75" x14ac:dyDescent="0.2">
      <c r="A133" s="112" t="s">
        <v>325</v>
      </c>
      <c r="B133" s="13" t="s">
        <v>13</v>
      </c>
      <c r="C133" s="13" t="s">
        <v>65</v>
      </c>
      <c r="D133" s="13" t="s">
        <v>14</v>
      </c>
      <c r="E133" s="14">
        <v>2</v>
      </c>
      <c r="F133" s="13" t="s">
        <v>181</v>
      </c>
      <c r="G133" s="13" t="s">
        <v>335</v>
      </c>
      <c r="H133" s="14"/>
      <c r="I133" s="24">
        <f>I134</f>
        <v>2</v>
      </c>
    </row>
    <row r="134" spans="1:9" x14ac:dyDescent="0.25">
      <c r="A134" s="64" t="s">
        <v>326</v>
      </c>
      <c r="B134" s="17" t="s">
        <v>13</v>
      </c>
      <c r="C134" s="17" t="s">
        <v>65</v>
      </c>
      <c r="D134" s="17" t="s">
        <v>14</v>
      </c>
      <c r="E134" s="18">
        <v>2</v>
      </c>
      <c r="F134" s="17" t="s">
        <v>181</v>
      </c>
      <c r="G134" s="17" t="s">
        <v>327</v>
      </c>
      <c r="H134" s="18"/>
      <c r="I134" s="20">
        <f>I135</f>
        <v>2</v>
      </c>
    </row>
    <row r="135" spans="1:9" ht="30" x14ac:dyDescent="0.25">
      <c r="A135" s="23" t="s">
        <v>196</v>
      </c>
      <c r="B135" s="17" t="s">
        <v>13</v>
      </c>
      <c r="C135" s="17" t="s">
        <v>65</v>
      </c>
      <c r="D135" s="17" t="s">
        <v>14</v>
      </c>
      <c r="E135" s="18">
        <v>2</v>
      </c>
      <c r="F135" s="17" t="s">
        <v>181</v>
      </c>
      <c r="G135" s="17" t="s">
        <v>327</v>
      </c>
      <c r="H135" s="18">
        <v>240</v>
      </c>
      <c r="I135" s="20">
        <f>'Прил 3'!J121</f>
        <v>2</v>
      </c>
    </row>
    <row r="136" spans="1:9" ht="57.75" x14ac:dyDescent="0.25">
      <c r="A136" s="25" t="s">
        <v>289</v>
      </c>
      <c r="B136" s="13" t="s">
        <v>13</v>
      </c>
      <c r="C136" s="13" t="s">
        <v>65</v>
      </c>
      <c r="D136" s="13" t="s">
        <v>14</v>
      </c>
      <c r="E136" s="14">
        <v>3</v>
      </c>
      <c r="F136" s="13" t="s">
        <v>181</v>
      </c>
      <c r="G136" s="13" t="s">
        <v>335</v>
      </c>
      <c r="H136" s="14"/>
      <c r="I136" s="24">
        <f>I137+I139</f>
        <v>1228</v>
      </c>
    </row>
    <row r="137" spans="1:9" ht="30" x14ac:dyDescent="0.25">
      <c r="A137" s="23" t="s">
        <v>328</v>
      </c>
      <c r="B137" s="17" t="s">
        <v>13</v>
      </c>
      <c r="C137" s="17" t="s">
        <v>65</v>
      </c>
      <c r="D137" s="17" t="s">
        <v>14</v>
      </c>
      <c r="E137" s="18">
        <v>3</v>
      </c>
      <c r="F137" s="17" t="s">
        <v>181</v>
      </c>
      <c r="G137" s="17" t="s">
        <v>329</v>
      </c>
      <c r="H137" s="18"/>
      <c r="I137" s="20">
        <f>I138</f>
        <v>1206</v>
      </c>
    </row>
    <row r="138" spans="1:9" ht="30" x14ac:dyDescent="0.25">
      <c r="A138" s="23" t="s">
        <v>196</v>
      </c>
      <c r="B138" s="17" t="s">
        <v>13</v>
      </c>
      <c r="C138" s="17" t="s">
        <v>65</v>
      </c>
      <c r="D138" s="17" t="s">
        <v>14</v>
      </c>
      <c r="E138" s="18">
        <v>3</v>
      </c>
      <c r="F138" s="17" t="s">
        <v>181</v>
      </c>
      <c r="G138" s="17" t="s">
        <v>329</v>
      </c>
      <c r="H138" s="18">
        <v>240</v>
      </c>
      <c r="I138" s="20">
        <f>'Прил 3'!J124</f>
        <v>1206</v>
      </c>
    </row>
    <row r="139" spans="1:9" ht="30" x14ac:dyDescent="0.25">
      <c r="A139" s="23" t="s">
        <v>290</v>
      </c>
      <c r="B139" s="17" t="s">
        <v>13</v>
      </c>
      <c r="C139" s="17" t="s">
        <v>65</v>
      </c>
      <c r="D139" s="17" t="s">
        <v>14</v>
      </c>
      <c r="E139" s="18">
        <v>3</v>
      </c>
      <c r="F139" s="17" t="s">
        <v>181</v>
      </c>
      <c r="G139" s="17" t="s">
        <v>273</v>
      </c>
      <c r="H139" s="18"/>
      <c r="I139" s="20">
        <f>I140</f>
        <v>22</v>
      </c>
    </row>
    <row r="140" spans="1:9" ht="30" x14ac:dyDescent="0.25">
      <c r="A140" s="23" t="s">
        <v>196</v>
      </c>
      <c r="B140" s="17" t="s">
        <v>13</v>
      </c>
      <c r="C140" s="17" t="s">
        <v>65</v>
      </c>
      <c r="D140" s="17" t="s">
        <v>14</v>
      </c>
      <c r="E140" s="18">
        <v>3</v>
      </c>
      <c r="F140" s="17" t="s">
        <v>181</v>
      </c>
      <c r="G140" s="17" t="s">
        <v>273</v>
      </c>
      <c r="H140" s="18">
        <v>240</v>
      </c>
      <c r="I140" s="20">
        <f>'Прил 3'!J126</f>
        <v>22</v>
      </c>
    </row>
    <row r="141" spans="1:9" ht="29.25" x14ac:dyDescent="0.25">
      <c r="A141" s="25" t="s">
        <v>111</v>
      </c>
      <c r="B141" s="13" t="s">
        <v>13</v>
      </c>
      <c r="C141" s="13" t="s">
        <v>65</v>
      </c>
      <c r="D141" s="13">
        <v>97</v>
      </c>
      <c r="E141" s="14">
        <v>0</v>
      </c>
      <c r="F141" s="13" t="s">
        <v>181</v>
      </c>
      <c r="G141" s="13" t="s">
        <v>335</v>
      </c>
      <c r="H141" s="18"/>
      <c r="I141" s="24">
        <f>I142</f>
        <v>35.4</v>
      </c>
    </row>
    <row r="142" spans="1:9" ht="45" x14ac:dyDescent="0.25">
      <c r="A142" s="23" t="s">
        <v>110</v>
      </c>
      <c r="B142" s="17" t="s">
        <v>13</v>
      </c>
      <c r="C142" s="17" t="s">
        <v>65</v>
      </c>
      <c r="D142" s="17">
        <v>97</v>
      </c>
      <c r="E142" s="18">
        <v>2</v>
      </c>
      <c r="F142" s="17" t="s">
        <v>181</v>
      </c>
      <c r="G142" s="17" t="s">
        <v>335</v>
      </c>
      <c r="H142" s="18"/>
      <c r="I142" s="20">
        <f>I143</f>
        <v>35.4</v>
      </c>
    </row>
    <row r="143" spans="1:9" ht="45" x14ac:dyDescent="0.25">
      <c r="A143" s="23" t="s">
        <v>276</v>
      </c>
      <c r="B143" s="17" t="s">
        <v>13</v>
      </c>
      <c r="C143" s="17" t="s">
        <v>65</v>
      </c>
      <c r="D143" s="17" t="s">
        <v>119</v>
      </c>
      <c r="E143" s="18">
        <v>2</v>
      </c>
      <c r="F143" s="17" t="s">
        <v>181</v>
      </c>
      <c r="G143" s="17" t="s">
        <v>232</v>
      </c>
      <c r="H143" s="18"/>
      <c r="I143" s="20">
        <f>I144</f>
        <v>35.4</v>
      </c>
    </row>
    <row r="144" spans="1:9" x14ac:dyDescent="0.25">
      <c r="A144" s="119" t="s">
        <v>89</v>
      </c>
      <c r="B144" s="17" t="s">
        <v>13</v>
      </c>
      <c r="C144" s="17" t="s">
        <v>65</v>
      </c>
      <c r="D144" s="17" t="s">
        <v>119</v>
      </c>
      <c r="E144" s="18">
        <v>2</v>
      </c>
      <c r="F144" s="17" t="s">
        <v>181</v>
      </c>
      <c r="G144" s="17" t="s">
        <v>232</v>
      </c>
      <c r="H144" s="18">
        <v>500</v>
      </c>
      <c r="I144" s="20">
        <f>'Прил 3'!J130</f>
        <v>35.4</v>
      </c>
    </row>
    <row r="145" spans="1:9" s="113" customFormat="1" ht="14.25" x14ac:dyDescent="0.2">
      <c r="A145" s="25" t="s">
        <v>330</v>
      </c>
      <c r="B145" s="13" t="s">
        <v>13</v>
      </c>
      <c r="C145" s="13" t="s">
        <v>85</v>
      </c>
      <c r="D145" s="13"/>
      <c r="E145" s="14"/>
      <c r="F145" s="13"/>
      <c r="G145" s="13"/>
      <c r="H145" s="14"/>
      <c r="I145" s="24">
        <f>I146</f>
        <v>35</v>
      </c>
    </row>
    <row r="146" spans="1:9" s="113" customFormat="1" ht="85.5" x14ac:dyDescent="0.2">
      <c r="A146" s="25" t="s">
        <v>373</v>
      </c>
      <c r="B146" s="13" t="s">
        <v>13</v>
      </c>
      <c r="C146" s="13" t="s">
        <v>85</v>
      </c>
      <c r="D146" s="13" t="s">
        <v>14</v>
      </c>
      <c r="E146" s="14">
        <v>0</v>
      </c>
      <c r="F146" s="13" t="s">
        <v>181</v>
      </c>
      <c r="G146" s="13" t="s">
        <v>335</v>
      </c>
      <c r="H146" s="14"/>
      <c r="I146" s="24">
        <f>I147</f>
        <v>35</v>
      </c>
    </row>
    <row r="147" spans="1:9" s="113" customFormat="1" x14ac:dyDescent="0.25">
      <c r="A147" s="25" t="s">
        <v>275</v>
      </c>
      <c r="B147" s="13" t="s">
        <v>13</v>
      </c>
      <c r="C147" s="13" t="s">
        <v>85</v>
      </c>
      <c r="D147" s="13" t="s">
        <v>14</v>
      </c>
      <c r="E147" s="14">
        <v>4</v>
      </c>
      <c r="F147" s="13" t="s">
        <v>181</v>
      </c>
      <c r="G147" s="17" t="s">
        <v>335</v>
      </c>
      <c r="H147" s="14"/>
      <c r="I147" s="24">
        <f>I148</f>
        <v>35</v>
      </c>
    </row>
    <row r="148" spans="1:9" x14ac:dyDescent="0.25">
      <c r="A148" s="23" t="s">
        <v>275</v>
      </c>
      <c r="B148" s="17" t="s">
        <v>13</v>
      </c>
      <c r="C148" s="17" t="s">
        <v>85</v>
      </c>
      <c r="D148" s="17" t="s">
        <v>14</v>
      </c>
      <c r="E148" s="18">
        <v>4</v>
      </c>
      <c r="F148" s="17" t="s">
        <v>181</v>
      </c>
      <c r="G148" s="17" t="s">
        <v>274</v>
      </c>
      <c r="H148" s="18"/>
      <c r="I148" s="20">
        <f>I149</f>
        <v>35</v>
      </c>
    </row>
    <row r="149" spans="1:9" ht="30" x14ac:dyDescent="0.25">
      <c r="A149" s="23" t="s">
        <v>196</v>
      </c>
      <c r="B149" s="17" t="s">
        <v>13</v>
      </c>
      <c r="C149" s="17" t="s">
        <v>85</v>
      </c>
      <c r="D149" s="17" t="s">
        <v>14</v>
      </c>
      <c r="E149" s="18">
        <v>4</v>
      </c>
      <c r="F149" s="17" t="s">
        <v>181</v>
      </c>
      <c r="G149" s="17" t="s">
        <v>274</v>
      </c>
      <c r="H149" s="18">
        <v>240</v>
      </c>
      <c r="I149" s="20">
        <f>'Прил 3'!J135</f>
        <v>35</v>
      </c>
    </row>
    <row r="150" spans="1:9" ht="29.25" x14ac:dyDescent="0.25">
      <c r="A150" s="25" t="s">
        <v>342</v>
      </c>
      <c r="B150" s="13" t="s">
        <v>13</v>
      </c>
      <c r="C150" s="13" t="s">
        <v>341</v>
      </c>
      <c r="D150" s="13"/>
      <c r="E150" s="14"/>
      <c r="F150" s="13"/>
      <c r="G150" s="13"/>
      <c r="H150" s="14"/>
      <c r="I150" s="24">
        <f>I151</f>
        <v>450</v>
      </c>
    </row>
    <row r="151" spans="1:9" ht="45" x14ac:dyDescent="0.25">
      <c r="A151" s="23" t="s">
        <v>343</v>
      </c>
      <c r="B151" s="17" t="s">
        <v>13</v>
      </c>
      <c r="C151" s="17" t="s">
        <v>341</v>
      </c>
      <c r="D151" s="17" t="s">
        <v>98</v>
      </c>
      <c r="E151" s="18">
        <v>0</v>
      </c>
      <c r="F151" s="17" t="s">
        <v>181</v>
      </c>
      <c r="G151" s="17" t="s">
        <v>335</v>
      </c>
      <c r="H151" s="18"/>
      <c r="I151" s="20">
        <f>I152</f>
        <v>450</v>
      </c>
    </row>
    <row r="152" spans="1:9" x14ac:dyDescent="0.25">
      <c r="A152" s="23" t="s">
        <v>344</v>
      </c>
      <c r="B152" s="17" t="s">
        <v>13</v>
      </c>
      <c r="C152" s="17" t="s">
        <v>341</v>
      </c>
      <c r="D152" s="17" t="s">
        <v>98</v>
      </c>
      <c r="E152" s="18">
        <v>0</v>
      </c>
      <c r="F152" s="17" t="s">
        <v>181</v>
      </c>
      <c r="G152" s="17" t="s">
        <v>345</v>
      </c>
      <c r="H152" s="18"/>
      <c r="I152" s="20">
        <f>I153</f>
        <v>450</v>
      </c>
    </row>
    <row r="153" spans="1:9" ht="30" x14ac:dyDescent="0.25">
      <c r="A153" s="23" t="s">
        <v>196</v>
      </c>
      <c r="B153" s="17" t="s">
        <v>13</v>
      </c>
      <c r="C153" s="17" t="s">
        <v>341</v>
      </c>
      <c r="D153" s="17" t="s">
        <v>98</v>
      </c>
      <c r="E153" s="18">
        <v>0</v>
      </c>
      <c r="F153" s="17" t="s">
        <v>181</v>
      </c>
      <c r="G153" s="17" t="s">
        <v>345</v>
      </c>
      <c r="H153" s="18">
        <v>240</v>
      </c>
      <c r="I153" s="20">
        <f>'Прил 3'!J139</f>
        <v>450</v>
      </c>
    </row>
    <row r="154" spans="1:9" x14ac:dyDescent="0.25">
      <c r="A154" s="14" t="s">
        <v>95</v>
      </c>
      <c r="B154" s="13" t="s">
        <v>16</v>
      </c>
      <c r="C154" s="14" t="s">
        <v>9</v>
      </c>
      <c r="D154" s="17"/>
      <c r="E154" s="18"/>
      <c r="F154" s="17"/>
      <c r="G154" s="17"/>
      <c r="H154" s="18"/>
      <c r="I154" s="24">
        <f>I155+I170</f>
        <v>15867.800000000001</v>
      </c>
    </row>
    <row r="155" spans="1:9" x14ac:dyDescent="0.25">
      <c r="A155" s="12" t="s">
        <v>96</v>
      </c>
      <c r="B155" s="13" t="s">
        <v>16</v>
      </c>
      <c r="C155" s="13" t="s">
        <v>65</v>
      </c>
      <c r="D155" s="17"/>
      <c r="E155" s="18"/>
      <c r="F155" s="17"/>
      <c r="G155" s="17"/>
      <c r="H155" s="18"/>
      <c r="I155" s="24">
        <f>I156</f>
        <v>15837.800000000001</v>
      </c>
    </row>
    <row r="156" spans="1:9" s="27" customFormat="1" ht="29.25" x14ac:dyDescent="0.25">
      <c r="A156" s="12" t="s">
        <v>374</v>
      </c>
      <c r="B156" s="13" t="s">
        <v>16</v>
      </c>
      <c r="C156" s="13" t="s">
        <v>65</v>
      </c>
      <c r="D156" s="13" t="s">
        <v>13</v>
      </c>
      <c r="E156" s="14">
        <v>0</v>
      </c>
      <c r="F156" s="13" t="s">
        <v>181</v>
      </c>
      <c r="G156" s="13" t="s">
        <v>335</v>
      </c>
      <c r="H156" s="14"/>
      <c r="I156" s="24">
        <f>I157</f>
        <v>15837.800000000001</v>
      </c>
    </row>
    <row r="157" spans="1:9" ht="43.5" x14ac:dyDescent="0.25">
      <c r="A157" s="25" t="s">
        <v>387</v>
      </c>
      <c r="B157" s="13" t="s">
        <v>16</v>
      </c>
      <c r="C157" s="13" t="s">
        <v>65</v>
      </c>
      <c r="D157" s="13" t="s">
        <v>13</v>
      </c>
      <c r="E157" s="14">
        <v>1</v>
      </c>
      <c r="F157" s="13" t="s">
        <v>181</v>
      </c>
      <c r="G157" s="17" t="s">
        <v>335</v>
      </c>
      <c r="H157" s="14"/>
      <c r="I157" s="24">
        <f>I158+I160+I162+I164+I168+I166</f>
        <v>15837.800000000001</v>
      </c>
    </row>
    <row r="158" spans="1:9" x14ac:dyDescent="0.25">
      <c r="A158" s="23" t="s">
        <v>121</v>
      </c>
      <c r="B158" s="17" t="s">
        <v>16</v>
      </c>
      <c r="C158" s="17" t="s">
        <v>65</v>
      </c>
      <c r="D158" s="17" t="s">
        <v>13</v>
      </c>
      <c r="E158" s="18">
        <v>1</v>
      </c>
      <c r="F158" s="17" t="s">
        <v>181</v>
      </c>
      <c r="G158" s="17" t="s">
        <v>233</v>
      </c>
      <c r="H158" s="18"/>
      <c r="I158" s="20">
        <f>I159</f>
        <v>5869.1</v>
      </c>
    </row>
    <row r="159" spans="1:9" ht="30" x14ac:dyDescent="0.25">
      <c r="A159" s="23" t="s">
        <v>196</v>
      </c>
      <c r="B159" s="17" t="s">
        <v>16</v>
      </c>
      <c r="C159" s="17" t="s">
        <v>65</v>
      </c>
      <c r="D159" s="17" t="s">
        <v>13</v>
      </c>
      <c r="E159" s="18">
        <v>1</v>
      </c>
      <c r="F159" s="17" t="s">
        <v>181</v>
      </c>
      <c r="G159" s="17" t="s">
        <v>233</v>
      </c>
      <c r="H159" s="18">
        <v>240</v>
      </c>
      <c r="I159" s="20">
        <f>'Прил 3'!J145</f>
        <v>5869.1</v>
      </c>
    </row>
    <row r="160" spans="1:9" x14ac:dyDescent="0.25">
      <c r="A160" s="23" t="s">
        <v>122</v>
      </c>
      <c r="B160" s="17" t="s">
        <v>16</v>
      </c>
      <c r="C160" s="17" t="s">
        <v>65</v>
      </c>
      <c r="D160" s="17" t="s">
        <v>13</v>
      </c>
      <c r="E160" s="18">
        <v>1</v>
      </c>
      <c r="F160" s="17" t="s">
        <v>181</v>
      </c>
      <c r="G160" s="17" t="s">
        <v>234</v>
      </c>
      <c r="H160" s="18"/>
      <c r="I160" s="20">
        <f>I161</f>
        <v>357.3</v>
      </c>
    </row>
    <row r="161" spans="1:9" ht="30" x14ac:dyDescent="0.25">
      <c r="A161" s="23" t="s">
        <v>196</v>
      </c>
      <c r="B161" s="17" t="s">
        <v>16</v>
      </c>
      <c r="C161" s="17" t="s">
        <v>65</v>
      </c>
      <c r="D161" s="17" t="s">
        <v>13</v>
      </c>
      <c r="E161" s="18">
        <v>1</v>
      </c>
      <c r="F161" s="17" t="s">
        <v>181</v>
      </c>
      <c r="G161" s="17" t="s">
        <v>234</v>
      </c>
      <c r="H161" s="18">
        <v>240</v>
      </c>
      <c r="I161" s="20">
        <f>'Прил 3'!J147</f>
        <v>357.3</v>
      </c>
    </row>
    <row r="162" spans="1:9" x14ac:dyDescent="0.25">
      <c r="A162" s="23" t="s">
        <v>123</v>
      </c>
      <c r="B162" s="17" t="s">
        <v>16</v>
      </c>
      <c r="C162" s="17" t="s">
        <v>65</v>
      </c>
      <c r="D162" s="17" t="s">
        <v>13</v>
      </c>
      <c r="E162" s="18">
        <v>1</v>
      </c>
      <c r="F162" s="17" t="s">
        <v>181</v>
      </c>
      <c r="G162" s="17" t="s">
        <v>235</v>
      </c>
      <c r="H162" s="18"/>
      <c r="I162" s="20">
        <f>I163</f>
        <v>1861.4</v>
      </c>
    </row>
    <row r="163" spans="1:9" ht="30" x14ac:dyDescent="0.25">
      <c r="A163" s="23" t="s">
        <v>196</v>
      </c>
      <c r="B163" s="17" t="s">
        <v>16</v>
      </c>
      <c r="C163" s="17" t="s">
        <v>65</v>
      </c>
      <c r="D163" s="17" t="s">
        <v>13</v>
      </c>
      <c r="E163" s="18">
        <v>1</v>
      </c>
      <c r="F163" s="17" t="s">
        <v>181</v>
      </c>
      <c r="G163" s="17" t="s">
        <v>235</v>
      </c>
      <c r="H163" s="18">
        <v>240</v>
      </c>
      <c r="I163" s="20">
        <f>'Прил 3'!J149</f>
        <v>1861.4</v>
      </c>
    </row>
    <row r="164" spans="1:9" ht="30" x14ac:dyDescent="0.25">
      <c r="A164" s="23" t="s">
        <v>165</v>
      </c>
      <c r="B164" s="17" t="s">
        <v>16</v>
      </c>
      <c r="C164" s="17" t="s">
        <v>65</v>
      </c>
      <c r="D164" s="17" t="s">
        <v>13</v>
      </c>
      <c r="E164" s="18">
        <v>1</v>
      </c>
      <c r="F164" s="17" t="s">
        <v>181</v>
      </c>
      <c r="G164" s="17" t="s">
        <v>236</v>
      </c>
      <c r="H164" s="18"/>
      <c r="I164" s="20">
        <f>I165</f>
        <v>50</v>
      </c>
    </row>
    <row r="165" spans="1:9" ht="30" x14ac:dyDescent="0.25">
      <c r="A165" s="23" t="s">
        <v>196</v>
      </c>
      <c r="B165" s="17" t="s">
        <v>16</v>
      </c>
      <c r="C165" s="17" t="s">
        <v>65</v>
      </c>
      <c r="D165" s="17" t="s">
        <v>13</v>
      </c>
      <c r="E165" s="18">
        <v>1</v>
      </c>
      <c r="F165" s="17" t="s">
        <v>181</v>
      </c>
      <c r="G165" s="17" t="s">
        <v>236</v>
      </c>
      <c r="H165" s="18">
        <v>240</v>
      </c>
      <c r="I165" s="20">
        <f>'Прил 3'!J151</f>
        <v>50</v>
      </c>
    </row>
    <row r="166" spans="1:9" x14ac:dyDescent="0.25">
      <c r="A166" s="23" t="s">
        <v>207</v>
      </c>
      <c r="B166" s="17" t="s">
        <v>16</v>
      </c>
      <c r="C166" s="17" t="s">
        <v>65</v>
      </c>
      <c r="D166" s="17" t="s">
        <v>13</v>
      </c>
      <c r="E166" s="18">
        <v>1</v>
      </c>
      <c r="F166" s="17" t="s">
        <v>181</v>
      </c>
      <c r="G166" s="17" t="s">
        <v>237</v>
      </c>
      <c r="H166" s="18"/>
      <c r="I166" s="20">
        <f>I167</f>
        <v>5100</v>
      </c>
    </row>
    <row r="167" spans="1:9" ht="30" x14ac:dyDescent="0.25">
      <c r="A167" s="23" t="s">
        <v>196</v>
      </c>
      <c r="B167" s="17" t="s">
        <v>16</v>
      </c>
      <c r="C167" s="17" t="s">
        <v>65</v>
      </c>
      <c r="D167" s="17" t="s">
        <v>13</v>
      </c>
      <c r="E167" s="18">
        <v>1</v>
      </c>
      <c r="F167" s="17" t="s">
        <v>181</v>
      </c>
      <c r="G167" s="17" t="s">
        <v>237</v>
      </c>
      <c r="H167" s="18">
        <v>240</v>
      </c>
      <c r="I167" s="20">
        <f>'Прил 3'!J153</f>
        <v>5100</v>
      </c>
    </row>
    <row r="168" spans="1:9" x14ac:dyDescent="0.25">
      <c r="A168" s="23" t="s">
        <v>154</v>
      </c>
      <c r="B168" s="17" t="s">
        <v>16</v>
      </c>
      <c r="C168" s="17" t="s">
        <v>65</v>
      </c>
      <c r="D168" s="17" t="s">
        <v>13</v>
      </c>
      <c r="E168" s="18">
        <v>1</v>
      </c>
      <c r="F168" s="17" t="s">
        <v>181</v>
      </c>
      <c r="G168" s="17" t="s">
        <v>238</v>
      </c>
      <c r="H168" s="18"/>
      <c r="I168" s="20">
        <f>I169</f>
        <v>2600.0000000000005</v>
      </c>
    </row>
    <row r="169" spans="1:9" ht="30" x14ac:dyDescent="0.25">
      <c r="A169" s="23" t="s">
        <v>196</v>
      </c>
      <c r="B169" s="17" t="s">
        <v>16</v>
      </c>
      <c r="C169" s="17" t="s">
        <v>65</v>
      </c>
      <c r="D169" s="17" t="s">
        <v>13</v>
      </c>
      <c r="E169" s="18">
        <v>1</v>
      </c>
      <c r="F169" s="17" t="s">
        <v>181</v>
      </c>
      <c r="G169" s="17" t="s">
        <v>238</v>
      </c>
      <c r="H169" s="18">
        <v>240</v>
      </c>
      <c r="I169" s="20">
        <f>'Прил 3'!J155</f>
        <v>2600.0000000000005</v>
      </c>
    </row>
    <row r="170" spans="1:9" x14ac:dyDescent="0.25">
      <c r="A170" s="12" t="s">
        <v>97</v>
      </c>
      <c r="B170" s="13" t="s">
        <v>16</v>
      </c>
      <c r="C170" s="13" t="s">
        <v>98</v>
      </c>
      <c r="D170" s="13"/>
      <c r="E170" s="13"/>
      <c r="F170" s="13"/>
      <c r="G170" s="17"/>
      <c r="H170" s="14" t="s">
        <v>8</v>
      </c>
      <c r="I170" s="15">
        <f>I171</f>
        <v>30</v>
      </c>
    </row>
    <row r="171" spans="1:9" s="27" customFormat="1" ht="43.5" x14ac:dyDescent="0.25">
      <c r="A171" s="25" t="s">
        <v>375</v>
      </c>
      <c r="B171" s="13" t="s">
        <v>16</v>
      </c>
      <c r="C171" s="13" t="s">
        <v>98</v>
      </c>
      <c r="D171" s="13" t="s">
        <v>16</v>
      </c>
      <c r="E171" s="14">
        <v>0</v>
      </c>
      <c r="F171" s="13" t="s">
        <v>181</v>
      </c>
      <c r="G171" s="13" t="s">
        <v>335</v>
      </c>
      <c r="H171" s="14"/>
      <c r="I171" s="24">
        <f>I172</f>
        <v>30</v>
      </c>
    </row>
    <row r="172" spans="1:9" x14ac:dyDescent="0.25">
      <c r="A172" s="23" t="s">
        <v>185</v>
      </c>
      <c r="B172" s="17" t="s">
        <v>16</v>
      </c>
      <c r="C172" s="17" t="s">
        <v>98</v>
      </c>
      <c r="D172" s="17" t="s">
        <v>16</v>
      </c>
      <c r="E172" s="18">
        <v>0</v>
      </c>
      <c r="F172" s="17" t="s">
        <v>181</v>
      </c>
      <c r="G172" s="17" t="s">
        <v>239</v>
      </c>
      <c r="H172" s="18"/>
      <c r="I172" s="20">
        <f>I173</f>
        <v>30</v>
      </c>
    </row>
    <row r="173" spans="1:9" ht="45" x14ac:dyDescent="0.25">
      <c r="A173" s="23" t="s">
        <v>396</v>
      </c>
      <c r="B173" s="17" t="s">
        <v>16</v>
      </c>
      <c r="C173" s="17" t="s">
        <v>98</v>
      </c>
      <c r="D173" s="17" t="s">
        <v>16</v>
      </c>
      <c r="E173" s="18">
        <v>0</v>
      </c>
      <c r="F173" s="17" t="s">
        <v>181</v>
      </c>
      <c r="G173" s="17" t="s">
        <v>239</v>
      </c>
      <c r="H173" s="18">
        <v>810</v>
      </c>
      <c r="I173" s="20">
        <f>'Прил 3'!J159</f>
        <v>30</v>
      </c>
    </row>
    <row r="174" spans="1:9" x14ac:dyDescent="0.25">
      <c r="A174" s="14" t="s">
        <v>19</v>
      </c>
      <c r="B174" s="13" t="s">
        <v>17</v>
      </c>
      <c r="C174" s="14" t="s">
        <v>9</v>
      </c>
      <c r="D174" s="17"/>
      <c r="E174" s="18"/>
      <c r="F174" s="17"/>
      <c r="G174" s="17"/>
      <c r="H174" s="18"/>
      <c r="I174" s="24">
        <f>I175+I190+I195+I225</f>
        <v>72012.800000000003</v>
      </c>
    </row>
    <row r="175" spans="1:9" x14ac:dyDescent="0.25">
      <c r="A175" s="12" t="s">
        <v>20</v>
      </c>
      <c r="B175" s="13" t="s">
        <v>17</v>
      </c>
      <c r="C175" s="14" t="s">
        <v>12</v>
      </c>
      <c r="D175" s="17"/>
      <c r="E175" s="18"/>
      <c r="F175" s="17"/>
      <c r="G175" s="17"/>
      <c r="H175" s="18"/>
      <c r="I175" s="24">
        <f>I176+I186</f>
        <v>21745.9</v>
      </c>
    </row>
    <row r="176" spans="1:9" s="27" customFormat="1" ht="43.5" x14ac:dyDescent="0.25">
      <c r="A176" s="25" t="s">
        <v>376</v>
      </c>
      <c r="B176" s="13" t="s">
        <v>17</v>
      </c>
      <c r="C176" s="13" t="s">
        <v>12</v>
      </c>
      <c r="D176" s="13" t="s">
        <v>17</v>
      </c>
      <c r="E176" s="14">
        <v>0</v>
      </c>
      <c r="F176" s="13" t="s">
        <v>181</v>
      </c>
      <c r="G176" s="13" t="s">
        <v>335</v>
      </c>
      <c r="H176" s="14"/>
      <c r="I176" s="24">
        <f>I177+I180+I183</f>
        <v>20595.5</v>
      </c>
    </row>
    <row r="177" spans="1:9" x14ac:dyDescent="0.25">
      <c r="A177" s="25" t="s">
        <v>125</v>
      </c>
      <c r="B177" s="13" t="s">
        <v>17</v>
      </c>
      <c r="C177" s="13" t="s">
        <v>12</v>
      </c>
      <c r="D177" s="13" t="s">
        <v>17</v>
      </c>
      <c r="E177" s="14">
        <v>1</v>
      </c>
      <c r="F177" s="13" t="s">
        <v>181</v>
      </c>
      <c r="G177" s="13" t="s">
        <v>335</v>
      </c>
      <c r="H177" s="14"/>
      <c r="I177" s="24">
        <f>I178</f>
        <v>100</v>
      </c>
    </row>
    <row r="178" spans="1:9" x14ac:dyDescent="0.25">
      <c r="A178" s="23" t="s">
        <v>210</v>
      </c>
      <c r="B178" s="17" t="s">
        <v>17</v>
      </c>
      <c r="C178" s="17" t="s">
        <v>12</v>
      </c>
      <c r="D178" s="17" t="s">
        <v>17</v>
      </c>
      <c r="E178" s="18">
        <v>1</v>
      </c>
      <c r="F178" s="17" t="s">
        <v>181</v>
      </c>
      <c r="G178" s="17" t="s">
        <v>240</v>
      </c>
      <c r="H178" s="18"/>
      <c r="I178" s="20">
        <f>I179</f>
        <v>100</v>
      </c>
    </row>
    <row r="179" spans="1:9" ht="30" x14ac:dyDescent="0.25">
      <c r="A179" s="23" t="s">
        <v>196</v>
      </c>
      <c r="B179" s="17" t="s">
        <v>17</v>
      </c>
      <c r="C179" s="17" t="s">
        <v>12</v>
      </c>
      <c r="D179" s="17" t="s">
        <v>17</v>
      </c>
      <c r="E179" s="18">
        <v>1</v>
      </c>
      <c r="F179" s="17" t="s">
        <v>181</v>
      </c>
      <c r="G179" s="17" t="s">
        <v>240</v>
      </c>
      <c r="H179" s="18">
        <v>240</v>
      </c>
      <c r="I179" s="20">
        <f>'Прил 3'!J165</f>
        <v>100</v>
      </c>
    </row>
    <row r="180" spans="1:9" ht="29.25" x14ac:dyDescent="0.25">
      <c r="A180" s="25" t="s">
        <v>393</v>
      </c>
      <c r="B180" s="175" t="s">
        <v>17</v>
      </c>
      <c r="C180" s="175" t="s">
        <v>12</v>
      </c>
      <c r="D180" s="13" t="s">
        <v>17</v>
      </c>
      <c r="E180" s="14">
        <v>2</v>
      </c>
      <c r="F180" s="13" t="s">
        <v>181</v>
      </c>
      <c r="G180" s="13" t="s">
        <v>335</v>
      </c>
      <c r="H180" s="14"/>
      <c r="I180" s="24">
        <f>I181</f>
        <v>40.299999999999997</v>
      </c>
    </row>
    <row r="181" spans="1:9" x14ac:dyDescent="0.25">
      <c r="A181" s="23" t="s">
        <v>394</v>
      </c>
      <c r="B181" s="22" t="s">
        <v>17</v>
      </c>
      <c r="C181" s="22" t="s">
        <v>12</v>
      </c>
      <c r="D181" s="17" t="s">
        <v>17</v>
      </c>
      <c r="E181" s="18">
        <v>2</v>
      </c>
      <c r="F181" s="17" t="s">
        <v>181</v>
      </c>
      <c r="G181" s="17" t="s">
        <v>395</v>
      </c>
      <c r="H181" s="18"/>
      <c r="I181" s="20">
        <f>I182</f>
        <v>40.299999999999997</v>
      </c>
    </row>
    <row r="182" spans="1:9" ht="30" x14ac:dyDescent="0.25">
      <c r="A182" s="23" t="s">
        <v>196</v>
      </c>
      <c r="B182" s="22" t="s">
        <v>17</v>
      </c>
      <c r="C182" s="22" t="s">
        <v>12</v>
      </c>
      <c r="D182" s="17" t="s">
        <v>17</v>
      </c>
      <c r="E182" s="18">
        <v>2</v>
      </c>
      <c r="F182" s="17" t="s">
        <v>181</v>
      </c>
      <c r="G182" s="17" t="s">
        <v>395</v>
      </c>
      <c r="H182" s="18">
        <v>240</v>
      </c>
      <c r="I182" s="20">
        <f>'Прил 3'!J168</f>
        <v>40.299999999999997</v>
      </c>
    </row>
    <row r="183" spans="1:9" ht="43.5" x14ac:dyDescent="0.25">
      <c r="A183" s="25" t="s">
        <v>313</v>
      </c>
      <c r="B183" s="13" t="s">
        <v>17</v>
      </c>
      <c r="C183" s="13" t="s">
        <v>12</v>
      </c>
      <c r="D183" s="13" t="s">
        <v>17</v>
      </c>
      <c r="E183" s="14">
        <v>6</v>
      </c>
      <c r="F183" s="13" t="s">
        <v>181</v>
      </c>
      <c r="G183" s="13" t="s">
        <v>335</v>
      </c>
      <c r="H183" s="14"/>
      <c r="I183" s="24">
        <f>I184</f>
        <v>20455.2</v>
      </c>
    </row>
    <row r="184" spans="1:9" x14ac:dyDescent="0.25">
      <c r="A184" s="23" t="s">
        <v>206</v>
      </c>
      <c r="B184" s="17" t="s">
        <v>17</v>
      </c>
      <c r="C184" s="17" t="s">
        <v>12</v>
      </c>
      <c r="D184" s="17" t="s">
        <v>17</v>
      </c>
      <c r="E184" s="18">
        <v>6</v>
      </c>
      <c r="F184" s="17" t="s">
        <v>181</v>
      </c>
      <c r="G184" s="17" t="s">
        <v>229</v>
      </c>
      <c r="H184" s="18"/>
      <c r="I184" s="20">
        <f>I185</f>
        <v>20455.2</v>
      </c>
    </row>
    <row r="185" spans="1:9" ht="30" x14ac:dyDescent="0.25">
      <c r="A185" s="23" t="s">
        <v>196</v>
      </c>
      <c r="B185" s="17" t="s">
        <v>17</v>
      </c>
      <c r="C185" s="17" t="s">
        <v>12</v>
      </c>
      <c r="D185" s="17" t="s">
        <v>17</v>
      </c>
      <c r="E185" s="18">
        <v>6</v>
      </c>
      <c r="F185" s="17" t="s">
        <v>181</v>
      </c>
      <c r="G185" s="17" t="s">
        <v>229</v>
      </c>
      <c r="H185" s="18">
        <v>240</v>
      </c>
      <c r="I185" s="20">
        <f>'Прил 3'!J171</f>
        <v>20455.2</v>
      </c>
    </row>
    <row r="186" spans="1:9" x14ac:dyDescent="0.25">
      <c r="A186" s="25" t="s">
        <v>116</v>
      </c>
      <c r="B186" s="13" t="s">
        <v>17</v>
      </c>
      <c r="C186" s="14" t="s">
        <v>12</v>
      </c>
      <c r="D186" s="13" t="s">
        <v>100</v>
      </c>
      <c r="E186" s="14">
        <v>0</v>
      </c>
      <c r="F186" s="13" t="s">
        <v>181</v>
      </c>
      <c r="G186" s="13" t="s">
        <v>335</v>
      </c>
      <c r="H186" s="18"/>
      <c r="I186" s="24">
        <f>I187</f>
        <v>1150.4000000000001</v>
      </c>
    </row>
    <row r="187" spans="1:9" x14ac:dyDescent="0.25">
      <c r="A187" s="23" t="s">
        <v>117</v>
      </c>
      <c r="B187" s="17" t="s">
        <v>17</v>
      </c>
      <c r="C187" s="18" t="s">
        <v>12</v>
      </c>
      <c r="D187" s="17" t="s">
        <v>100</v>
      </c>
      <c r="E187" s="18">
        <v>9</v>
      </c>
      <c r="F187" s="17" t="s">
        <v>181</v>
      </c>
      <c r="G187" s="17" t="s">
        <v>335</v>
      </c>
      <c r="H187" s="18"/>
      <c r="I187" s="20">
        <f>I188</f>
        <v>1150.4000000000001</v>
      </c>
    </row>
    <row r="188" spans="1:9" ht="30" x14ac:dyDescent="0.25">
      <c r="A188" s="23" t="s">
        <v>180</v>
      </c>
      <c r="B188" s="17" t="s">
        <v>17</v>
      </c>
      <c r="C188" s="18" t="s">
        <v>12</v>
      </c>
      <c r="D188" s="17" t="s">
        <v>100</v>
      </c>
      <c r="E188" s="18">
        <v>9</v>
      </c>
      <c r="F188" s="17" t="s">
        <v>181</v>
      </c>
      <c r="G188" s="17" t="s">
        <v>241</v>
      </c>
      <c r="H188" s="18"/>
      <c r="I188" s="20">
        <f>I189</f>
        <v>1150.4000000000001</v>
      </c>
    </row>
    <row r="189" spans="1:9" ht="30" x14ac:dyDescent="0.25">
      <c r="A189" s="23" t="s">
        <v>196</v>
      </c>
      <c r="B189" s="17" t="s">
        <v>17</v>
      </c>
      <c r="C189" s="18" t="s">
        <v>12</v>
      </c>
      <c r="D189" s="17" t="s">
        <v>100</v>
      </c>
      <c r="E189" s="18">
        <v>9</v>
      </c>
      <c r="F189" s="17" t="s">
        <v>181</v>
      </c>
      <c r="G189" s="17" t="s">
        <v>241</v>
      </c>
      <c r="H189" s="18">
        <v>240</v>
      </c>
      <c r="I189" s="20">
        <f>'Прил 3'!J175</f>
        <v>1150.4000000000001</v>
      </c>
    </row>
    <row r="190" spans="1:9" hidden="1" x14ac:dyDescent="0.25">
      <c r="A190" s="12" t="s">
        <v>83</v>
      </c>
      <c r="B190" s="13" t="s">
        <v>17</v>
      </c>
      <c r="C190" s="13" t="s">
        <v>14</v>
      </c>
      <c r="D190" s="17"/>
      <c r="E190" s="18"/>
      <c r="F190" s="17"/>
      <c r="G190" s="17"/>
      <c r="H190" s="37"/>
      <c r="I190" s="24">
        <f>I191</f>
        <v>0</v>
      </c>
    </row>
    <row r="191" spans="1:9" s="27" customFormat="1" ht="43.5" hidden="1" x14ac:dyDescent="0.25">
      <c r="A191" s="25" t="s">
        <v>376</v>
      </c>
      <c r="B191" s="13" t="s">
        <v>17</v>
      </c>
      <c r="C191" s="13" t="s">
        <v>14</v>
      </c>
      <c r="D191" s="13" t="s">
        <v>17</v>
      </c>
      <c r="E191" s="14">
        <v>0</v>
      </c>
      <c r="F191" s="13" t="s">
        <v>181</v>
      </c>
      <c r="G191" s="13" t="s">
        <v>335</v>
      </c>
      <c r="H191" s="59"/>
      <c r="I191" s="24">
        <f>I192</f>
        <v>0</v>
      </c>
    </row>
    <row r="192" spans="1:9" ht="29.25" hidden="1" x14ac:dyDescent="0.25">
      <c r="A192" s="12" t="s">
        <v>177</v>
      </c>
      <c r="B192" s="13" t="s">
        <v>17</v>
      </c>
      <c r="C192" s="13" t="s">
        <v>14</v>
      </c>
      <c r="D192" s="13" t="s">
        <v>17</v>
      </c>
      <c r="E192" s="14">
        <v>3</v>
      </c>
      <c r="F192" s="17" t="s">
        <v>181</v>
      </c>
      <c r="G192" s="17" t="s">
        <v>335</v>
      </c>
      <c r="H192" s="59"/>
      <c r="I192" s="24">
        <f>I193</f>
        <v>0</v>
      </c>
    </row>
    <row r="193" spans="1:9" hidden="1" x14ac:dyDescent="0.25">
      <c r="A193" s="16" t="s">
        <v>124</v>
      </c>
      <c r="B193" s="17" t="s">
        <v>17</v>
      </c>
      <c r="C193" s="17" t="s">
        <v>14</v>
      </c>
      <c r="D193" s="17" t="s">
        <v>17</v>
      </c>
      <c r="E193" s="18">
        <v>3</v>
      </c>
      <c r="F193" s="17" t="s">
        <v>181</v>
      </c>
      <c r="G193" s="121">
        <v>29550</v>
      </c>
      <c r="H193" s="37"/>
      <c r="I193" s="20">
        <f>I194</f>
        <v>0</v>
      </c>
    </row>
    <row r="194" spans="1:9" ht="30" hidden="1" x14ac:dyDescent="0.25">
      <c r="A194" s="23" t="s">
        <v>196</v>
      </c>
      <c r="B194" s="17" t="s">
        <v>17</v>
      </c>
      <c r="C194" s="17" t="s">
        <v>14</v>
      </c>
      <c r="D194" s="17" t="s">
        <v>17</v>
      </c>
      <c r="E194" s="18">
        <v>3</v>
      </c>
      <c r="F194" s="17" t="s">
        <v>181</v>
      </c>
      <c r="G194" s="121">
        <v>29550</v>
      </c>
      <c r="H194" s="121">
        <v>240</v>
      </c>
      <c r="I194" s="20">
        <f>'Прил 3'!J180</f>
        <v>0</v>
      </c>
    </row>
    <row r="195" spans="1:9" x14ac:dyDescent="0.25">
      <c r="A195" s="12" t="s">
        <v>3</v>
      </c>
      <c r="B195" s="13" t="s">
        <v>17</v>
      </c>
      <c r="C195" s="14" t="s">
        <v>13</v>
      </c>
      <c r="D195" s="13" t="s">
        <v>10</v>
      </c>
      <c r="E195" s="14"/>
      <c r="F195" s="13"/>
      <c r="G195" s="17"/>
      <c r="H195" s="14"/>
      <c r="I195" s="15">
        <f>I196</f>
        <v>31950.600000000002</v>
      </c>
    </row>
    <row r="196" spans="1:9" s="27" customFormat="1" ht="29.25" x14ac:dyDescent="0.25">
      <c r="A196" s="12" t="s">
        <v>374</v>
      </c>
      <c r="B196" s="13" t="s">
        <v>17</v>
      </c>
      <c r="C196" s="13" t="s">
        <v>13</v>
      </c>
      <c r="D196" s="13" t="s">
        <v>13</v>
      </c>
      <c r="E196" s="14">
        <v>0</v>
      </c>
      <c r="F196" s="13" t="s">
        <v>181</v>
      </c>
      <c r="G196" s="13" t="s">
        <v>335</v>
      </c>
      <c r="H196" s="14"/>
      <c r="I196" s="24">
        <f>I197+I202</f>
        <v>31950.600000000002</v>
      </c>
    </row>
    <row r="197" spans="1:9" ht="29.25" x14ac:dyDescent="0.25">
      <c r="A197" s="25" t="s">
        <v>127</v>
      </c>
      <c r="B197" s="13" t="s">
        <v>17</v>
      </c>
      <c r="C197" s="13" t="s">
        <v>13</v>
      </c>
      <c r="D197" s="13" t="s">
        <v>13</v>
      </c>
      <c r="E197" s="14">
        <v>2</v>
      </c>
      <c r="F197" s="17" t="s">
        <v>181</v>
      </c>
      <c r="G197" s="17" t="s">
        <v>335</v>
      </c>
      <c r="H197" s="14"/>
      <c r="I197" s="24">
        <f>I198+I200</f>
        <v>9356.2000000000007</v>
      </c>
    </row>
    <row r="198" spans="1:9" x14ac:dyDescent="0.25">
      <c r="A198" s="23" t="s">
        <v>128</v>
      </c>
      <c r="B198" s="17" t="s">
        <v>17</v>
      </c>
      <c r="C198" s="17" t="s">
        <v>13</v>
      </c>
      <c r="D198" s="17" t="s">
        <v>13</v>
      </c>
      <c r="E198" s="18">
        <v>2</v>
      </c>
      <c r="F198" s="17" t="s">
        <v>181</v>
      </c>
      <c r="G198" s="17" t="s">
        <v>242</v>
      </c>
      <c r="H198" s="18"/>
      <c r="I198" s="20">
        <f>I199</f>
        <v>5856.2</v>
      </c>
    </row>
    <row r="199" spans="1:9" ht="30" x14ac:dyDescent="0.25">
      <c r="A199" s="23" t="s">
        <v>196</v>
      </c>
      <c r="B199" s="17" t="s">
        <v>17</v>
      </c>
      <c r="C199" s="17" t="s">
        <v>13</v>
      </c>
      <c r="D199" s="17" t="s">
        <v>13</v>
      </c>
      <c r="E199" s="18">
        <v>2</v>
      </c>
      <c r="F199" s="17" t="s">
        <v>181</v>
      </c>
      <c r="G199" s="17" t="s">
        <v>242</v>
      </c>
      <c r="H199" s="18">
        <v>240</v>
      </c>
      <c r="I199" s="20">
        <f>'Прил 3'!J185</f>
        <v>5856.2</v>
      </c>
    </row>
    <row r="200" spans="1:9" x14ac:dyDescent="0.25">
      <c r="A200" s="23" t="s">
        <v>131</v>
      </c>
      <c r="B200" s="17" t="s">
        <v>17</v>
      </c>
      <c r="C200" s="17" t="s">
        <v>13</v>
      </c>
      <c r="D200" s="17" t="s">
        <v>13</v>
      </c>
      <c r="E200" s="18">
        <v>2</v>
      </c>
      <c r="F200" s="17" t="s">
        <v>181</v>
      </c>
      <c r="G200" s="17" t="s">
        <v>243</v>
      </c>
      <c r="H200" s="18"/>
      <c r="I200" s="20">
        <f>I201</f>
        <v>3500</v>
      </c>
    </row>
    <row r="201" spans="1:9" ht="30" x14ac:dyDescent="0.25">
      <c r="A201" s="23" t="s">
        <v>196</v>
      </c>
      <c r="B201" s="17" t="s">
        <v>17</v>
      </c>
      <c r="C201" s="17" t="s">
        <v>13</v>
      </c>
      <c r="D201" s="17" t="s">
        <v>13</v>
      </c>
      <c r="E201" s="18">
        <v>2</v>
      </c>
      <c r="F201" s="17" t="s">
        <v>181</v>
      </c>
      <c r="G201" s="17" t="s">
        <v>243</v>
      </c>
      <c r="H201" s="18">
        <v>240</v>
      </c>
      <c r="I201" s="20">
        <f>'Прил 3'!J187</f>
        <v>3500</v>
      </c>
    </row>
    <row r="202" spans="1:9" ht="29.25" x14ac:dyDescent="0.25">
      <c r="A202" s="25" t="s">
        <v>129</v>
      </c>
      <c r="B202" s="13" t="s">
        <v>17</v>
      </c>
      <c r="C202" s="13" t="s">
        <v>13</v>
      </c>
      <c r="D202" s="13" t="s">
        <v>13</v>
      </c>
      <c r="E202" s="14">
        <v>3</v>
      </c>
      <c r="F202" s="13" t="s">
        <v>181</v>
      </c>
      <c r="G202" s="13" t="s">
        <v>335</v>
      </c>
      <c r="H202" s="14"/>
      <c r="I202" s="24">
        <f>I203+I205+I207+I209+I211+I213+I215+I217+I219+I221+I223</f>
        <v>22594.400000000001</v>
      </c>
    </row>
    <row r="203" spans="1:9" x14ac:dyDescent="0.25">
      <c r="A203" s="23" t="s">
        <v>123</v>
      </c>
      <c r="B203" s="17" t="s">
        <v>17</v>
      </c>
      <c r="C203" s="17" t="s">
        <v>13</v>
      </c>
      <c r="D203" s="17" t="s">
        <v>13</v>
      </c>
      <c r="E203" s="18">
        <v>3</v>
      </c>
      <c r="F203" s="17" t="s">
        <v>181</v>
      </c>
      <c r="G203" s="17" t="s">
        <v>235</v>
      </c>
      <c r="H203" s="18"/>
      <c r="I203" s="20">
        <f>I204</f>
        <v>300</v>
      </c>
    </row>
    <row r="204" spans="1:9" ht="30" x14ac:dyDescent="0.25">
      <c r="A204" s="23" t="s">
        <v>196</v>
      </c>
      <c r="B204" s="17" t="s">
        <v>17</v>
      </c>
      <c r="C204" s="17" t="s">
        <v>13</v>
      </c>
      <c r="D204" s="17" t="s">
        <v>13</v>
      </c>
      <c r="E204" s="18">
        <v>3</v>
      </c>
      <c r="F204" s="17" t="s">
        <v>181</v>
      </c>
      <c r="G204" s="17" t="s">
        <v>235</v>
      </c>
      <c r="H204" s="18">
        <v>240</v>
      </c>
      <c r="I204" s="20">
        <f>'Прил 3'!J190</f>
        <v>300</v>
      </c>
    </row>
    <row r="205" spans="1:9" x14ac:dyDescent="0.25">
      <c r="A205" s="23" t="s">
        <v>130</v>
      </c>
      <c r="B205" s="17" t="s">
        <v>17</v>
      </c>
      <c r="C205" s="17" t="s">
        <v>13</v>
      </c>
      <c r="D205" s="17" t="s">
        <v>13</v>
      </c>
      <c r="E205" s="18">
        <v>3</v>
      </c>
      <c r="F205" s="17" t="s">
        <v>181</v>
      </c>
      <c r="G205" s="17" t="s">
        <v>244</v>
      </c>
      <c r="H205" s="18"/>
      <c r="I205" s="20">
        <f>I206</f>
        <v>600</v>
      </c>
    </row>
    <row r="206" spans="1:9" ht="30" x14ac:dyDescent="0.25">
      <c r="A206" s="23" t="s">
        <v>196</v>
      </c>
      <c r="B206" s="17" t="s">
        <v>17</v>
      </c>
      <c r="C206" s="17" t="s">
        <v>13</v>
      </c>
      <c r="D206" s="17" t="s">
        <v>13</v>
      </c>
      <c r="E206" s="18">
        <v>3</v>
      </c>
      <c r="F206" s="17" t="s">
        <v>181</v>
      </c>
      <c r="G206" s="17" t="s">
        <v>244</v>
      </c>
      <c r="H206" s="18">
        <v>240</v>
      </c>
      <c r="I206" s="20">
        <f>'Прил 3'!J192</f>
        <v>600</v>
      </c>
    </row>
    <row r="207" spans="1:9" x14ac:dyDescent="0.25">
      <c r="A207" s="23" t="s">
        <v>132</v>
      </c>
      <c r="B207" s="17" t="s">
        <v>17</v>
      </c>
      <c r="C207" s="17" t="s">
        <v>13</v>
      </c>
      <c r="D207" s="17" t="s">
        <v>13</v>
      </c>
      <c r="E207" s="18">
        <v>3</v>
      </c>
      <c r="F207" s="17" t="s">
        <v>181</v>
      </c>
      <c r="G207" s="18">
        <v>29220</v>
      </c>
      <c r="H207" s="18"/>
      <c r="I207" s="20">
        <f>I208</f>
        <v>800</v>
      </c>
    </row>
    <row r="208" spans="1:9" ht="30" x14ac:dyDescent="0.25">
      <c r="A208" s="23" t="s">
        <v>196</v>
      </c>
      <c r="B208" s="17" t="s">
        <v>17</v>
      </c>
      <c r="C208" s="17" t="s">
        <v>13</v>
      </c>
      <c r="D208" s="17" t="s">
        <v>13</v>
      </c>
      <c r="E208" s="18">
        <v>3</v>
      </c>
      <c r="F208" s="17" t="s">
        <v>181</v>
      </c>
      <c r="G208" s="18">
        <v>29220</v>
      </c>
      <c r="H208" s="18">
        <v>240</v>
      </c>
      <c r="I208" s="20">
        <f>'Прил 3'!J194</f>
        <v>800</v>
      </c>
    </row>
    <row r="209" spans="1:28" x14ac:dyDescent="0.25">
      <c r="A209" s="23" t="s">
        <v>135</v>
      </c>
      <c r="B209" s="17" t="s">
        <v>17</v>
      </c>
      <c r="C209" s="17" t="s">
        <v>13</v>
      </c>
      <c r="D209" s="17" t="s">
        <v>13</v>
      </c>
      <c r="E209" s="18">
        <v>3</v>
      </c>
      <c r="F209" s="17" t="s">
        <v>181</v>
      </c>
      <c r="G209" s="17" t="s">
        <v>245</v>
      </c>
      <c r="H209" s="18"/>
      <c r="I209" s="20">
        <f>I210</f>
        <v>17494.400000000001</v>
      </c>
    </row>
    <row r="210" spans="1:28" ht="30" x14ac:dyDescent="0.25">
      <c r="A210" s="23" t="s">
        <v>196</v>
      </c>
      <c r="B210" s="17" t="s">
        <v>17</v>
      </c>
      <c r="C210" s="17" t="s">
        <v>13</v>
      </c>
      <c r="D210" s="17" t="s">
        <v>13</v>
      </c>
      <c r="E210" s="18">
        <v>3</v>
      </c>
      <c r="F210" s="17" t="s">
        <v>181</v>
      </c>
      <c r="G210" s="17" t="s">
        <v>245</v>
      </c>
      <c r="H210" s="18">
        <v>240</v>
      </c>
      <c r="I210" s="20">
        <f>'Прил 3'!J196</f>
        <v>17494.400000000001</v>
      </c>
    </row>
    <row r="211" spans="1:28" hidden="1" x14ac:dyDescent="0.25">
      <c r="A211" s="23" t="s">
        <v>133</v>
      </c>
      <c r="B211" s="17" t="s">
        <v>17</v>
      </c>
      <c r="C211" s="17" t="s">
        <v>13</v>
      </c>
      <c r="D211" s="17" t="s">
        <v>13</v>
      </c>
      <c r="E211" s="18">
        <v>3</v>
      </c>
      <c r="F211" s="17" t="s">
        <v>181</v>
      </c>
      <c r="G211" s="18">
        <v>29470</v>
      </c>
      <c r="H211" s="18"/>
      <c r="I211" s="20">
        <f>I212</f>
        <v>0</v>
      </c>
      <c r="J211" s="179"/>
      <c r="K211" s="179"/>
      <c r="L211" s="179"/>
      <c r="M211" s="179"/>
      <c r="N211" s="179"/>
      <c r="O211" s="179"/>
      <c r="P211" s="179"/>
      <c r="Q211" s="179"/>
      <c r="R211" s="179"/>
      <c r="S211" s="179"/>
      <c r="T211" s="179"/>
      <c r="U211" s="179"/>
      <c r="V211" s="179"/>
      <c r="W211" s="179"/>
      <c r="X211" s="179"/>
      <c r="Y211" s="179"/>
      <c r="Z211" s="179"/>
      <c r="AA211" s="179"/>
      <c r="AB211" s="179"/>
    </row>
    <row r="212" spans="1:28" ht="30" hidden="1" x14ac:dyDescent="0.25">
      <c r="A212" s="23" t="s">
        <v>196</v>
      </c>
      <c r="B212" s="17" t="s">
        <v>17</v>
      </c>
      <c r="C212" s="17" t="s">
        <v>13</v>
      </c>
      <c r="D212" s="17" t="s">
        <v>13</v>
      </c>
      <c r="E212" s="18">
        <v>3</v>
      </c>
      <c r="F212" s="17" t="s">
        <v>181</v>
      </c>
      <c r="G212" s="18">
        <v>29470</v>
      </c>
      <c r="H212" s="18">
        <v>240</v>
      </c>
      <c r="I212" s="20">
        <f>'Прил 3'!J198</f>
        <v>0</v>
      </c>
    </row>
    <row r="213" spans="1:28" x14ac:dyDescent="0.25">
      <c r="A213" s="23" t="s">
        <v>134</v>
      </c>
      <c r="B213" s="17" t="s">
        <v>17</v>
      </c>
      <c r="C213" s="17" t="s">
        <v>13</v>
      </c>
      <c r="D213" s="17" t="s">
        <v>13</v>
      </c>
      <c r="E213" s="18">
        <v>3</v>
      </c>
      <c r="F213" s="17" t="s">
        <v>181</v>
      </c>
      <c r="G213" s="18">
        <v>29490</v>
      </c>
      <c r="H213" s="18"/>
      <c r="I213" s="20">
        <f>I214</f>
        <v>400</v>
      </c>
    </row>
    <row r="214" spans="1:28" ht="30" x14ac:dyDescent="0.25">
      <c r="A214" s="23" t="s">
        <v>196</v>
      </c>
      <c r="B214" s="17" t="s">
        <v>17</v>
      </c>
      <c r="C214" s="17" t="s">
        <v>13</v>
      </c>
      <c r="D214" s="17" t="s">
        <v>13</v>
      </c>
      <c r="E214" s="18">
        <v>3</v>
      </c>
      <c r="F214" s="17" t="s">
        <v>181</v>
      </c>
      <c r="G214" s="18">
        <v>29490</v>
      </c>
      <c r="H214" s="18">
        <v>240</v>
      </c>
      <c r="I214" s="20">
        <f>'Прил 3'!J200</f>
        <v>400</v>
      </c>
    </row>
    <row r="215" spans="1:28" x14ac:dyDescent="0.25">
      <c r="A215" s="23" t="s">
        <v>155</v>
      </c>
      <c r="B215" s="17" t="s">
        <v>17</v>
      </c>
      <c r="C215" s="17" t="s">
        <v>13</v>
      </c>
      <c r="D215" s="17" t="s">
        <v>13</v>
      </c>
      <c r="E215" s="18">
        <v>3</v>
      </c>
      <c r="F215" s="17" t="s">
        <v>181</v>
      </c>
      <c r="G215" s="17" t="s">
        <v>277</v>
      </c>
      <c r="H215" s="18"/>
      <c r="I215" s="20">
        <f>I216</f>
        <v>600</v>
      </c>
    </row>
    <row r="216" spans="1:28" ht="30" x14ac:dyDescent="0.25">
      <c r="A216" s="23" t="s">
        <v>196</v>
      </c>
      <c r="B216" s="17" t="s">
        <v>17</v>
      </c>
      <c r="C216" s="17" t="s">
        <v>13</v>
      </c>
      <c r="D216" s="17" t="s">
        <v>13</v>
      </c>
      <c r="E216" s="18">
        <v>3</v>
      </c>
      <c r="F216" s="17" t="s">
        <v>181</v>
      </c>
      <c r="G216" s="17" t="s">
        <v>277</v>
      </c>
      <c r="H216" s="18">
        <v>240</v>
      </c>
      <c r="I216" s="20">
        <f>'Прил 3'!J202</f>
        <v>600</v>
      </c>
    </row>
    <row r="217" spans="1:28" x14ac:dyDescent="0.25">
      <c r="A217" s="23" t="s">
        <v>156</v>
      </c>
      <c r="B217" s="17" t="s">
        <v>17</v>
      </c>
      <c r="C217" s="17" t="s">
        <v>13</v>
      </c>
      <c r="D217" s="17" t="s">
        <v>13</v>
      </c>
      <c r="E217" s="18">
        <v>3</v>
      </c>
      <c r="F217" s="17" t="s">
        <v>181</v>
      </c>
      <c r="G217" s="17" t="s">
        <v>246</v>
      </c>
      <c r="H217" s="18"/>
      <c r="I217" s="20">
        <f>I218</f>
        <v>100</v>
      </c>
    </row>
    <row r="218" spans="1:28" ht="30" x14ac:dyDescent="0.25">
      <c r="A218" s="23" t="s">
        <v>196</v>
      </c>
      <c r="B218" s="17" t="s">
        <v>17</v>
      </c>
      <c r="C218" s="17" t="s">
        <v>13</v>
      </c>
      <c r="D218" s="17" t="s">
        <v>13</v>
      </c>
      <c r="E218" s="18">
        <v>3</v>
      </c>
      <c r="F218" s="17" t="s">
        <v>181</v>
      </c>
      <c r="G218" s="17" t="s">
        <v>246</v>
      </c>
      <c r="H218" s="18">
        <v>240</v>
      </c>
      <c r="I218" s="20">
        <f>'Прил 3'!J204</f>
        <v>100</v>
      </c>
    </row>
    <row r="219" spans="1:28" hidden="1" x14ac:dyDescent="0.25">
      <c r="A219" s="23" t="s">
        <v>170</v>
      </c>
      <c r="B219" s="17" t="s">
        <v>17</v>
      </c>
      <c r="C219" s="17" t="s">
        <v>13</v>
      </c>
      <c r="D219" s="17" t="s">
        <v>13</v>
      </c>
      <c r="E219" s="18">
        <v>3</v>
      </c>
      <c r="F219" s="17" t="s">
        <v>181</v>
      </c>
      <c r="G219" s="17" t="s">
        <v>247</v>
      </c>
      <c r="H219" s="18"/>
      <c r="I219" s="20">
        <f>I220</f>
        <v>0</v>
      </c>
    </row>
    <row r="220" spans="1:28" ht="30" hidden="1" x14ac:dyDescent="0.25">
      <c r="A220" s="23" t="s">
        <v>196</v>
      </c>
      <c r="B220" s="17" t="s">
        <v>17</v>
      </c>
      <c r="C220" s="17" t="s">
        <v>13</v>
      </c>
      <c r="D220" s="17" t="s">
        <v>13</v>
      </c>
      <c r="E220" s="18">
        <v>3</v>
      </c>
      <c r="F220" s="17" t="s">
        <v>181</v>
      </c>
      <c r="G220" s="17" t="s">
        <v>247</v>
      </c>
      <c r="H220" s="18">
        <v>240</v>
      </c>
      <c r="I220" s="20">
        <f>'Прил 3'!J206</f>
        <v>0</v>
      </c>
    </row>
    <row r="221" spans="1:28" hidden="1" x14ac:dyDescent="0.25">
      <c r="A221" s="23" t="s">
        <v>211</v>
      </c>
      <c r="B221" s="17" t="s">
        <v>17</v>
      </c>
      <c r="C221" s="17" t="s">
        <v>13</v>
      </c>
      <c r="D221" s="17" t="s">
        <v>13</v>
      </c>
      <c r="E221" s="18">
        <v>3</v>
      </c>
      <c r="F221" s="17" t="s">
        <v>181</v>
      </c>
      <c r="G221" s="17" t="s">
        <v>248</v>
      </c>
      <c r="H221" s="18"/>
      <c r="I221" s="20">
        <f>I222</f>
        <v>0</v>
      </c>
    </row>
    <row r="222" spans="1:28" ht="30" hidden="1" x14ac:dyDescent="0.25">
      <c r="A222" s="23" t="s">
        <v>196</v>
      </c>
      <c r="B222" s="17" t="s">
        <v>17</v>
      </c>
      <c r="C222" s="17" t="s">
        <v>13</v>
      </c>
      <c r="D222" s="17" t="s">
        <v>13</v>
      </c>
      <c r="E222" s="18">
        <v>3</v>
      </c>
      <c r="F222" s="17" t="s">
        <v>181</v>
      </c>
      <c r="G222" s="17" t="s">
        <v>248</v>
      </c>
      <c r="H222" s="18">
        <v>240</v>
      </c>
      <c r="I222" s="20">
        <f>'Прил 3'!J208</f>
        <v>0</v>
      </c>
    </row>
    <row r="223" spans="1:28" x14ac:dyDescent="0.25">
      <c r="A223" s="23" t="s">
        <v>171</v>
      </c>
      <c r="B223" s="17" t="s">
        <v>17</v>
      </c>
      <c r="C223" s="17" t="s">
        <v>13</v>
      </c>
      <c r="D223" s="17" t="s">
        <v>13</v>
      </c>
      <c r="E223" s="18">
        <v>3</v>
      </c>
      <c r="F223" s="17" t="s">
        <v>181</v>
      </c>
      <c r="G223" s="17" t="s">
        <v>249</v>
      </c>
      <c r="H223" s="18"/>
      <c r="I223" s="20">
        <f>I224</f>
        <v>2300</v>
      </c>
    </row>
    <row r="224" spans="1:28" ht="30" x14ac:dyDescent="0.25">
      <c r="A224" s="23" t="s">
        <v>196</v>
      </c>
      <c r="B224" s="17" t="s">
        <v>17</v>
      </c>
      <c r="C224" s="17" t="s">
        <v>13</v>
      </c>
      <c r="D224" s="17" t="s">
        <v>13</v>
      </c>
      <c r="E224" s="18">
        <v>3</v>
      </c>
      <c r="F224" s="17" t="s">
        <v>181</v>
      </c>
      <c r="G224" s="17" t="s">
        <v>249</v>
      </c>
      <c r="H224" s="18">
        <v>240</v>
      </c>
      <c r="I224" s="20">
        <f>'Прил 3'!J210</f>
        <v>2300</v>
      </c>
    </row>
    <row r="225" spans="1:9" x14ac:dyDescent="0.25">
      <c r="A225" s="25" t="s">
        <v>314</v>
      </c>
      <c r="B225" s="13" t="s">
        <v>17</v>
      </c>
      <c r="C225" s="13" t="s">
        <v>17</v>
      </c>
      <c r="D225" s="13" t="s">
        <v>181</v>
      </c>
      <c r="E225" s="14">
        <v>0</v>
      </c>
      <c r="F225" s="13" t="s">
        <v>181</v>
      </c>
      <c r="G225" s="13" t="s">
        <v>335</v>
      </c>
      <c r="H225" s="14"/>
      <c r="I225" s="24">
        <f>I226+I232</f>
        <v>18316.3</v>
      </c>
    </row>
    <row r="226" spans="1:9" ht="30" x14ac:dyDescent="0.25">
      <c r="A226" s="16" t="s">
        <v>374</v>
      </c>
      <c r="B226" s="17" t="s">
        <v>17</v>
      </c>
      <c r="C226" s="17" t="s">
        <v>17</v>
      </c>
      <c r="D226" s="17" t="s">
        <v>13</v>
      </c>
      <c r="E226" s="18">
        <v>0</v>
      </c>
      <c r="F226" s="17" t="s">
        <v>181</v>
      </c>
      <c r="G226" s="17" t="s">
        <v>335</v>
      </c>
      <c r="H226" s="14"/>
      <c r="I226" s="20">
        <f>I227</f>
        <v>17916.3</v>
      </c>
    </row>
    <row r="227" spans="1:9" s="27" customFormat="1" x14ac:dyDescent="0.25">
      <c r="A227" s="25" t="s">
        <v>136</v>
      </c>
      <c r="B227" s="13" t="s">
        <v>17</v>
      </c>
      <c r="C227" s="13" t="s">
        <v>17</v>
      </c>
      <c r="D227" s="13" t="s">
        <v>13</v>
      </c>
      <c r="E227" s="14">
        <v>4</v>
      </c>
      <c r="F227" s="13" t="s">
        <v>181</v>
      </c>
      <c r="G227" s="13" t="s">
        <v>335</v>
      </c>
      <c r="H227" s="14"/>
      <c r="I227" s="24">
        <f>I228</f>
        <v>17916.3</v>
      </c>
    </row>
    <row r="228" spans="1:9" ht="30" x14ac:dyDescent="0.25">
      <c r="A228" s="23" t="s">
        <v>137</v>
      </c>
      <c r="B228" s="17" t="s">
        <v>17</v>
      </c>
      <c r="C228" s="17" t="s">
        <v>17</v>
      </c>
      <c r="D228" s="17" t="s">
        <v>13</v>
      </c>
      <c r="E228" s="18">
        <v>4</v>
      </c>
      <c r="F228" s="17" t="s">
        <v>181</v>
      </c>
      <c r="G228" s="17" t="s">
        <v>250</v>
      </c>
      <c r="H228" s="18"/>
      <c r="I228" s="20">
        <f>SUM(I229:I231)</f>
        <v>17916.3</v>
      </c>
    </row>
    <row r="229" spans="1:9" x14ac:dyDescent="0.25">
      <c r="A229" s="16" t="s">
        <v>186</v>
      </c>
      <c r="B229" s="17" t="s">
        <v>17</v>
      </c>
      <c r="C229" s="17" t="s">
        <v>17</v>
      </c>
      <c r="D229" s="17" t="s">
        <v>13</v>
      </c>
      <c r="E229" s="18">
        <v>4</v>
      </c>
      <c r="F229" s="17" t="s">
        <v>181</v>
      </c>
      <c r="G229" s="17" t="s">
        <v>250</v>
      </c>
      <c r="H229" s="18">
        <v>110</v>
      </c>
      <c r="I229" s="20">
        <f>'Прил 3'!J215</f>
        <v>15065.3</v>
      </c>
    </row>
    <row r="230" spans="1:9" ht="30" x14ac:dyDescent="0.25">
      <c r="A230" s="23" t="s">
        <v>196</v>
      </c>
      <c r="B230" s="17" t="s">
        <v>17</v>
      </c>
      <c r="C230" s="17" t="s">
        <v>17</v>
      </c>
      <c r="D230" s="17" t="s">
        <v>13</v>
      </c>
      <c r="E230" s="18">
        <v>4</v>
      </c>
      <c r="F230" s="17" t="s">
        <v>181</v>
      </c>
      <c r="G230" s="17" t="s">
        <v>250</v>
      </c>
      <c r="H230" s="18">
        <v>240</v>
      </c>
      <c r="I230" s="20">
        <f>'Прил 3'!J216</f>
        <v>2800</v>
      </c>
    </row>
    <row r="231" spans="1:9" x14ac:dyDescent="0.25">
      <c r="A231" s="16" t="s">
        <v>188</v>
      </c>
      <c r="B231" s="17" t="s">
        <v>17</v>
      </c>
      <c r="C231" s="17" t="s">
        <v>17</v>
      </c>
      <c r="D231" s="17" t="s">
        <v>13</v>
      </c>
      <c r="E231" s="18">
        <v>4</v>
      </c>
      <c r="F231" s="17" t="s">
        <v>181</v>
      </c>
      <c r="G231" s="17" t="s">
        <v>250</v>
      </c>
      <c r="H231" s="18">
        <v>850</v>
      </c>
      <c r="I231" s="20">
        <f>'Прил 3'!J217</f>
        <v>51</v>
      </c>
    </row>
    <row r="232" spans="1:9" s="27" customFormat="1" ht="44.25" customHeight="1" x14ac:dyDescent="0.25">
      <c r="A232" s="12" t="s">
        <v>197</v>
      </c>
      <c r="B232" s="13" t="s">
        <v>17</v>
      </c>
      <c r="C232" s="13" t="s">
        <v>17</v>
      </c>
      <c r="D232" s="13" t="s">
        <v>21</v>
      </c>
      <c r="E232" s="14">
        <v>0</v>
      </c>
      <c r="F232" s="13" t="s">
        <v>181</v>
      </c>
      <c r="G232" s="13" t="s">
        <v>335</v>
      </c>
      <c r="H232" s="14"/>
      <c r="I232" s="24">
        <f>I233</f>
        <v>400</v>
      </c>
    </row>
    <row r="233" spans="1:9" x14ac:dyDescent="0.25">
      <c r="A233" s="12" t="s">
        <v>212</v>
      </c>
      <c r="B233" s="13" t="s">
        <v>17</v>
      </c>
      <c r="C233" s="13" t="s">
        <v>17</v>
      </c>
      <c r="D233" s="13" t="s">
        <v>21</v>
      </c>
      <c r="E233" s="14">
        <v>2</v>
      </c>
      <c r="F233" s="13" t="s">
        <v>181</v>
      </c>
      <c r="G233" s="13" t="s">
        <v>335</v>
      </c>
      <c r="H233" s="14"/>
      <c r="I233" s="24">
        <f>I234+I237+I240</f>
        <v>400</v>
      </c>
    </row>
    <row r="234" spans="1:9" x14ac:dyDescent="0.25">
      <c r="A234" s="16" t="s">
        <v>278</v>
      </c>
      <c r="B234" s="17" t="s">
        <v>17</v>
      </c>
      <c r="C234" s="17" t="s">
        <v>17</v>
      </c>
      <c r="D234" s="17" t="s">
        <v>21</v>
      </c>
      <c r="E234" s="18">
        <v>2</v>
      </c>
      <c r="F234" s="17" t="s">
        <v>12</v>
      </c>
      <c r="G234" s="17" t="s">
        <v>335</v>
      </c>
      <c r="H234" s="18"/>
      <c r="I234" s="20">
        <f>I235</f>
        <v>50</v>
      </c>
    </row>
    <row r="235" spans="1:9" ht="30" x14ac:dyDescent="0.25">
      <c r="A235" s="23" t="s">
        <v>199</v>
      </c>
      <c r="B235" s="17" t="s">
        <v>17</v>
      </c>
      <c r="C235" s="17" t="s">
        <v>17</v>
      </c>
      <c r="D235" s="17" t="s">
        <v>21</v>
      </c>
      <c r="E235" s="17" t="s">
        <v>178</v>
      </c>
      <c r="F235" s="17" t="s">
        <v>12</v>
      </c>
      <c r="G235" s="17" t="s">
        <v>227</v>
      </c>
      <c r="H235" s="17"/>
      <c r="I235" s="20">
        <f>I236</f>
        <v>50</v>
      </c>
    </row>
    <row r="236" spans="1:9" ht="30" x14ac:dyDescent="0.25">
      <c r="A236" s="23" t="s">
        <v>196</v>
      </c>
      <c r="B236" s="17" t="s">
        <v>17</v>
      </c>
      <c r="C236" s="17" t="s">
        <v>17</v>
      </c>
      <c r="D236" s="17" t="s">
        <v>21</v>
      </c>
      <c r="E236" s="17" t="s">
        <v>178</v>
      </c>
      <c r="F236" s="17" t="s">
        <v>12</v>
      </c>
      <c r="G236" s="17" t="s">
        <v>227</v>
      </c>
      <c r="H236" s="17" t="s">
        <v>202</v>
      </c>
      <c r="I236" s="20">
        <f>'Прил 3'!J222</f>
        <v>50</v>
      </c>
    </row>
    <row r="237" spans="1:9" x14ac:dyDescent="0.25">
      <c r="A237" s="16" t="s">
        <v>279</v>
      </c>
      <c r="B237" s="17" t="s">
        <v>17</v>
      </c>
      <c r="C237" s="17" t="s">
        <v>17</v>
      </c>
      <c r="D237" s="17" t="s">
        <v>21</v>
      </c>
      <c r="E237" s="18">
        <v>2</v>
      </c>
      <c r="F237" s="17" t="s">
        <v>14</v>
      </c>
      <c r="G237" s="17"/>
      <c r="H237" s="18"/>
      <c r="I237" s="20">
        <f>I238</f>
        <v>300</v>
      </c>
    </row>
    <row r="238" spans="1:9" ht="30" x14ac:dyDescent="0.25">
      <c r="A238" s="23" t="s">
        <v>199</v>
      </c>
      <c r="B238" s="17" t="s">
        <v>17</v>
      </c>
      <c r="C238" s="17" t="s">
        <v>17</v>
      </c>
      <c r="D238" s="17" t="s">
        <v>21</v>
      </c>
      <c r="E238" s="17" t="s">
        <v>178</v>
      </c>
      <c r="F238" s="17" t="s">
        <v>14</v>
      </c>
      <c r="G238" s="17" t="s">
        <v>227</v>
      </c>
      <c r="H238" s="17"/>
      <c r="I238" s="20">
        <f>I239</f>
        <v>300</v>
      </c>
    </row>
    <row r="239" spans="1:9" ht="30" x14ac:dyDescent="0.25">
      <c r="A239" s="23" t="s">
        <v>196</v>
      </c>
      <c r="B239" s="17" t="s">
        <v>17</v>
      </c>
      <c r="C239" s="17" t="s">
        <v>17</v>
      </c>
      <c r="D239" s="17" t="s">
        <v>21</v>
      </c>
      <c r="E239" s="17" t="s">
        <v>178</v>
      </c>
      <c r="F239" s="17" t="s">
        <v>14</v>
      </c>
      <c r="G239" s="17" t="s">
        <v>227</v>
      </c>
      <c r="H239" s="17" t="s">
        <v>202</v>
      </c>
      <c r="I239" s="20">
        <f>'Прил 3'!J225</f>
        <v>300</v>
      </c>
    </row>
    <row r="240" spans="1:9" x14ac:dyDescent="0.25">
      <c r="A240" s="16" t="s">
        <v>282</v>
      </c>
      <c r="B240" s="17" t="s">
        <v>17</v>
      </c>
      <c r="C240" s="17" t="s">
        <v>17</v>
      </c>
      <c r="D240" s="17" t="s">
        <v>21</v>
      </c>
      <c r="E240" s="17" t="s">
        <v>178</v>
      </c>
      <c r="F240" s="17" t="s">
        <v>13</v>
      </c>
      <c r="G240" s="17" t="s">
        <v>335</v>
      </c>
      <c r="H240" s="17"/>
      <c r="I240" s="20">
        <f>I241</f>
        <v>50</v>
      </c>
    </row>
    <row r="241" spans="1:9" ht="30" x14ac:dyDescent="0.25">
      <c r="A241" s="23" t="s">
        <v>199</v>
      </c>
      <c r="B241" s="17" t="s">
        <v>17</v>
      </c>
      <c r="C241" s="17" t="s">
        <v>17</v>
      </c>
      <c r="D241" s="17" t="s">
        <v>21</v>
      </c>
      <c r="E241" s="17" t="s">
        <v>178</v>
      </c>
      <c r="F241" s="17" t="s">
        <v>13</v>
      </c>
      <c r="G241" s="17" t="s">
        <v>227</v>
      </c>
      <c r="H241" s="17"/>
      <c r="I241" s="20">
        <f>I242</f>
        <v>50</v>
      </c>
    </row>
    <row r="242" spans="1:9" ht="30" x14ac:dyDescent="0.25">
      <c r="A242" s="23" t="s">
        <v>196</v>
      </c>
      <c r="B242" s="17" t="s">
        <v>17</v>
      </c>
      <c r="C242" s="17" t="s">
        <v>17</v>
      </c>
      <c r="D242" s="17" t="s">
        <v>21</v>
      </c>
      <c r="E242" s="17" t="s">
        <v>178</v>
      </c>
      <c r="F242" s="17" t="s">
        <v>13</v>
      </c>
      <c r="G242" s="17" t="s">
        <v>227</v>
      </c>
      <c r="H242" s="17" t="s">
        <v>202</v>
      </c>
      <c r="I242" s="20">
        <f>'Прил 3'!J228</f>
        <v>50</v>
      </c>
    </row>
    <row r="243" spans="1:9" x14ac:dyDescent="0.25">
      <c r="A243" s="14" t="s">
        <v>70</v>
      </c>
      <c r="B243" s="13" t="s">
        <v>21</v>
      </c>
      <c r="C243" s="13"/>
      <c r="D243" s="13"/>
      <c r="E243" s="14"/>
      <c r="F243" s="13"/>
      <c r="G243" s="13"/>
      <c r="H243" s="14"/>
      <c r="I243" s="15">
        <f>I244+I249</f>
        <v>288</v>
      </c>
    </row>
    <row r="244" spans="1:9" ht="29.25" x14ac:dyDescent="0.25">
      <c r="A244" s="120" t="s">
        <v>74</v>
      </c>
      <c r="B244" s="13" t="s">
        <v>21</v>
      </c>
      <c r="C244" s="13" t="s">
        <v>17</v>
      </c>
      <c r="D244" s="17"/>
      <c r="E244" s="18"/>
      <c r="F244" s="17"/>
      <c r="G244" s="17"/>
      <c r="H244" s="18"/>
      <c r="I244" s="24">
        <f>I245</f>
        <v>30</v>
      </c>
    </row>
    <row r="245" spans="1:9" x14ac:dyDescent="0.25">
      <c r="A245" s="16" t="s">
        <v>104</v>
      </c>
      <c r="B245" s="17" t="s">
        <v>21</v>
      </c>
      <c r="C245" s="17" t="s">
        <v>17</v>
      </c>
      <c r="D245" s="17">
        <v>92</v>
      </c>
      <c r="E245" s="18">
        <v>0</v>
      </c>
      <c r="F245" s="17" t="s">
        <v>181</v>
      </c>
      <c r="G245" s="17" t="s">
        <v>335</v>
      </c>
      <c r="H245" s="18"/>
      <c r="I245" s="20">
        <f>I246</f>
        <v>30</v>
      </c>
    </row>
    <row r="246" spans="1:9" s="27" customFormat="1" x14ac:dyDescent="0.25">
      <c r="A246" s="23" t="s">
        <v>169</v>
      </c>
      <c r="B246" s="17" t="s">
        <v>21</v>
      </c>
      <c r="C246" s="17" t="s">
        <v>17</v>
      </c>
      <c r="D246" s="17">
        <v>92</v>
      </c>
      <c r="E246" s="18">
        <v>2</v>
      </c>
      <c r="F246" s="17" t="s">
        <v>181</v>
      </c>
      <c r="G246" s="17" t="s">
        <v>335</v>
      </c>
      <c r="H246" s="18"/>
      <c r="I246" s="20">
        <f>I247</f>
        <v>30</v>
      </c>
    </row>
    <row r="247" spans="1:9" s="27" customFormat="1" x14ac:dyDescent="0.25">
      <c r="A247" s="23" t="s">
        <v>138</v>
      </c>
      <c r="B247" s="17" t="s">
        <v>21</v>
      </c>
      <c r="C247" s="17" t="s">
        <v>17</v>
      </c>
      <c r="D247" s="17">
        <v>92</v>
      </c>
      <c r="E247" s="18">
        <v>2</v>
      </c>
      <c r="F247" s="17" t="s">
        <v>181</v>
      </c>
      <c r="G247" s="17" t="s">
        <v>251</v>
      </c>
      <c r="H247" s="18"/>
      <c r="I247" s="20">
        <f>I248</f>
        <v>30</v>
      </c>
    </row>
    <row r="248" spans="1:9" s="27" customFormat="1" ht="30" x14ac:dyDescent="0.25">
      <c r="A248" s="23" t="s">
        <v>196</v>
      </c>
      <c r="B248" s="17" t="s">
        <v>21</v>
      </c>
      <c r="C248" s="17" t="s">
        <v>17</v>
      </c>
      <c r="D248" s="17">
        <v>92</v>
      </c>
      <c r="E248" s="18">
        <v>2</v>
      </c>
      <c r="F248" s="17" t="s">
        <v>181</v>
      </c>
      <c r="G248" s="17" t="s">
        <v>251</v>
      </c>
      <c r="H248" s="18">
        <v>240</v>
      </c>
      <c r="I248" s="20">
        <f>'Прил 3'!J234</f>
        <v>30</v>
      </c>
    </row>
    <row r="249" spans="1:9" s="27" customFormat="1" x14ac:dyDescent="0.25">
      <c r="A249" s="12" t="s">
        <v>140</v>
      </c>
      <c r="B249" s="13" t="s">
        <v>21</v>
      </c>
      <c r="C249" s="13" t="s">
        <v>21</v>
      </c>
      <c r="D249" s="13"/>
      <c r="E249" s="14"/>
      <c r="F249" s="13"/>
      <c r="G249" s="13"/>
      <c r="H249" s="14"/>
      <c r="I249" s="15">
        <f>I250</f>
        <v>258</v>
      </c>
    </row>
    <row r="250" spans="1:9" s="27" customFormat="1" ht="43.5" x14ac:dyDescent="0.25">
      <c r="A250" s="25" t="s">
        <v>377</v>
      </c>
      <c r="B250" s="13" t="s">
        <v>21</v>
      </c>
      <c r="C250" s="13" t="s">
        <v>21</v>
      </c>
      <c r="D250" s="13" t="s">
        <v>126</v>
      </c>
      <c r="E250" s="14">
        <v>0</v>
      </c>
      <c r="F250" s="13" t="s">
        <v>181</v>
      </c>
      <c r="G250" s="13" t="s">
        <v>335</v>
      </c>
      <c r="H250" s="14"/>
      <c r="I250" s="15">
        <f>I251</f>
        <v>258</v>
      </c>
    </row>
    <row r="251" spans="1:9" s="27" customFormat="1" x14ac:dyDescent="0.25">
      <c r="A251" s="12" t="s">
        <v>140</v>
      </c>
      <c r="B251" s="13" t="s">
        <v>21</v>
      </c>
      <c r="C251" s="13" t="s">
        <v>21</v>
      </c>
      <c r="D251" s="13" t="s">
        <v>126</v>
      </c>
      <c r="E251" s="14">
        <v>1</v>
      </c>
      <c r="F251" s="13" t="s">
        <v>181</v>
      </c>
      <c r="G251" s="13" t="s">
        <v>335</v>
      </c>
      <c r="H251" s="14"/>
      <c r="I251" s="15">
        <f>I252+I254</f>
        <v>258</v>
      </c>
    </row>
    <row r="252" spans="1:9" s="27" customFormat="1" x14ac:dyDescent="0.25">
      <c r="A252" s="16" t="s">
        <v>141</v>
      </c>
      <c r="B252" s="17" t="s">
        <v>21</v>
      </c>
      <c r="C252" s="17" t="s">
        <v>21</v>
      </c>
      <c r="D252" s="17" t="s">
        <v>126</v>
      </c>
      <c r="E252" s="18">
        <v>1</v>
      </c>
      <c r="F252" s="17" t="s">
        <v>181</v>
      </c>
      <c r="G252" s="17" t="s">
        <v>252</v>
      </c>
      <c r="H252" s="18"/>
      <c r="I252" s="19">
        <f>I253</f>
        <v>100</v>
      </c>
    </row>
    <row r="253" spans="1:9" s="27" customFormat="1" ht="45" x14ac:dyDescent="0.25">
      <c r="A253" s="23" t="s">
        <v>396</v>
      </c>
      <c r="B253" s="17" t="s">
        <v>21</v>
      </c>
      <c r="C253" s="17" t="s">
        <v>21</v>
      </c>
      <c r="D253" s="17" t="s">
        <v>126</v>
      </c>
      <c r="E253" s="18">
        <v>1</v>
      </c>
      <c r="F253" s="17" t="s">
        <v>181</v>
      </c>
      <c r="G253" s="17" t="s">
        <v>252</v>
      </c>
      <c r="H253" s="18">
        <v>810</v>
      </c>
      <c r="I253" s="19">
        <f>'Прил 3'!J239</f>
        <v>100</v>
      </c>
    </row>
    <row r="254" spans="1:9" s="27" customFormat="1" x14ac:dyDescent="0.25">
      <c r="A254" s="16" t="s">
        <v>139</v>
      </c>
      <c r="B254" s="17" t="s">
        <v>21</v>
      </c>
      <c r="C254" s="17" t="s">
        <v>21</v>
      </c>
      <c r="D254" s="17" t="s">
        <v>126</v>
      </c>
      <c r="E254" s="18">
        <v>1</v>
      </c>
      <c r="F254" s="17" t="s">
        <v>181</v>
      </c>
      <c r="G254" s="17" t="s">
        <v>253</v>
      </c>
      <c r="H254" s="18"/>
      <c r="I254" s="19">
        <f>I255</f>
        <v>158</v>
      </c>
    </row>
    <row r="255" spans="1:9" s="27" customFormat="1" ht="30" x14ac:dyDescent="0.25">
      <c r="A255" s="23" t="s">
        <v>196</v>
      </c>
      <c r="B255" s="17" t="s">
        <v>21</v>
      </c>
      <c r="C255" s="17" t="s">
        <v>21</v>
      </c>
      <c r="D255" s="17" t="s">
        <v>126</v>
      </c>
      <c r="E255" s="18">
        <v>1</v>
      </c>
      <c r="F255" s="17" t="s">
        <v>181</v>
      </c>
      <c r="G255" s="17" t="s">
        <v>253</v>
      </c>
      <c r="H255" s="18">
        <v>240</v>
      </c>
      <c r="I255" s="19">
        <f>'Прил 3'!J241</f>
        <v>158</v>
      </c>
    </row>
    <row r="256" spans="1:9" s="27" customFormat="1" x14ac:dyDescent="0.25">
      <c r="A256" s="14" t="s">
        <v>90</v>
      </c>
      <c r="B256" s="13" t="s">
        <v>22</v>
      </c>
      <c r="C256" s="17"/>
      <c r="D256" s="17"/>
      <c r="E256" s="18"/>
      <c r="F256" s="17"/>
      <c r="G256" s="17"/>
      <c r="H256" s="18"/>
      <c r="I256" s="15">
        <f>I257+I288</f>
        <v>17586.599999999999</v>
      </c>
    </row>
    <row r="257" spans="1:9" s="27" customFormat="1" x14ac:dyDescent="0.25">
      <c r="A257" s="12" t="s">
        <v>23</v>
      </c>
      <c r="B257" s="13" t="s">
        <v>22</v>
      </c>
      <c r="C257" s="14" t="s">
        <v>12</v>
      </c>
      <c r="D257" s="13" t="s">
        <v>10</v>
      </c>
      <c r="E257" s="14"/>
      <c r="F257" s="13"/>
      <c r="G257" s="13"/>
      <c r="H257" s="14" t="s">
        <v>8</v>
      </c>
      <c r="I257" s="15">
        <f>I282+I258+I267+I275</f>
        <v>14505.599999999999</v>
      </c>
    </row>
    <row r="258" spans="1:9" s="27" customFormat="1" ht="45" x14ac:dyDescent="0.25">
      <c r="A258" s="23" t="s">
        <v>377</v>
      </c>
      <c r="B258" s="17" t="s">
        <v>22</v>
      </c>
      <c r="C258" s="17" t="s">
        <v>12</v>
      </c>
      <c r="D258" s="17" t="s">
        <v>126</v>
      </c>
      <c r="E258" s="18">
        <v>0</v>
      </c>
      <c r="F258" s="17" t="s">
        <v>181</v>
      </c>
      <c r="G258" s="17" t="s">
        <v>335</v>
      </c>
      <c r="H258" s="18"/>
      <c r="I258" s="19">
        <f>I259+I264</f>
        <v>13575.3</v>
      </c>
    </row>
    <row r="259" spans="1:9" s="27" customFormat="1" x14ac:dyDescent="0.25">
      <c r="A259" s="25" t="s">
        <v>142</v>
      </c>
      <c r="B259" s="13" t="s">
        <v>22</v>
      </c>
      <c r="C259" s="13" t="s">
        <v>12</v>
      </c>
      <c r="D259" s="13" t="s">
        <v>126</v>
      </c>
      <c r="E259" s="14">
        <v>2</v>
      </c>
      <c r="F259" s="13" t="s">
        <v>181</v>
      </c>
      <c r="G259" s="13" t="s">
        <v>335</v>
      </c>
      <c r="H259" s="14"/>
      <c r="I259" s="15">
        <f>I260</f>
        <v>2645.4</v>
      </c>
    </row>
    <row r="260" spans="1:9" ht="30" x14ac:dyDescent="0.25">
      <c r="A260" s="23" t="s">
        <v>137</v>
      </c>
      <c r="B260" s="17" t="s">
        <v>22</v>
      </c>
      <c r="C260" s="17" t="s">
        <v>12</v>
      </c>
      <c r="D260" s="17" t="s">
        <v>126</v>
      </c>
      <c r="E260" s="18">
        <v>2</v>
      </c>
      <c r="F260" s="17" t="s">
        <v>181</v>
      </c>
      <c r="G260" s="17" t="s">
        <v>250</v>
      </c>
      <c r="H260" s="18"/>
      <c r="I260" s="19">
        <f>SUM(I261:I263)</f>
        <v>2645.4</v>
      </c>
    </row>
    <row r="261" spans="1:9" x14ac:dyDescent="0.25">
      <c r="A261" s="16" t="s">
        <v>186</v>
      </c>
      <c r="B261" s="17" t="s">
        <v>22</v>
      </c>
      <c r="C261" s="17" t="s">
        <v>12</v>
      </c>
      <c r="D261" s="17" t="s">
        <v>126</v>
      </c>
      <c r="E261" s="18">
        <v>2</v>
      </c>
      <c r="F261" s="17" t="s">
        <v>181</v>
      </c>
      <c r="G261" s="17" t="s">
        <v>250</v>
      </c>
      <c r="H261" s="18">
        <v>110</v>
      </c>
      <c r="I261" s="19">
        <f>'Прил 3'!J247</f>
        <v>1570.4</v>
      </c>
    </row>
    <row r="262" spans="1:9" ht="30" x14ac:dyDescent="0.25">
      <c r="A262" s="23" t="s">
        <v>196</v>
      </c>
      <c r="B262" s="17" t="s">
        <v>22</v>
      </c>
      <c r="C262" s="17" t="s">
        <v>12</v>
      </c>
      <c r="D262" s="17" t="s">
        <v>126</v>
      </c>
      <c r="E262" s="18">
        <v>2</v>
      </c>
      <c r="F262" s="17" t="s">
        <v>181</v>
      </c>
      <c r="G262" s="17" t="s">
        <v>250</v>
      </c>
      <c r="H262" s="18">
        <v>240</v>
      </c>
      <c r="I262" s="19">
        <f>'Прил 3'!J248</f>
        <v>1055</v>
      </c>
    </row>
    <row r="263" spans="1:9" x14ac:dyDescent="0.25">
      <c r="A263" s="16" t="s">
        <v>188</v>
      </c>
      <c r="B263" s="17" t="s">
        <v>22</v>
      </c>
      <c r="C263" s="17" t="s">
        <v>12</v>
      </c>
      <c r="D263" s="17" t="s">
        <v>126</v>
      </c>
      <c r="E263" s="18">
        <v>2</v>
      </c>
      <c r="F263" s="17" t="s">
        <v>181</v>
      </c>
      <c r="G263" s="17" t="s">
        <v>250</v>
      </c>
      <c r="H263" s="18">
        <v>850</v>
      </c>
      <c r="I263" s="19">
        <f>'Прил 3'!J249</f>
        <v>20</v>
      </c>
    </row>
    <row r="264" spans="1:9" x14ac:dyDescent="0.25">
      <c r="A264" s="25" t="s">
        <v>392</v>
      </c>
      <c r="B264" s="13" t="s">
        <v>22</v>
      </c>
      <c r="C264" s="13" t="s">
        <v>12</v>
      </c>
      <c r="D264" s="13" t="s">
        <v>126</v>
      </c>
      <c r="E264" s="14">
        <v>4</v>
      </c>
      <c r="F264" s="13" t="s">
        <v>181</v>
      </c>
      <c r="G264" s="13" t="s">
        <v>335</v>
      </c>
      <c r="H264" s="14"/>
      <c r="I264" s="15">
        <f>I265</f>
        <v>10929.9</v>
      </c>
    </row>
    <row r="265" spans="1:9" ht="30" x14ac:dyDescent="0.25">
      <c r="A265" s="23" t="s">
        <v>137</v>
      </c>
      <c r="B265" s="17" t="s">
        <v>22</v>
      </c>
      <c r="C265" s="17" t="s">
        <v>12</v>
      </c>
      <c r="D265" s="17" t="s">
        <v>126</v>
      </c>
      <c r="E265" s="18">
        <v>4</v>
      </c>
      <c r="F265" s="17" t="s">
        <v>181</v>
      </c>
      <c r="G265" s="17" t="s">
        <v>250</v>
      </c>
      <c r="H265" s="18"/>
      <c r="I265" s="19">
        <f>I266</f>
        <v>10929.9</v>
      </c>
    </row>
    <row r="266" spans="1:9" x14ac:dyDescent="0.25">
      <c r="A266" s="16" t="s">
        <v>400</v>
      </c>
      <c r="B266" s="17" t="s">
        <v>22</v>
      </c>
      <c r="C266" s="17" t="s">
        <v>12</v>
      </c>
      <c r="D266" s="17" t="s">
        <v>126</v>
      </c>
      <c r="E266" s="18">
        <v>4</v>
      </c>
      <c r="F266" s="17" t="s">
        <v>181</v>
      </c>
      <c r="G266" s="17" t="s">
        <v>250</v>
      </c>
      <c r="H266" s="18">
        <v>620</v>
      </c>
      <c r="I266" s="19">
        <f>'Прил 3'!J252</f>
        <v>10929.9</v>
      </c>
    </row>
    <row r="267" spans="1:9" s="27" customFormat="1" ht="43.5" x14ac:dyDescent="0.25">
      <c r="A267" s="12" t="s">
        <v>197</v>
      </c>
      <c r="B267" s="13" t="s">
        <v>22</v>
      </c>
      <c r="C267" s="13" t="s">
        <v>12</v>
      </c>
      <c r="D267" s="13" t="s">
        <v>21</v>
      </c>
      <c r="E267" s="14">
        <v>0</v>
      </c>
      <c r="F267" s="13" t="s">
        <v>181</v>
      </c>
      <c r="G267" s="13" t="s">
        <v>335</v>
      </c>
      <c r="H267" s="14"/>
      <c r="I267" s="24">
        <f>I268</f>
        <v>82.5</v>
      </c>
    </row>
    <row r="268" spans="1:9" x14ac:dyDescent="0.25">
      <c r="A268" s="12" t="s">
        <v>213</v>
      </c>
      <c r="B268" s="13" t="s">
        <v>22</v>
      </c>
      <c r="C268" s="13" t="s">
        <v>12</v>
      </c>
      <c r="D268" s="13" t="s">
        <v>21</v>
      </c>
      <c r="E268" s="14">
        <v>3</v>
      </c>
      <c r="F268" s="13" t="s">
        <v>181</v>
      </c>
      <c r="G268" s="13" t="s">
        <v>335</v>
      </c>
      <c r="H268" s="14"/>
      <c r="I268" s="24">
        <f>I270+I272</f>
        <v>82.5</v>
      </c>
    </row>
    <row r="269" spans="1:9" x14ac:dyDescent="0.25">
      <c r="A269" s="16" t="s">
        <v>278</v>
      </c>
      <c r="B269" s="17" t="s">
        <v>22</v>
      </c>
      <c r="C269" s="17" t="s">
        <v>12</v>
      </c>
      <c r="D269" s="17" t="s">
        <v>21</v>
      </c>
      <c r="E269" s="18">
        <v>3</v>
      </c>
      <c r="F269" s="17" t="s">
        <v>12</v>
      </c>
      <c r="G269" s="17" t="s">
        <v>335</v>
      </c>
      <c r="H269" s="18"/>
      <c r="I269" s="20">
        <f>I270</f>
        <v>72.5</v>
      </c>
    </row>
    <row r="270" spans="1:9" ht="30" x14ac:dyDescent="0.25">
      <c r="A270" s="23" t="s">
        <v>199</v>
      </c>
      <c r="B270" s="17" t="s">
        <v>22</v>
      </c>
      <c r="C270" s="17" t="s">
        <v>12</v>
      </c>
      <c r="D270" s="17" t="s">
        <v>21</v>
      </c>
      <c r="E270" s="17" t="s">
        <v>214</v>
      </c>
      <c r="F270" s="17" t="s">
        <v>12</v>
      </c>
      <c r="G270" s="17" t="s">
        <v>227</v>
      </c>
      <c r="H270" s="17"/>
      <c r="I270" s="20">
        <f>I271</f>
        <v>72.5</v>
      </c>
    </row>
    <row r="271" spans="1:9" ht="30" x14ac:dyDescent="0.25">
      <c r="A271" s="23" t="s">
        <v>196</v>
      </c>
      <c r="B271" s="17" t="s">
        <v>22</v>
      </c>
      <c r="C271" s="17" t="s">
        <v>12</v>
      </c>
      <c r="D271" s="17" t="s">
        <v>21</v>
      </c>
      <c r="E271" s="17" t="s">
        <v>214</v>
      </c>
      <c r="F271" s="17" t="s">
        <v>12</v>
      </c>
      <c r="G271" s="17" t="s">
        <v>227</v>
      </c>
      <c r="H271" s="17" t="s">
        <v>202</v>
      </c>
      <c r="I271" s="20">
        <f>'Прил 3'!J257</f>
        <v>72.5</v>
      </c>
    </row>
    <row r="272" spans="1:9" x14ac:dyDescent="0.25">
      <c r="A272" s="16" t="s">
        <v>282</v>
      </c>
      <c r="B272" s="17" t="s">
        <v>22</v>
      </c>
      <c r="C272" s="17" t="s">
        <v>12</v>
      </c>
      <c r="D272" s="17" t="s">
        <v>21</v>
      </c>
      <c r="E272" s="18">
        <v>3</v>
      </c>
      <c r="F272" s="17" t="s">
        <v>14</v>
      </c>
      <c r="G272" s="17" t="s">
        <v>335</v>
      </c>
      <c r="H272" s="18"/>
      <c r="I272" s="20">
        <f>I273</f>
        <v>10</v>
      </c>
    </row>
    <row r="273" spans="1:9" ht="30" x14ac:dyDescent="0.25">
      <c r="A273" s="23" t="s">
        <v>199</v>
      </c>
      <c r="B273" s="17" t="s">
        <v>22</v>
      </c>
      <c r="C273" s="17" t="s">
        <v>12</v>
      </c>
      <c r="D273" s="17" t="s">
        <v>21</v>
      </c>
      <c r="E273" s="17" t="s">
        <v>214</v>
      </c>
      <c r="F273" s="17" t="s">
        <v>14</v>
      </c>
      <c r="G273" s="17" t="s">
        <v>227</v>
      </c>
      <c r="H273" s="17"/>
      <c r="I273" s="20">
        <f>'Прил 3'!J260</f>
        <v>10</v>
      </c>
    </row>
    <row r="274" spans="1:9" ht="30" x14ac:dyDescent="0.25">
      <c r="A274" s="23" t="s">
        <v>196</v>
      </c>
      <c r="B274" s="17" t="s">
        <v>22</v>
      </c>
      <c r="C274" s="17" t="s">
        <v>12</v>
      </c>
      <c r="D274" s="17" t="s">
        <v>21</v>
      </c>
      <c r="E274" s="17" t="s">
        <v>214</v>
      </c>
      <c r="F274" s="17" t="s">
        <v>14</v>
      </c>
      <c r="G274" s="17" t="s">
        <v>227</v>
      </c>
      <c r="H274" s="17" t="s">
        <v>202</v>
      </c>
      <c r="I274" s="20">
        <v>10</v>
      </c>
    </row>
    <row r="275" spans="1:9" ht="43.5" x14ac:dyDescent="0.25">
      <c r="A275" s="12" t="s">
        <v>367</v>
      </c>
      <c r="B275" s="13" t="s">
        <v>22</v>
      </c>
      <c r="C275" s="13" t="s">
        <v>12</v>
      </c>
      <c r="D275" s="13" t="s">
        <v>85</v>
      </c>
      <c r="E275" s="14">
        <v>0</v>
      </c>
      <c r="F275" s="13" t="s">
        <v>181</v>
      </c>
      <c r="G275" s="13" t="s">
        <v>335</v>
      </c>
      <c r="H275" s="14"/>
      <c r="I275" s="24">
        <f>I276+I279</f>
        <v>450</v>
      </c>
    </row>
    <row r="276" spans="1:9" x14ac:dyDescent="0.25">
      <c r="A276" s="23" t="s">
        <v>315</v>
      </c>
      <c r="B276" s="17" t="s">
        <v>22</v>
      </c>
      <c r="C276" s="17" t="s">
        <v>12</v>
      </c>
      <c r="D276" s="17" t="s">
        <v>85</v>
      </c>
      <c r="E276" s="17" t="s">
        <v>205</v>
      </c>
      <c r="F276" s="17" t="s">
        <v>12</v>
      </c>
      <c r="G276" s="17" t="s">
        <v>335</v>
      </c>
      <c r="H276" s="17"/>
      <c r="I276" s="20">
        <f>I277</f>
        <v>350</v>
      </c>
    </row>
    <row r="277" spans="1:9" x14ac:dyDescent="0.25">
      <c r="A277" s="23" t="s">
        <v>316</v>
      </c>
      <c r="B277" s="17" t="s">
        <v>22</v>
      </c>
      <c r="C277" s="17" t="s">
        <v>12</v>
      </c>
      <c r="D277" s="17" t="s">
        <v>85</v>
      </c>
      <c r="E277" s="17" t="s">
        <v>205</v>
      </c>
      <c r="F277" s="17" t="s">
        <v>12</v>
      </c>
      <c r="G277" s="17" t="s">
        <v>317</v>
      </c>
      <c r="H277" s="17"/>
      <c r="I277" s="20">
        <f>I278</f>
        <v>350</v>
      </c>
    </row>
    <row r="278" spans="1:9" ht="30" x14ac:dyDescent="0.25">
      <c r="A278" s="23" t="s">
        <v>196</v>
      </c>
      <c r="B278" s="17" t="s">
        <v>22</v>
      </c>
      <c r="C278" s="17" t="s">
        <v>12</v>
      </c>
      <c r="D278" s="17" t="s">
        <v>85</v>
      </c>
      <c r="E278" s="17" t="s">
        <v>205</v>
      </c>
      <c r="F278" s="17" t="s">
        <v>12</v>
      </c>
      <c r="G278" s="17" t="s">
        <v>317</v>
      </c>
      <c r="H278" s="17" t="s">
        <v>202</v>
      </c>
      <c r="I278" s="20">
        <f>'Прил 3'!J264</f>
        <v>350</v>
      </c>
    </row>
    <row r="279" spans="1:9" x14ac:dyDescent="0.25">
      <c r="A279" s="23" t="s">
        <v>318</v>
      </c>
      <c r="B279" s="17" t="s">
        <v>22</v>
      </c>
      <c r="C279" s="17" t="s">
        <v>12</v>
      </c>
      <c r="D279" s="17" t="s">
        <v>85</v>
      </c>
      <c r="E279" s="17" t="s">
        <v>205</v>
      </c>
      <c r="F279" s="17" t="s">
        <v>14</v>
      </c>
      <c r="G279" s="17" t="s">
        <v>335</v>
      </c>
      <c r="H279" s="17"/>
      <c r="I279" s="20">
        <f>I280</f>
        <v>100</v>
      </c>
    </row>
    <row r="280" spans="1:9" x14ac:dyDescent="0.25">
      <c r="A280" s="23" t="s">
        <v>316</v>
      </c>
      <c r="B280" s="17" t="s">
        <v>22</v>
      </c>
      <c r="C280" s="17" t="s">
        <v>12</v>
      </c>
      <c r="D280" s="17" t="s">
        <v>85</v>
      </c>
      <c r="E280" s="17" t="s">
        <v>205</v>
      </c>
      <c r="F280" s="17" t="s">
        <v>14</v>
      </c>
      <c r="G280" s="17" t="s">
        <v>317</v>
      </c>
      <c r="H280" s="17"/>
      <c r="I280" s="20">
        <f>I281</f>
        <v>100</v>
      </c>
    </row>
    <row r="281" spans="1:9" ht="30" x14ac:dyDescent="0.25">
      <c r="A281" s="23" t="s">
        <v>196</v>
      </c>
      <c r="B281" s="17" t="s">
        <v>22</v>
      </c>
      <c r="C281" s="17" t="s">
        <v>12</v>
      </c>
      <c r="D281" s="17" t="s">
        <v>85</v>
      </c>
      <c r="E281" s="17" t="s">
        <v>205</v>
      </c>
      <c r="F281" s="17" t="s">
        <v>14</v>
      </c>
      <c r="G281" s="17" t="s">
        <v>317</v>
      </c>
      <c r="H281" s="17" t="s">
        <v>202</v>
      </c>
      <c r="I281" s="20">
        <f>'Прил 3'!J267</f>
        <v>100</v>
      </c>
    </row>
    <row r="282" spans="1:9" x14ac:dyDescent="0.25">
      <c r="A282" s="25" t="s">
        <v>116</v>
      </c>
      <c r="B282" s="13" t="s">
        <v>22</v>
      </c>
      <c r="C282" s="13" t="s">
        <v>12</v>
      </c>
      <c r="D282" s="13" t="s">
        <v>100</v>
      </c>
      <c r="E282" s="14">
        <v>0</v>
      </c>
      <c r="F282" s="13" t="s">
        <v>205</v>
      </c>
      <c r="G282" s="13" t="s">
        <v>335</v>
      </c>
      <c r="H282" s="14"/>
      <c r="I282" s="15">
        <f>I283</f>
        <v>397.8</v>
      </c>
    </row>
    <row r="283" spans="1:9" x14ac:dyDescent="0.25">
      <c r="A283" s="23" t="s">
        <v>117</v>
      </c>
      <c r="B283" s="17" t="s">
        <v>22</v>
      </c>
      <c r="C283" s="17" t="s">
        <v>12</v>
      </c>
      <c r="D283" s="17" t="s">
        <v>100</v>
      </c>
      <c r="E283" s="18">
        <v>9</v>
      </c>
      <c r="F283" s="17" t="s">
        <v>205</v>
      </c>
      <c r="G283" s="17" t="s">
        <v>335</v>
      </c>
      <c r="H283" s="18"/>
      <c r="I283" s="19">
        <f>I284+I287</f>
        <v>397.8</v>
      </c>
    </row>
    <row r="284" spans="1:9" ht="60" x14ac:dyDescent="0.25">
      <c r="A284" s="23" t="s">
        <v>94</v>
      </c>
      <c r="B284" s="17" t="s">
        <v>22</v>
      </c>
      <c r="C284" s="17" t="s">
        <v>12</v>
      </c>
      <c r="D284" s="17" t="s">
        <v>100</v>
      </c>
      <c r="E284" s="18">
        <v>9</v>
      </c>
      <c r="F284" s="17" t="s">
        <v>181</v>
      </c>
      <c r="G284" s="17" t="s">
        <v>255</v>
      </c>
      <c r="H284" s="18"/>
      <c r="I284" s="19">
        <f>I285</f>
        <v>368.2</v>
      </c>
    </row>
    <row r="285" spans="1:9" ht="30" x14ac:dyDescent="0.25">
      <c r="A285" s="23" t="s">
        <v>319</v>
      </c>
      <c r="B285" s="17" t="s">
        <v>22</v>
      </c>
      <c r="C285" s="17" t="s">
        <v>12</v>
      </c>
      <c r="D285" s="17" t="s">
        <v>100</v>
      </c>
      <c r="E285" s="18">
        <v>9</v>
      </c>
      <c r="F285" s="17" t="s">
        <v>181</v>
      </c>
      <c r="G285" s="17" t="s">
        <v>255</v>
      </c>
      <c r="H285" s="18">
        <v>110</v>
      </c>
      <c r="I285" s="19">
        <f>'Прил 3'!J271</f>
        <v>368.2</v>
      </c>
    </row>
    <row r="286" spans="1:9" ht="30" x14ac:dyDescent="0.25">
      <c r="A286" s="26" t="s">
        <v>320</v>
      </c>
      <c r="B286" s="17" t="s">
        <v>22</v>
      </c>
      <c r="C286" s="17" t="s">
        <v>12</v>
      </c>
      <c r="D286" s="17" t="s">
        <v>100</v>
      </c>
      <c r="E286" s="18">
        <v>9</v>
      </c>
      <c r="F286" s="17" t="s">
        <v>181</v>
      </c>
      <c r="G286" s="17" t="s">
        <v>321</v>
      </c>
      <c r="H286" s="18"/>
      <c r="I286" s="19">
        <f>I287</f>
        <v>29.6</v>
      </c>
    </row>
    <row r="287" spans="1:9" x14ac:dyDescent="0.25">
      <c r="A287" s="16" t="s">
        <v>186</v>
      </c>
      <c r="B287" s="17" t="s">
        <v>22</v>
      </c>
      <c r="C287" s="17" t="s">
        <v>12</v>
      </c>
      <c r="D287" s="17" t="s">
        <v>100</v>
      </c>
      <c r="E287" s="18">
        <v>9</v>
      </c>
      <c r="F287" s="17" t="s">
        <v>181</v>
      </c>
      <c r="G287" s="17" t="s">
        <v>321</v>
      </c>
      <c r="H287" s="18">
        <v>110</v>
      </c>
      <c r="I287" s="19">
        <f>'Прил 3'!J273</f>
        <v>29.6</v>
      </c>
    </row>
    <row r="288" spans="1:9" x14ac:dyDescent="0.25">
      <c r="A288" s="12" t="s">
        <v>81</v>
      </c>
      <c r="B288" s="13" t="s">
        <v>22</v>
      </c>
      <c r="C288" s="13" t="s">
        <v>16</v>
      </c>
      <c r="D288" s="13"/>
      <c r="E288" s="18"/>
      <c r="F288" s="17"/>
      <c r="G288" s="17"/>
      <c r="H288" s="18"/>
      <c r="I288" s="24">
        <f>I289</f>
        <v>3081</v>
      </c>
    </row>
    <row r="289" spans="1:9" ht="45" x14ac:dyDescent="0.25">
      <c r="A289" s="23" t="s">
        <v>377</v>
      </c>
      <c r="B289" s="17" t="s">
        <v>22</v>
      </c>
      <c r="C289" s="17" t="s">
        <v>16</v>
      </c>
      <c r="D289" s="17" t="s">
        <v>126</v>
      </c>
      <c r="E289" s="18">
        <v>0</v>
      </c>
      <c r="F289" s="17" t="s">
        <v>181</v>
      </c>
      <c r="G289" s="17" t="s">
        <v>335</v>
      </c>
      <c r="H289" s="18"/>
      <c r="I289" s="20">
        <f>I290</f>
        <v>3081</v>
      </c>
    </row>
    <row r="290" spans="1:9" x14ac:dyDescent="0.25">
      <c r="A290" s="25" t="s">
        <v>143</v>
      </c>
      <c r="B290" s="13" t="s">
        <v>22</v>
      </c>
      <c r="C290" s="13" t="s">
        <v>16</v>
      </c>
      <c r="D290" s="13" t="s">
        <v>126</v>
      </c>
      <c r="E290" s="14">
        <v>3</v>
      </c>
      <c r="F290" s="13" t="s">
        <v>181</v>
      </c>
      <c r="G290" s="13" t="s">
        <v>335</v>
      </c>
      <c r="H290" s="14"/>
      <c r="I290" s="24">
        <f>I291+I293+I295</f>
        <v>3081</v>
      </c>
    </row>
    <row r="291" spans="1:9" x14ac:dyDescent="0.25">
      <c r="A291" s="23" t="s">
        <v>144</v>
      </c>
      <c r="B291" s="17" t="s">
        <v>22</v>
      </c>
      <c r="C291" s="17" t="s">
        <v>16</v>
      </c>
      <c r="D291" s="17" t="s">
        <v>126</v>
      </c>
      <c r="E291" s="18">
        <v>3</v>
      </c>
      <c r="F291" s="17" t="s">
        <v>181</v>
      </c>
      <c r="G291" s="17" t="s">
        <v>256</v>
      </c>
      <c r="H291" s="18"/>
      <c r="I291" s="20">
        <f>I292</f>
        <v>120</v>
      </c>
    </row>
    <row r="292" spans="1:9" ht="30" x14ac:dyDescent="0.25">
      <c r="A292" s="23" t="s">
        <v>196</v>
      </c>
      <c r="B292" s="17" t="s">
        <v>22</v>
      </c>
      <c r="C292" s="17" t="s">
        <v>16</v>
      </c>
      <c r="D292" s="17" t="s">
        <v>126</v>
      </c>
      <c r="E292" s="18">
        <v>3</v>
      </c>
      <c r="F292" s="17" t="s">
        <v>181</v>
      </c>
      <c r="G292" s="17" t="s">
        <v>256</v>
      </c>
      <c r="H292" s="18">
        <v>240</v>
      </c>
      <c r="I292" s="20">
        <f>'Прил 3'!J278</f>
        <v>120</v>
      </c>
    </row>
    <row r="293" spans="1:9" x14ac:dyDescent="0.25">
      <c r="A293" s="23" t="s">
        <v>145</v>
      </c>
      <c r="B293" s="17" t="s">
        <v>22</v>
      </c>
      <c r="C293" s="17" t="s">
        <v>16</v>
      </c>
      <c r="D293" s="17" t="s">
        <v>126</v>
      </c>
      <c r="E293" s="18">
        <v>3</v>
      </c>
      <c r="F293" s="17" t="s">
        <v>181</v>
      </c>
      <c r="G293" s="17" t="s">
        <v>257</v>
      </c>
      <c r="H293" s="18"/>
      <c r="I293" s="20">
        <f>I294</f>
        <v>1200</v>
      </c>
    </row>
    <row r="294" spans="1:9" ht="30" x14ac:dyDescent="0.25">
      <c r="A294" s="23" t="s">
        <v>196</v>
      </c>
      <c r="B294" s="17" t="s">
        <v>22</v>
      </c>
      <c r="C294" s="17" t="s">
        <v>16</v>
      </c>
      <c r="D294" s="17" t="s">
        <v>126</v>
      </c>
      <c r="E294" s="18">
        <v>3</v>
      </c>
      <c r="F294" s="17" t="s">
        <v>181</v>
      </c>
      <c r="G294" s="17" t="s">
        <v>257</v>
      </c>
      <c r="H294" s="18">
        <v>240</v>
      </c>
      <c r="I294" s="20">
        <f>'Прил 3'!J280</f>
        <v>1200</v>
      </c>
    </row>
    <row r="295" spans="1:9" x14ac:dyDescent="0.25">
      <c r="A295" s="23" t="s">
        <v>139</v>
      </c>
      <c r="B295" s="17" t="s">
        <v>22</v>
      </c>
      <c r="C295" s="17" t="s">
        <v>16</v>
      </c>
      <c r="D295" s="17" t="s">
        <v>126</v>
      </c>
      <c r="E295" s="18">
        <v>3</v>
      </c>
      <c r="F295" s="17" t="s">
        <v>181</v>
      </c>
      <c r="G295" s="17" t="s">
        <v>253</v>
      </c>
      <c r="H295" s="18"/>
      <c r="I295" s="20">
        <f>I296</f>
        <v>1761</v>
      </c>
    </row>
    <row r="296" spans="1:9" ht="30" x14ac:dyDescent="0.25">
      <c r="A296" s="23" t="s">
        <v>196</v>
      </c>
      <c r="B296" s="17" t="s">
        <v>22</v>
      </c>
      <c r="C296" s="17" t="s">
        <v>16</v>
      </c>
      <c r="D296" s="17" t="s">
        <v>126</v>
      </c>
      <c r="E296" s="18">
        <v>3</v>
      </c>
      <c r="F296" s="17" t="s">
        <v>181</v>
      </c>
      <c r="G296" s="17" t="s">
        <v>253</v>
      </c>
      <c r="H296" s="18">
        <v>240</v>
      </c>
      <c r="I296" s="20">
        <f>'Прил 3'!J282</f>
        <v>1761</v>
      </c>
    </row>
    <row r="297" spans="1:9" x14ac:dyDescent="0.25">
      <c r="A297" s="14" t="s">
        <v>91</v>
      </c>
      <c r="B297" s="13">
        <v>10</v>
      </c>
      <c r="C297" s="17"/>
      <c r="D297" s="17"/>
      <c r="E297" s="18"/>
      <c r="F297" s="17"/>
      <c r="G297" s="17"/>
      <c r="H297" s="18"/>
      <c r="I297" s="24">
        <f>I298</f>
        <v>600</v>
      </c>
    </row>
    <row r="298" spans="1:9" x14ac:dyDescent="0.25">
      <c r="A298" s="12" t="s">
        <v>92</v>
      </c>
      <c r="B298" s="13" t="s">
        <v>85</v>
      </c>
      <c r="C298" s="13" t="s">
        <v>13</v>
      </c>
      <c r="D298" s="13"/>
      <c r="E298" s="13"/>
      <c r="F298" s="13"/>
      <c r="G298" s="13"/>
      <c r="H298" s="14"/>
      <c r="I298" s="24">
        <f>I299+I304</f>
        <v>600</v>
      </c>
    </row>
    <row r="299" spans="1:9" x14ac:dyDescent="0.25">
      <c r="A299" s="23" t="s">
        <v>147</v>
      </c>
      <c r="B299" s="17" t="s">
        <v>85</v>
      </c>
      <c r="C299" s="17" t="s">
        <v>13</v>
      </c>
      <c r="D299" s="17" t="s">
        <v>146</v>
      </c>
      <c r="E299" s="18">
        <v>0</v>
      </c>
      <c r="F299" s="17" t="s">
        <v>181</v>
      </c>
      <c r="G299" s="17" t="s">
        <v>335</v>
      </c>
      <c r="H299" s="18"/>
      <c r="I299" s="20">
        <f>I300</f>
        <v>500</v>
      </c>
    </row>
    <row r="300" spans="1:9" x14ac:dyDescent="0.25">
      <c r="A300" s="23" t="s">
        <v>148</v>
      </c>
      <c r="B300" s="17" t="s">
        <v>85</v>
      </c>
      <c r="C300" s="17" t="s">
        <v>13</v>
      </c>
      <c r="D300" s="17" t="s">
        <v>146</v>
      </c>
      <c r="E300" s="18">
        <v>3</v>
      </c>
      <c r="F300" s="17" t="s">
        <v>181</v>
      </c>
      <c r="G300" s="17" t="s">
        <v>335</v>
      </c>
      <c r="H300" s="18"/>
      <c r="I300" s="20">
        <f>I301</f>
        <v>500</v>
      </c>
    </row>
    <row r="301" spans="1:9" ht="30" x14ac:dyDescent="0.25">
      <c r="A301" s="23" t="s">
        <v>149</v>
      </c>
      <c r="B301" s="17" t="s">
        <v>85</v>
      </c>
      <c r="C301" s="17" t="s">
        <v>13</v>
      </c>
      <c r="D301" s="17" t="s">
        <v>146</v>
      </c>
      <c r="E301" s="18">
        <v>3</v>
      </c>
      <c r="F301" s="17" t="s">
        <v>181</v>
      </c>
      <c r="G301" s="17" t="s">
        <v>258</v>
      </c>
      <c r="H301" s="18"/>
      <c r="I301" s="20">
        <f>SUM(I302:I303)</f>
        <v>500</v>
      </c>
    </row>
    <row r="302" spans="1:9" ht="30" x14ac:dyDescent="0.25">
      <c r="A302" s="23" t="s">
        <v>196</v>
      </c>
      <c r="B302" s="17" t="s">
        <v>85</v>
      </c>
      <c r="C302" s="17" t="s">
        <v>13</v>
      </c>
      <c r="D302" s="17" t="s">
        <v>146</v>
      </c>
      <c r="E302" s="18">
        <v>3</v>
      </c>
      <c r="F302" s="17" t="s">
        <v>181</v>
      </c>
      <c r="G302" s="17" t="s">
        <v>258</v>
      </c>
      <c r="H302" s="18">
        <v>240</v>
      </c>
      <c r="I302" s="20">
        <f>'Прил 3'!J288</f>
        <v>5</v>
      </c>
    </row>
    <row r="303" spans="1:9" ht="45" x14ac:dyDescent="0.25">
      <c r="A303" s="23" t="s">
        <v>396</v>
      </c>
      <c r="B303" s="17" t="s">
        <v>85</v>
      </c>
      <c r="C303" s="17" t="s">
        <v>13</v>
      </c>
      <c r="D303" s="17" t="s">
        <v>146</v>
      </c>
      <c r="E303" s="18">
        <v>3</v>
      </c>
      <c r="F303" s="17" t="s">
        <v>181</v>
      </c>
      <c r="G303" s="17" t="s">
        <v>258</v>
      </c>
      <c r="H303" s="18">
        <v>810</v>
      </c>
      <c r="I303" s="20">
        <f>'Прил 3'!J289</f>
        <v>495</v>
      </c>
    </row>
    <row r="304" spans="1:9" x14ac:dyDescent="0.25">
      <c r="A304" s="23" t="s">
        <v>116</v>
      </c>
      <c r="B304" s="17" t="s">
        <v>85</v>
      </c>
      <c r="C304" s="17" t="s">
        <v>13</v>
      </c>
      <c r="D304" s="17" t="s">
        <v>100</v>
      </c>
      <c r="E304" s="18">
        <v>0</v>
      </c>
      <c r="F304" s="17" t="s">
        <v>181</v>
      </c>
      <c r="G304" s="17" t="s">
        <v>335</v>
      </c>
      <c r="H304" s="18"/>
      <c r="I304" s="20">
        <f>I305</f>
        <v>100</v>
      </c>
    </row>
    <row r="305" spans="1:9" x14ac:dyDescent="0.25">
      <c r="A305" s="23" t="s">
        <v>117</v>
      </c>
      <c r="B305" s="17" t="s">
        <v>85</v>
      </c>
      <c r="C305" s="17" t="s">
        <v>13</v>
      </c>
      <c r="D305" s="17" t="s">
        <v>100</v>
      </c>
      <c r="E305" s="18">
        <v>9</v>
      </c>
      <c r="F305" s="17" t="s">
        <v>181</v>
      </c>
      <c r="G305" s="17" t="s">
        <v>335</v>
      </c>
      <c r="H305" s="18"/>
      <c r="I305" s="20">
        <f>I306</f>
        <v>100</v>
      </c>
    </row>
    <row r="306" spans="1:9" x14ac:dyDescent="0.25">
      <c r="A306" s="23" t="s">
        <v>322</v>
      </c>
      <c r="B306" s="17" t="s">
        <v>85</v>
      </c>
      <c r="C306" s="17" t="s">
        <v>13</v>
      </c>
      <c r="D306" s="17" t="s">
        <v>100</v>
      </c>
      <c r="E306" s="18">
        <v>9</v>
      </c>
      <c r="F306" s="17" t="s">
        <v>181</v>
      </c>
      <c r="G306" s="17" t="s">
        <v>254</v>
      </c>
      <c r="H306" s="18"/>
      <c r="I306" s="19">
        <f>I307</f>
        <v>100</v>
      </c>
    </row>
    <row r="307" spans="1:9" x14ac:dyDescent="0.25">
      <c r="A307" s="23" t="s">
        <v>191</v>
      </c>
      <c r="B307" s="17" t="s">
        <v>85</v>
      </c>
      <c r="C307" s="17" t="s">
        <v>13</v>
      </c>
      <c r="D307" s="17" t="s">
        <v>100</v>
      </c>
      <c r="E307" s="18">
        <v>9</v>
      </c>
      <c r="F307" s="17" t="s">
        <v>181</v>
      </c>
      <c r="G307" s="17" t="s">
        <v>254</v>
      </c>
      <c r="H307" s="18">
        <v>310</v>
      </c>
      <c r="I307" s="19">
        <f>'Прил 3'!J293</f>
        <v>100</v>
      </c>
    </row>
    <row r="308" spans="1:9" x14ac:dyDescent="0.25">
      <c r="A308" s="14" t="s">
        <v>93</v>
      </c>
      <c r="B308" s="13">
        <v>11</v>
      </c>
      <c r="C308" s="13"/>
      <c r="D308" s="13"/>
      <c r="E308" s="14"/>
      <c r="F308" s="13"/>
      <c r="G308" s="13"/>
      <c r="H308" s="14"/>
      <c r="I308" s="24">
        <f>I309</f>
        <v>3134</v>
      </c>
    </row>
    <row r="309" spans="1:9" x14ac:dyDescent="0.25">
      <c r="A309" s="12" t="s">
        <v>82</v>
      </c>
      <c r="B309" s="13">
        <v>11</v>
      </c>
      <c r="C309" s="13" t="s">
        <v>17</v>
      </c>
      <c r="D309" s="13"/>
      <c r="E309" s="14"/>
      <c r="F309" s="13"/>
      <c r="G309" s="13"/>
      <c r="H309" s="14"/>
      <c r="I309" s="24">
        <f>I310</f>
        <v>3134</v>
      </c>
    </row>
    <row r="310" spans="1:9" ht="45" x14ac:dyDescent="0.25">
      <c r="A310" s="23" t="s">
        <v>377</v>
      </c>
      <c r="B310" s="17" t="s">
        <v>86</v>
      </c>
      <c r="C310" s="17" t="s">
        <v>17</v>
      </c>
      <c r="D310" s="17" t="s">
        <v>126</v>
      </c>
      <c r="E310" s="18">
        <v>0</v>
      </c>
      <c r="F310" s="17" t="s">
        <v>181</v>
      </c>
      <c r="G310" s="17" t="s">
        <v>335</v>
      </c>
      <c r="H310" s="18"/>
      <c r="I310" s="20">
        <f>I311</f>
        <v>3134</v>
      </c>
    </row>
    <row r="311" spans="1:9" ht="43.5" x14ac:dyDescent="0.25">
      <c r="A311" s="25" t="s">
        <v>150</v>
      </c>
      <c r="B311" s="13" t="s">
        <v>86</v>
      </c>
      <c r="C311" s="13" t="s">
        <v>17</v>
      </c>
      <c r="D311" s="13" t="s">
        <v>126</v>
      </c>
      <c r="E311" s="14">
        <v>4</v>
      </c>
      <c r="F311" s="13" t="s">
        <v>181</v>
      </c>
      <c r="G311" s="13" t="s">
        <v>335</v>
      </c>
      <c r="H311" s="14"/>
      <c r="I311" s="24">
        <f>I312+I314+I316</f>
        <v>3134</v>
      </c>
    </row>
    <row r="312" spans="1:9" x14ac:dyDescent="0.25">
      <c r="A312" s="23" t="s">
        <v>151</v>
      </c>
      <c r="B312" s="17" t="s">
        <v>86</v>
      </c>
      <c r="C312" s="17" t="s">
        <v>17</v>
      </c>
      <c r="D312" s="17" t="s">
        <v>126</v>
      </c>
      <c r="E312" s="18">
        <v>4</v>
      </c>
      <c r="F312" s="17" t="s">
        <v>181</v>
      </c>
      <c r="G312" s="17" t="s">
        <v>259</v>
      </c>
      <c r="H312" s="18"/>
      <c r="I312" s="20">
        <f>I313</f>
        <v>274</v>
      </c>
    </row>
    <row r="313" spans="1:9" ht="30" x14ac:dyDescent="0.25">
      <c r="A313" s="23" t="s">
        <v>196</v>
      </c>
      <c r="B313" s="17" t="s">
        <v>86</v>
      </c>
      <c r="C313" s="17" t="s">
        <v>17</v>
      </c>
      <c r="D313" s="17" t="s">
        <v>126</v>
      </c>
      <c r="E313" s="18">
        <v>4</v>
      </c>
      <c r="F313" s="17" t="s">
        <v>181</v>
      </c>
      <c r="G313" s="17" t="s">
        <v>259</v>
      </c>
      <c r="H313" s="18">
        <v>240</v>
      </c>
      <c r="I313" s="20">
        <f>'Прил 3'!J299</f>
        <v>274</v>
      </c>
    </row>
    <row r="314" spans="1:9" x14ac:dyDescent="0.25">
      <c r="A314" s="23" t="s">
        <v>135</v>
      </c>
      <c r="B314" s="17" t="s">
        <v>86</v>
      </c>
      <c r="C314" s="17" t="s">
        <v>17</v>
      </c>
      <c r="D314" s="17" t="s">
        <v>126</v>
      </c>
      <c r="E314" s="18">
        <v>4</v>
      </c>
      <c r="F314" s="17" t="s">
        <v>181</v>
      </c>
      <c r="G314" s="17" t="s">
        <v>245</v>
      </c>
      <c r="H314" s="18"/>
      <c r="I314" s="20">
        <f>I315</f>
        <v>1360</v>
      </c>
    </row>
    <row r="315" spans="1:9" ht="30" x14ac:dyDescent="0.25">
      <c r="A315" s="23" t="s">
        <v>196</v>
      </c>
      <c r="B315" s="17" t="s">
        <v>86</v>
      </c>
      <c r="C315" s="17" t="s">
        <v>17</v>
      </c>
      <c r="D315" s="17" t="s">
        <v>126</v>
      </c>
      <c r="E315" s="18">
        <v>4</v>
      </c>
      <c r="F315" s="17" t="s">
        <v>181</v>
      </c>
      <c r="G315" s="17" t="s">
        <v>245</v>
      </c>
      <c r="H315" s="18">
        <v>240</v>
      </c>
      <c r="I315" s="20">
        <f>'Прил 3'!J301</f>
        <v>1360</v>
      </c>
    </row>
    <row r="316" spans="1:9" x14ac:dyDescent="0.25">
      <c r="A316" s="23" t="s">
        <v>152</v>
      </c>
      <c r="B316" s="17" t="s">
        <v>86</v>
      </c>
      <c r="C316" s="17" t="s">
        <v>17</v>
      </c>
      <c r="D316" s="17" t="s">
        <v>126</v>
      </c>
      <c r="E316" s="18">
        <v>4</v>
      </c>
      <c r="F316" s="17" t="s">
        <v>181</v>
      </c>
      <c r="G316" s="17" t="s">
        <v>260</v>
      </c>
      <c r="H316" s="18"/>
      <c r="I316" s="20">
        <f>I317</f>
        <v>1500</v>
      </c>
    </row>
    <row r="317" spans="1:9" ht="30" x14ac:dyDescent="0.25">
      <c r="A317" s="23" t="s">
        <v>196</v>
      </c>
      <c r="B317" s="17" t="s">
        <v>86</v>
      </c>
      <c r="C317" s="17" t="s">
        <v>17</v>
      </c>
      <c r="D317" s="17" t="s">
        <v>126</v>
      </c>
      <c r="E317" s="18">
        <v>4</v>
      </c>
      <c r="F317" s="17" t="s">
        <v>181</v>
      </c>
      <c r="G317" s="17" t="s">
        <v>260</v>
      </c>
      <c r="H317" s="18">
        <v>240</v>
      </c>
      <c r="I317" s="20">
        <f>'Прил 3'!J303</f>
        <v>1500</v>
      </c>
    </row>
    <row r="318" spans="1:9" x14ac:dyDescent="0.25">
      <c r="A318" s="14" t="s">
        <v>323</v>
      </c>
      <c r="B318" s="13" t="s">
        <v>98</v>
      </c>
      <c r="C318" s="13"/>
      <c r="D318" s="13"/>
      <c r="E318" s="14"/>
      <c r="F318" s="13"/>
      <c r="G318" s="13"/>
      <c r="H318" s="14"/>
      <c r="I318" s="24">
        <f>I319</f>
        <v>350</v>
      </c>
    </row>
    <row r="319" spans="1:9" x14ac:dyDescent="0.25">
      <c r="A319" s="12" t="s">
        <v>324</v>
      </c>
      <c r="B319" s="13" t="s">
        <v>98</v>
      </c>
      <c r="C319" s="13" t="s">
        <v>14</v>
      </c>
      <c r="D319" s="13"/>
      <c r="E319" s="14"/>
      <c r="F319" s="13"/>
      <c r="G319" s="13"/>
      <c r="H319" s="14"/>
      <c r="I319" s="24">
        <f>I320</f>
        <v>350</v>
      </c>
    </row>
    <row r="320" spans="1:9" ht="45" x14ac:dyDescent="0.25">
      <c r="A320" s="23" t="s">
        <v>370</v>
      </c>
      <c r="B320" s="17" t="s">
        <v>98</v>
      </c>
      <c r="C320" s="17" t="s">
        <v>14</v>
      </c>
      <c r="D320" s="17" t="s">
        <v>86</v>
      </c>
      <c r="E320" s="18">
        <v>0</v>
      </c>
      <c r="F320" s="17" t="s">
        <v>181</v>
      </c>
      <c r="G320" s="17" t="s">
        <v>335</v>
      </c>
      <c r="H320" s="18"/>
      <c r="I320" s="20">
        <f>I321</f>
        <v>350</v>
      </c>
    </row>
    <row r="321" spans="1:10" x14ac:dyDescent="0.25">
      <c r="A321" s="23" t="s">
        <v>309</v>
      </c>
      <c r="B321" s="17" t="s">
        <v>98</v>
      </c>
      <c r="C321" s="17" t="s">
        <v>14</v>
      </c>
      <c r="D321" s="17" t="s">
        <v>86</v>
      </c>
      <c r="E321" s="17" t="s">
        <v>205</v>
      </c>
      <c r="F321" s="17" t="s">
        <v>12</v>
      </c>
      <c r="G321" s="17" t="s">
        <v>335</v>
      </c>
      <c r="H321" s="17"/>
      <c r="I321" s="20">
        <f>I322</f>
        <v>350</v>
      </c>
    </row>
    <row r="322" spans="1:10" x14ac:dyDescent="0.25">
      <c r="A322" s="23" t="s">
        <v>309</v>
      </c>
      <c r="B322" s="17" t="s">
        <v>98</v>
      </c>
      <c r="C322" s="17" t="s">
        <v>14</v>
      </c>
      <c r="D322" s="17" t="s">
        <v>86</v>
      </c>
      <c r="E322" s="17" t="s">
        <v>205</v>
      </c>
      <c r="F322" s="17" t="s">
        <v>12</v>
      </c>
      <c r="G322" s="17" t="s">
        <v>310</v>
      </c>
      <c r="H322" s="17"/>
      <c r="I322" s="20">
        <f>I323</f>
        <v>350</v>
      </c>
    </row>
    <row r="323" spans="1:10" ht="30" x14ac:dyDescent="0.25">
      <c r="A323" s="140" t="s">
        <v>196</v>
      </c>
      <c r="B323" s="141" t="s">
        <v>98</v>
      </c>
      <c r="C323" s="141" t="s">
        <v>14</v>
      </c>
      <c r="D323" s="141" t="s">
        <v>86</v>
      </c>
      <c r="E323" s="141" t="s">
        <v>205</v>
      </c>
      <c r="F323" s="141" t="s">
        <v>12</v>
      </c>
      <c r="G323" s="141" t="s">
        <v>310</v>
      </c>
      <c r="H323" s="141" t="s">
        <v>202</v>
      </c>
      <c r="I323" s="142">
        <f>'Прил 3'!J309</f>
        <v>350</v>
      </c>
    </row>
    <row r="324" spans="1:10" x14ac:dyDescent="0.25">
      <c r="A324" s="144" t="s">
        <v>297</v>
      </c>
      <c r="B324" s="139"/>
      <c r="C324" s="121"/>
      <c r="D324" s="139"/>
      <c r="E324" s="121"/>
      <c r="F324" s="139"/>
      <c r="G324" s="65"/>
      <c r="H324" s="65"/>
      <c r="I324" s="15">
        <f>I18+I117+I123+I154+I174+I243+I256+I297+I308+I318</f>
        <v>126136.4</v>
      </c>
    </row>
    <row r="325" spans="1:10" x14ac:dyDescent="0.25">
      <c r="A325" s="125"/>
      <c r="B325" s="115"/>
      <c r="C325" s="114"/>
      <c r="D325" s="115" t="s">
        <v>44</v>
      </c>
      <c r="E325" s="114"/>
      <c r="F325" s="115"/>
      <c r="G325" s="115"/>
      <c r="H325" s="126" t="s">
        <v>60</v>
      </c>
      <c r="I325" s="143">
        <f>I18</f>
        <v>14142.3</v>
      </c>
    </row>
    <row r="326" spans="1:10" x14ac:dyDescent="0.25">
      <c r="A326" s="125"/>
      <c r="B326" s="115"/>
      <c r="C326" s="114"/>
      <c r="D326" s="115"/>
      <c r="E326" s="114"/>
      <c r="F326" s="115"/>
      <c r="G326" s="115"/>
      <c r="H326" s="128" t="s">
        <v>61</v>
      </c>
      <c r="I326" s="60">
        <f>I117</f>
        <v>369.5</v>
      </c>
    </row>
    <row r="327" spans="1:10" x14ac:dyDescent="0.25">
      <c r="A327" s="125"/>
      <c r="B327" s="115"/>
      <c r="C327" s="114"/>
      <c r="D327" s="115"/>
      <c r="E327" s="114"/>
      <c r="F327" s="115"/>
      <c r="G327" s="115"/>
      <c r="H327" s="128" t="s">
        <v>71</v>
      </c>
      <c r="I327" s="60">
        <f>I123</f>
        <v>1785.4</v>
      </c>
    </row>
    <row r="328" spans="1:10" x14ac:dyDescent="0.25">
      <c r="A328" s="125"/>
      <c r="B328" s="115"/>
      <c r="C328" s="114"/>
      <c r="D328" s="115"/>
      <c r="E328" s="114"/>
      <c r="F328" s="115"/>
      <c r="G328" s="115"/>
      <c r="H328" s="128" t="s">
        <v>79</v>
      </c>
      <c r="I328" s="60">
        <f>I154</f>
        <v>15867.800000000001</v>
      </c>
    </row>
    <row r="329" spans="1:10" x14ac:dyDescent="0.25">
      <c r="A329" s="125"/>
      <c r="B329" s="115"/>
      <c r="C329" s="114"/>
      <c r="D329" s="115"/>
      <c r="E329" s="114"/>
      <c r="F329" s="115"/>
      <c r="G329" s="115"/>
      <c r="H329" s="128" t="s">
        <v>62</v>
      </c>
      <c r="I329" s="60">
        <f>I174</f>
        <v>72012.800000000003</v>
      </c>
    </row>
    <row r="330" spans="1:10" x14ac:dyDescent="0.25">
      <c r="A330" s="125"/>
      <c r="B330" s="115"/>
      <c r="C330" s="114"/>
      <c r="D330" s="115"/>
      <c r="E330" s="114"/>
      <c r="F330" s="115"/>
      <c r="G330" s="115"/>
      <c r="H330" s="128" t="s">
        <v>64</v>
      </c>
      <c r="I330" s="60">
        <f>I243</f>
        <v>288</v>
      </c>
    </row>
    <row r="331" spans="1:10" x14ac:dyDescent="0.25">
      <c r="A331" s="125"/>
      <c r="B331" s="115"/>
      <c r="C331" s="114"/>
      <c r="D331" s="115"/>
      <c r="E331" s="114"/>
      <c r="F331" s="115"/>
      <c r="G331" s="115"/>
      <c r="H331" s="128" t="s">
        <v>63</v>
      </c>
      <c r="I331" s="60">
        <f>I256</f>
        <v>17586.599999999999</v>
      </c>
    </row>
    <row r="332" spans="1:10" x14ac:dyDescent="0.25">
      <c r="A332" s="125"/>
      <c r="B332" s="115"/>
      <c r="C332" s="114"/>
      <c r="D332" s="115"/>
      <c r="E332" s="114"/>
      <c r="F332" s="115"/>
      <c r="G332" s="115"/>
      <c r="H332" s="128">
        <v>10</v>
      </c>
      <c r="I332" s="60">
        <f>I297</f>
        <v>600</v>
      </c>
    </row>
    <row r="333" spans="1:10" ht="15.75" thickBot="1" x14ac:dyDescent="0.3">
      <c r="A333" s="125"/>
      <c r="B333" s="115"/>
      <c r="C333" s="114"/>
      <c r="D333" s="115"/>
      <c r="E333" s="114"/>
      <c r="F333" s="115"/>
      <c r="G333" s="115"/>
      <c r="H333" s="129">
        <v>11</v>
      </c>
      <c r="I333" s="61">
        <f>I308</f>
        <v>3134</v>
      </c>
    </row>
    <row r="334" spans="1:10" ht="15.75" thickBot="1" x14ac:dyDescent="0.3">
      <c r="A334" s="125"/>
      <c r="B334" s="115"/>
      <c r="C334" s="114"/>
      <c r="D334" s="115"/>
      <c r="E334" s="114"/>
      <c r="F334" s="115"/>
      <c r="G334" s="115"/>
      <c r="H334" s="129">
        <v>12</v>
      </c>
      <c r="I334" s="61">
        <f>I318</f>
        <v>350</v>
      </c>
    </row>
    <row r="335" spans="1:10" ht="15.75" thickBot="1" x14ac:dyDescent="0.3">
      <c r="A335" s="125"/>
      <c r="B335" s="115"/>
      <c r="C335" s="114"/>
      <c r="D335" s="115"/>
      <c r="E335" s="114"/>
      <c r="F335" s="115"/>
      <c r="G335" s="115"/>
      <c r="H335" s="130"/>
      <c r="I335" s="62">
        <f>SUM(I325:I334)</f>
        <v>126136.4</v>
      </c>
    </row>
    <row r="336" spans="1:10" x14ac:dyDescent="0.25">
      <c r="A336" s="125"/>
      <c r="B336" s="115"/>
      <c r="C336" s="114"/>
      <c r="D336" s="115"/>
      <c r="E336" s="114"/>
      <c r="F336" s="115"/>
      <c r="G336" s="115"/>
      <c r="H336" s="114" t="s">
        <v>179</v>
      </c>
      <c r="I336" s="63">
        <f>'Прил 3'!J339</f>
        <v>92846.2</v>
      </c>
      <c r="J336" s="35">
        <f>I336-I335</f>
        <v>-33290.199999999997</v>
      </c>
    </row>
    <row r="337" spans="1:28" x14ac:dyDescent="0.25">
      <c r="A337" s="125"/>
      <c r="B337" s="115"/>
      <c r="C337" s="114"/>
      <c r="D337" s="115"/>
      <c r="E337" s="114"/>
      <c r="F337" s="115"/>
      <c r="G337" s="115"/>
      <c r="H337" s="114" t="s">
        <v>182</v>
      </c>
      <c r="I337" s="63">
        <f>I28+I68+I79+I99+I107+I125+I156+I170+I176+I191+I196+I227+I232+I250+I258+I267+I275+I289+I310+I320</f>
        <v>112185.20000000001</v>
      </c>
    </row>
    <row r="338" spans="1:28" x14ac:dyDescent="0.25">
      <c r="A338" s="125"/>
      <c r="B338" s="115"/>
      <c r="C338" s="114"/>
      <c r="D338" s="115"/>
      <c r="E338" s="114"/>
      <c r="F338" s="115"/>
      <c r="G338" s="115"/>
      <c r="H338" s="114" t="s">
        <v>340</v>
      </c>
      <c r="I338" s="63">
        <f>I27-I43</f>
        <v>7574.9000000000005</v>
      </c>
    </row>
    <row r="339" spans="1:28" x14ac:dyDescent="0.25">
      <c r="A339" s="38"/>
    </row>
    <row r="340" spans="1:28" x14ac:dyDescent="0.25">
      <c r="A340" s="38"/>
    </row>
    <row r="341" spans="1:28" x14ac:dyDescent="0.25">
      <c r="A341" s="38"/>
    </row>
    <row r="342" spans="1:28" x14ac:dyDescent="0.25">
      <c r="A342" s="38"/>
    </row>
    <row r="343" spans="1:28" x14ac:dyDescent="0.25">
      <c r="A343" s="38"/>
    </row>
    <row r="344" spans="1:28" x14ac:dyDescent="0.25">
      <c r="A344" s="38"/>
    </row>
    <row r="345" spans="1:28" x14ac:dyDescent="0.25">
      <c r="A345" s="38"/>
    </row>
    <row r="346" spans="1:28" x14ac:dyDescent="0.25">
      <c r="A346" s="38"/>
    </row>
    <row r="347" spans="1:28" x14ac:dyDescent="0.25">
      <c r="A347" s="38"/>
    </row>
    <row r="348" spans="1:28" x14ac:dyDescent="0.25">
      <c r="A348" s="38"/>
    </row>
    <row r="349" spans="1:28" s="29" customFormat="1" x14ac:dyDescent="0.25">
      <c r="A349" s="38"/>
      <c r="B349" s="30"/>
      <c r="D349" s="30"/>
      <c r="F349" s="30"/>
      <c r="G349" s="30"/>
      <c r="I349" s="63"/>
      <c r="J349" s="28"/>
      <c r="K349" s="28"/>
      <c r="L349" s="28"/>
      <c r="M349" s="28"/>
      <c r="N349" s="28"/>
      <c r="O349" s="28"/>
      <c r="P349" s="28"/>
      <c r="Q349" s="28"/>
      <c r="R349" s="28"/>
      <c r="S349" s="28"/>
      <c r="T349" s="28"/>
      <c r="U349" s="28"/>
      <c r="V349" s="28"/>
      <c r="W349" s="28"/>
      <c r="X349" s="28"/>
      <c r="Y349" s="28"/>
      <c r="Z349" s="28"/>
      <c r="AA349" s="28"/>
      <c r="AB349" s="28"/>
    </row>
    <row r="350" spans="1:28" s="29" customFormat="1" x14ac:dyDescent="0.25">
      <c r="A350" s="38"/>
      <c r="B350" s="30"/>
      <c r="D350" s="30"/>
      <c r="F350" s="30"/>
      <c r="G350" s="30"/>
      <c r="I350" s="63"/>
      <c r="J350" s="28"/>
      <c r="K350" s="28"/>
      <c r="L350" s="28"/>
      <c r="M350" s="28"/>
      <c r="N350" s="28"/>
      <c r="O350" s="28"/>
      <c r="P350" s="28"/>
      <c r="Q350" s="28"/>
      <c r="R350" s="28"/>
      <c r="S350" s="28"/>
      <c r="T350" s="28"/>
      <c r="U350" s="28"/>
      <c r="V350" s="28"/>
      <c r="W350" s="28"/>
      <c r="X350" s="28"/>
      <c r="Y350" s="28"/>
      <c r="Z350" s="28"/>
      <c r="AA350" s="28"/>
      <c r="AB350" s="28"/>
    </row>
    <row r="351" spans="1:28" s="29" customFormat="1" x14ac:dyDescent="0.25">
      <c r="A351" s="38"/>
      <c r="B351" s="30"/>
      <c r="D351" s="30"/>
      <c r="F351" s="30"/>
      <c r="G351" s="30"/>
      <c r="I351" s="63"/>
      <c r="J351" s="28"/>
      <c r="K351" s="28"/>
      <c r="L351" s="28"/>
      <c r="M351" s="28"/>
      <c r="N351" s="28"/>
      <c r="O351" s="28"/>
      <c r="P351" s="28"/>
      <c r="Q351" s="28"/>
      <c r="R351" s="28"/>
      <c r="S351" s="28"/>
      <c r="T351" s="28"/>
      <c r="U351" s="28"/>
      <c r="V351" s="28"/>
      <c r="W351" s="28"/>
      <c r="X351" s="28"/>
      <c r="Y351" s="28"/>
      <c r="Z351" s="28"/>
      <c r="AA351" s="28"/>
      <c r="AB351" s="28"/>
    </row>
    <row r="352" spans="1:28" s="29" customFormat="1" x14ac:dyDescent="0.25">
      <c r="A352" s="38"/>
      <c r="B352" s="30"/>
      <c r="D352" s="30"/>
      <c r="F352" s="30"/>
      <c r="G352" s="30"/>
      <c r="I352" s="63"/>
      <c r="J352" s="28"/>
      <c r="K352" s="28"/>
      <c r="L352" s="28"/>
      <c r="M352" s="28"/>
      <c r="N352" s="28"/>
      <c r="O352" s="28"/>
      <c r="P352" s="28"/>
      <c r="Q352" s="28"/>
      <c r="R352" s="28"/>
      <c r="S352" s="28"/>
      <c r="T352" s="28"/>
      <c r="U352" s="28"/>
      <c r="V352" s="28"/>
      <c r="W352" s="28"/>
      <c r="X352" s="28"/>
      <c r="Y352" s="28"/>
      <c r="Z352" s="28"/>
      <c r="AA352" s="28"/>
      <c r="AB352" s="28"/>
    </row>
    <row r="353" spans="1:28" s="29" customFormat="1" x14ac:dyDescent="0.25">
      <c r="A353" s="38"/>
      <c r="B353" s="30"/>
      <c r="D353" s="30"/>
      <c r="F353" s="30"/>
      <c r="G353" s="30"/>
      <c r="I353" s="63"/>
      <c r="J353" s="28"/>
      <c r="K353" s="28"/>
      <c r="L353" s="28"/>
      <c r="M353" s="28"/>
      <c r="N353" s="28"/>
      <c r="O353" s="28"/>
      <c r="P353" s="28"/>
      <c r="Q353" s="28"/>
      <c r="R353" s="28"/>
      <c r="S353" s="28"/>
      <c r="T353" s="28"/>
      <c r="U353" s="28"/>
      <c r="V353" s="28"/>
      <c r="W353" s="28"/>
      <c r="X353" s="28"/>
      <c r="Y353" s="28"/>
      <c r="Z353" s="28"/>
      <c r="AA353" s="28"/>
      <c r="AB353" s="28"/>
    </row>
    <row r="354" spans="1:28" s="29" customFormat="1" x14ac:dyDescent="0.25">
      <c r="A354" s="38"/>
      <c r="B354" s="30"/>
      <c r="D354" s="30"/>
      <c r="F354" s="30"/>
      <c r="G354" s="30"/>
      <c r="I354" s="63"/>
      <c r="J354" s="28"/>
      <c r="K354" s="28"/>
      <c r="L354" s="28"/>
      <c r="M354" s="28"/>
      <c r="N354" s="28"/>
      <c r="O354" s="28"/>
      <c r="P354" s="28"/>
      <c r="Q354" s="28"/>
      <c r="R354" s="28"/>
      <c r="S354" s="28"/>
      <c r="T354" s="28"/>
      <c r="U354" s="28"/>
      <c r="V354" s="28"/>
      <c r="W354" s="28"/>
      <c r="X354" s="28"/>
      <c r="Y354" s="28"/>
      <c r="Z354" s="28"/>
      <c r="AA354" s="28"/>
      <c r="AB354" s="28"/>
    </row>
    <row r="355" spans="1:28" s="29" customFormat="1" x14ac:dyDescent="0.25">
      <c r="A355" s="38"/>
      <c r="B355" s="30"/>
      <c r="D355" s="30"/>
      <c r="F355" s="30"/>
      <c r="G355" s="30"/>
      <c r="I355" s="63"/>
      <c r="J355" s="28"/>
      <c r="K355" s="28"/>
      <c r="L355" s="28"/>
      <c r="M355" s="28"/>
      <c r="N355" s="28"/>
      <c r="O355" s="28"/>
      <c r="P355" s="28"/>
      <c r="Q355" s="28"/>
      <c r="R355" s="28"/>
      <c r="S355" s="28"/>
      <c r="T355" s="28"/>
      <c r="U355" s="28"/>
      <c r="V355" s="28"/>
      <c r="W355" s="28"/>
      <c r="X355" s="28"/>
      <c r="Y355" s="28"/>
      <c r="Z355" s="28"/>
      <c r="AA355" s="28"/>
      <c r="AB355" s="28"/>
    </row>
    <row r="356" spans="1:28" s="29" customFormat="1" x14ac:dyDescent="0.25">
      <c r="A356" s="38"/>
      <c r="B356" s="30"/>
      <c r="D356" s="30"/>
      <c r="F356" s="30"/>
      <c r="G356" s="30"/>
      <c r="I356" s="63"/>
      <c r="J356" s="28"/>
      <c r="K356" s="28"/>
      <c r="L356" s="28"/>
      <c r="M356" s="28"/>
      <c r="N356" s="28"/>
      <c r="O356" s="28"/>
      <c r="P356" s="28"/>
      <c r="Q356" s="28"/>
      <c r="R356" s="28"/>
      <c r="S356" s="28"/>
      <c r="T356" s="28"/>
      <c r="U356" s="28"/>
      <c r="V356" s="28"/>
      <c r="W356" s="28"/>
      <c r="X356" s="28"/>
      <c r="Y356" s="28"/>
      <c r="Z356" s="28"/>
      <c r="AA356" s="28"/>
      <c r="AB356" s="28"/>
    </row>
    <row r="357" spans="1:28" s="29" customFormat="1" x14ac:dyDescent="0.25">
      <c r="A357" s="38"/>
      <c r="B357" s="30"/>
      <c r="D357" s="30"/>
      <c r="F357" s="30"/>
      <c r="G357" s="30"/>
      <c r="I357" s="63"/>
      <c r="J357" s="28"/>
      <c r="K357" s="28"/>
      <c r="L357" s="28"/>
      <c r="M357" s="28"/>
      <c r="N357" s="28"/>
      <c r="O357" s="28"/>
      <c r="P357" s="28"/>
      <c r="Q357" s="28"/>
      <c r="R357" s="28"/>
      <c r="S357" s="28"/>
      <c r="T357" s="28"/>
      <c r="U357" s="28"/>
      <c r="V357" s="28"/>
      <c r="W357" s="28"/>
      <c r="X357" s="28"/>
      <c r="Y357" s="28"/>
      <c r="Z357" s="28"/>
      <c r="AA357" s="28"/>
      <c r="AB357" s="28"/>
    </row>
    <row r="358" spans="1:28" s="29" customFormat="1" x14ac:dyDescent="0.25">
      <c r="A358" s="38"/>
      <c r="B358" s="30"/>
      <c r="D358" s="30"/>
      <c r="F358" s="30"/>
      <c r="G358" s="30"/>
      <c r="I358" s="63"/>
      <c r="J358" s="28"/>
      <c r="K358" s="28"/>
      <c r="L358" s="28"/>
      <c r="M358" s="28"/>
      <c r="N358" s="28"/>
      <c r="O358" s="28"/>
      <c r="P358" s="28"/>
      <c r="Q358" s="28"/>
      <c r="R358" s="28"/>
      <c r="S358" s="28"/>
      <c r="T358" s="28"/>
      <c r="U358" s="28"/>
      <c r="V358" s="28"/>
      <c r="W358" s="28"/>
      <c r="X358" s="28"/>
      <c r="Y358" s="28"/>
      <c r="Z358" s="28"/>
      <c r="AA358" s="28"/>
      <c r="AB358" s="28"/>
    </row>
    <row r="359" spans="1:28" s="29" customFormat="1" x14ac:dyDescent="0.25">
      <c r="A359" s="38"/>
      <c r="B359" s="30"/>
      <c r="D359" s="30"/>
      <c r="F359" s="30"/>
      <c r="G359" s="30"/>
      <c r="I359" s="63"/>
      <c r="J359" s="28"/>
      <c r="K359" s="28"/>
      <c r="L359" s="28"/>
      <c r="M359" s="28"/>
      <c r="N359" s="28"/>
      <c r="O359" s="28"/>
      <c r="P359" s="28"/>
      <c r="Q359" s="28"/>
      <c r="R359" s="28"/>
      <c r="S359" s="28"/>
      <c r="T359" s="28"/>
      <c r="U359" s="28"/>
      <c r="V359" s="28"/>
      <c r="W359" s="28"/>
      <c r="X359" s="28"/>
      <c r="Y359" s="28"/>
      <c r="Z359" s="28"/>
      <c r="AA359" s="28"/>
      <c r="AB359" s="28"/>
    </row>
    <row r="360" spans="1:28" s="29" customFormat="1" x14ac:dyDescent="0.25">
      <c r="A360" s="38"/>
      <c r="B360" s="30"/>
      <c r="D360" s="30"/>
      <c r="F360" s="30"/>
      <c r="G360" s="30"/>
      <c r="I360" s="63"/>
      <c r="J360" s="28"/>
      <c r="K360" s="28"/>
      <c r="L360" s="28"/>
      <c r="M360" s="28"/>
      <c r="N360" s="28"/>
      <c r="O360" s="28"/>
      <c r="P360" s="28"/>
      <c r="Q360" s="28"/>
      <c r="R360" s="28"/>
      <c r="S360" s="28"/>
      <c r="T360" s="28"/>
      <c r="U360" s="28"/>
      <c r="V360" s="28"/>
      <c r="W360" s="28"/>
      <c r="X360" s="28"/>
      <c r="Y360" s="28"/>
      <c r="Z360" s="28"/>
      <c r="AA360" s="28"/>
      <c r="AB360" s="28"/>
    </row>
    <row r="361" spans="1:28" s="29" customFormat="1" x14ac:dyDescent="0.25">
      <c r="A361" s="38"/>
      <c r="B361" s="30"/>
      <c r="D361" s="30"/>
      <c r="F361" s="30"/>
      <c r="G361" s="30"/>
      <c r="I361" s="63"/>
      <c r="J361" s="28"/>
      <c r="K361" s="28"/>
      <c r="L361" s="28"/>
      <c r="M361" s="28"/>
      <c r="N361" s="28"/>
      <c r="O361" s="28"/>
      <c r="P361" s="28"/>
      <c r="Q361" s="28"/>
      <c r="R361" s="28"/>
      <c r="S361" s="28"/>
      <c r="T361" s="28"/>
      <c r="U361" s="28"/>
      <c r="V361" s="28"/>
      <c r="W361" s="28"/>
      <c r="X361" s="28"/>
      <c r="Y361" s="28"/>
      <c r="Z361" s="28"/>
      <c r="AA361" s="28"/>
      <c r="AB361" s="28"/>
    </row>
    <row r="362" spans="1:28" s="29" customFormat="1" x14ac:dyDescent="0.25">
      <c r="A362" s="38"/>
      <c r="B362" s="30"/>
      <c r="D362" s="30"/>
      <c r="F362" s="30"/>
      <c r="G362" s="30"/>
      <c r="I362" s="63"/>
      <c r="J362" s="28"/>
      <c r="K362" s="28"/>
      <c r="L362" s="28"/>
      <c r="M362" s="28"/>
      <c r="N362" s="28"/>
      <c r="O362" s="28"/>
      <c r="P362" s="28"/>
      <c r="Q362" s="28"/>
      <c r="R362" s="28"/>
      <c r="S362" s="28"/>
      <c r="T362" s="28"/>
      <c r="U362" s="28"/>
      <c r="V362" s="28"/>
      <c r="W362" s="28"/>
      <c r="X362" s="28"/>
      <c r="Y362" s="28"/>
      <c r="Z362" s="28"/>
      <c r="AA362" s="28"/>
      <c r="AB362" s="28"/>
    </row>
    <row r="363" spans="1:28" s="29" customFormat="1" x14ac:dyDescent="0.25">
      <c r="A363" s="38"/>
      <c r="B363" s="30"/>
      <c r="D363" s="30"/>
      <c r="F363" s="30"/>
      <c r="G363" s="30"/>
      <c r="I363" s="63"/>
      <c r="J363" s="28"/>
      <c r="K363" s="28"/>
      <c r="L363" s="28"/>
      <c r="M363" s="28"/>
      <c r="N363" s="28"/>
      <c r="O363" s="28"/>
      <c r="P363" s="28"/>
      <c r="Q363" s="28"/>
      <c r="R363" s="28"/>
      <c r="S363" s="28"/>
      <c r="T363" s="28"/>
      <c r="U363" s="28"/>
      <c r="V363" s="28"/>
      <c r="W363" s="28"/>
      <c r="X363" s="28"/>
      <c r="Y363" s="28"/>
      <c r="Z363" s="28"/>
      <c r="AA363" s="28"/>
      <c r="AB363" s="28"/>
    </row>
    <row r="364" spans="1:28" s="29" customFormat="1" x14ac:dyDescent="0.25">
      <c r="A364" s="38"/>
      <c r="B364" s="30"/>
      <c r="D364" s="30"/>
      <c r="F364" s="30"/>
      <c r="G364" s="30"/>
      <c r="I364" s="63"/>
      <c r="J364" s="28"/>
      <c r="K364" s="28"/>
      <c r="L364" s="28"/>
      <c r="M364" s="28"/>
      <c r="N364" s="28"/>
      <c r="O364" s="28"/>
      <c r="P364" s="28"/>
      <c r="Q364" s="28"/>
      <c r="R364" s="28"/>
      <c r="S364" s="28"/>
      <c r="T364" s="28"/>
      <c r="U364" s="28"/>
      <c r="V364" s="28"/>
      <c r="W364" s="28"/>
      <c r="X364" s="28"/>
      <c r="Y364" s="28"/>
      <c r="Z364" s="28"/>
      <c r="AA364" s="28"/>
      <c r="AB364" s="28"/>
    </row>
    <row r="365" spans="1:28" s="29" customFormat="1" x14ac:dyDescent="0.25">
      <c r="A365" s="38"/>
      <c r="B365" s="30"/>
      <c r="D365" s="30"/>
      <c r="F365" s="30"/>
      <c r="G365" s="30"/>
      <c r="I365" s="63"/>
      <c r="J365" s="28"/>
      <c r="K365" s="28"/>
      <c r="L365" s="28"/>
      <c r="M365" s="28"/>
      <c r="N365" s="28"/>
      <c r="O365" s="28"/>
      <c r="P365" s="28"/>
      <c r="Q365" s="28"/>
      <c r="R365" s="28"/>
      <c r="S365" s="28"/>
      <c r="T365" s="28"/>
      <c r="U365" s="28"/>
      <c r="V365" s="28"/>
      <c r="W365" s="28"/>
      <c r="X365" s="28"/>
      <c r="Y365" s="28"/>
      <c r="Z365" s="28"/>
      <c r="AA365" s="28"/>
      <c r="AB365" s="28"/>
    </row>
    <row r="366" spans="1:28" s="29" customFormat="1" x14ac:dyDescent="0.25">
      <c r="A366" s="38"/>
      <c r="B366" s="30"/>
      <c r="D366" s="30"/>
      <c r="F366" s="30"/>
      <c r="G366" s="30"/>
      <c r="I366" s="63"/>
      <c r="J366" s="28"/>
      <c r="K366" s="28"/>
      <c r="L366" s="28"/>
      <c r="M366" s="28"/>
      <c r="N366" s="28"/>
      <c r="O366" s="28"/>
      <c r="P366" s="28"/>
      <c r="Q366" s="28"/>
      <c r="R366" s="28"/>
      <c r="S366" s="28"/>
      <c r="T366" s="28"/>
      <c r="U366" s="28"/>
      <c r="V366" s="28"/>
      <c r="W366" s="28"/>
      <c r="X366" s="28"/>
      <c r="Y366" s="28"/>
      <c r="Z366" s="28"/>
      <c r="AA366" s="28"/>
      <c r="AB366" s="28"/>
    </row>
    <row r="367" spans="1:28" s="29" customFormat="1" x14ac:dyDescent="0.25">
      <c r="A367" s="38"/>
      <c r="B367" s="30"/>
      <c r="D367" s="30"/>
      <c r="F367" s="30"/>
      <c r="G367" s="30"/>
      <c r="I367" s="63"/>
      <c r="J367" s="28"/>
      <c r="K367" s="28"/>
      <c r="L367" s="28"/>
      <c r="M367" s="28"/>
      <c r="N367" s="28"/>
      <c r="O367" s="28"/>
      <c r="P367" s="28"/>
      <c r="Q367" s="28"/>
      <c r="R367" s="28"/>
      <c r="S367" s="28"/>
      <c r="T367" s="28"/>
      <c r="U367" s="28"/>
      <c r="V367" s="28"/>
      <c r="W367" s="28"/>
      <c r="X367" s="28"/>
      <c r="Y367" s="28"/>
      <c r="Z367" s="28"/>
      <c r="AA367" s="28"/>
      <c r="AB367" s="28"/>
    </row>
    <row r="368" spans="1:28" s="29" customFormat="1" x14ac:dyDescent="0.25">
      <c r="A368" s="38"/>
      <c r="B368" s="30"/>
      <c r="D368" s="30"/>
      <c r="F368" s="30"/>
      <c r="G368" s="30"/>
      <c r="I368" s="63"/>
      <c r="J368" s="28"/>
      <c r="K368" s="28"/>
      <c r="L368" s="28"/>
      <c r="M368" s="28"/>
      <c r="N368" s="28"/>
      <c r="O368" s="28"/>
      <c r="P368" s="28"/>
      <c r="Q368" s="28"/>
      <c r="R368" s="28"/>
      <c r="S368" s="28"/>
      <c r="T368" s="28"/>
      <c r="U368" s="28"/>
      <c r="V368" s="28"/>
      <c r="W368" s="28"/>
      <c r="X368" s="28"/>
      <c r="Y368" s="28"/>
      <c r="Z368" s="28"/>
      <c r="AA368" s="28"/>
      <c r="AB368" s="28"/>
    </row>
    <row r="369" spans="1:28" s="29" customFormat="1" x14ac:dyDescent="0.25">
      <c r="A369" s="38"/>
      <c r="B369" s="30"/>
      <c r="D369" s="30"/>
      <c r="F369" s="30"/>
      <c r="G369" s="30"/>
      <c r="I369" s="63"/>
      <c r="J369" s="28"/>
      <c r="K369" s="28"/>
      <c r="L369" s="28"/>
      <c r="M369" s="28"/>
      <c r="N369" s="28"/>
      <c r="O369" s="28"/>
      <c r="P369" s="28"/>
      <c r="Q369" s="28"/>
      <c r="R369" s="28"/>
      <c r="S369" s="28"/>
      <c r="T369" s="28"/>
      <c r="U369" s="28"/>
      <c r="V369" s="28"/>
      <c r="W369" s="28"/>
      <c r="X369" s="28"/>
      <c r="Y369" s="28"/>
      <c r="Z369" s="28"/>
      <c r="AA369" s="28"/>
      <c r="AB369" s="28"/>
    </row>
    <row r="370" spans="1:28" s="29" customFormat="1" x14ac:dyDescent="0.25">
      <c r="A370" s="38"/>
      <c r="B370" s="30"/>
      <c r="D370" s="30"/>
      <c r="F370" s="30"/>
      <c r="G370" s="30"/>
      <c r="I370" s="63"/>
      <c r="J370" s="28"/>
      <c r="K370" s="28"/>
      <c r="L370" s="28"/>
      <c r="M370" s="28"/>
      <c r="N370" s="28"/>
      <c r="O370" s="28"/>
      <c r="P370" s="28"/>
      <c r="Q370" s="28"/>
      <c r="R370" s="28"/>
      <c r="S370" s="28"/>
      <c r="T370" s="28"/>
      <c r="U370" s="28"/>
      <c r="V370" s="28"/>
      <c r="W370" s="28"/>
      <c r="X370" s="28"/>
      <c r="Y370" s="28"/>
      <c r="Z370" s="28"/>
      <c r="AA370" s="28"/>
      <c r="AB370" s="28"/>
    </row>
    <row r="371" spans="1:28" s="29" customFormat="1" x14ac:dyDescent="0.25">
      <c r="A371" s="38"/>
      <c r="B371" s="30"/>
      <c r="D371" s="30"/>
      <c r="F371" s="30"/>
      <c r="G371" s="30"/>
      <c r="I371" s="63"/>
      <c r="J371" s="28"/>
      <c r="K371" s="28"/>
      <c r="L371" s="28"/>
      <c r="M371" s="28"/>
      <c r="N371" s="28"/>
      <c r="O371" s="28"/>
      <c r="P371" s="28"/>
      <c r="Q371" s="28"/>
      <c r="R371" s="28"/>
      <c r="S371" s="28"/>
      <c r="T371" s="28"/>
      <c r="U371" s="28"/>
      <c r="V371" s="28"/>
      <c r="W371" s="28"/>
      <c r="X371" s="28"/>
      <c r="Y371" s="28"/>
      <c r="Z371" s="28"/>
      <c r="AA371" s="28"/>
      <c r="AB371" s="28"/>
    </row>
    <row r="372" spans="1:28" s="29" customFormat="1" x14ac:dyDescent="0.25">
      <c r="A372" s="38"/>
      <c r="B372" s="30"/>
      <c r="D372" s="30"/>
      <c r="F372" s="30"/>
      <c r="G372" s="30"/>
      <c r="I372" s="63"/>
      <c r="J372" s="28"/>
      <c r="K372" s="28"/>
      <c r="L372" s="28"/>
      <c r="M372" s="28"/>
      <c r="N372" s="28"/>
      <c r="O372" s="28"/>
      <c r="P372" s="28"/>
      <c r="Q372" s="28"/>
      <c r="R372" s="28"/>
      <c r="S372" s="28"/>
      <c r="T372" s="28"/>
      <c r="U372" s="28"/>
      <c r="V372" s="28"/>
      <c r="W372" s="28"/>
      <c r="X372" s="28"/>
      <c r="Y372" s="28"/>
      <c r="Z372" s="28"/>
      <c r="AA372" s="28"/>
      <c r="AB372" s="28"/>
    </row>
    <row r="373" spans="1:28" s="29" customFormat="1" x14ac:dyDescent="0.25">
      <c r="A373" s="38"/>
      <c r="B373" s="30"/>
      <c r="D373" s="30"/>
      <c r="F373" s="30"/>
      <c r="G373" s="30"/>
      <c r="I373" s="63"/>
      <c r="J373" s="28"/>
      <c r="K373" s="28"/>
      <c r="L373" s="28"/>
      <c r="M373" s="28"/>
      <c r="N373" s="28"/>
      <c r="O373" s="28"/>
      <c r="P373" s="28"/>
      <c r="Q373" s="28"/>
      <c r="R373" s="28"/>
      <c r="S373" s="28"/>
      <c r="T373" s="28"/>
      <c r="U373" s="28"/>
      <c r="V373" s="28"/>
      <c r="W373" s="28"/>
      <c r="X373" s="28"/>
      <c r="Y373" s="28"/>
      <c r="Z373" s="28"/>
      <c r="AA373" s="28"/>
      <c r="AB373" s="28"/>
    </row>
    <row r="374" spans="1:28" s="29" customFormat="1" x14ac:dyDescent="0.25">
      <c r="A374" s="38"/>
      <c r="B374" s="30"/>
      <c r="D374" s="30"/>
      <c r="F374" s="30"/>
      <c r="G374" s="30"/>
      <c r="I374" s="63"/>
      <c r="J374" s="28"/>
      <c r="K374" s="28"/>
      <c r="L374" s="28"/>
      <c r="M374" s="28"/>
      <c r="N374" s="28"/>
      <c r="O374" s="28"/>
      <c r="P374" s="28"/>
      <c r="Q374" s="28"/>
      <c r="R374" s="28"/>
      <c r="S374" s="28"/>
      <c r="T374" s="28"/>
      <c r="U374" s="28"/>
      <c r="V374" s="28"/>
      <c r="W374" s="28"/>
      <c r="X374" s="28"/>
      <c r="Y374" s="28"/>
      <c r="Z374" s="28"/>
      <c r="AA374" s="28"/>
      <c r="AB374" s="28"/>
    </row>
    <row r="375" spans="1:28" s="29" customFormat="1" x14ac:dyDescent="0.25">
      <c r="A375" s="38"/>
      <c r="B375" s="30"/>
      <c r="D375" s="30"/>
      <c r="F375" s="30"/>
      <c r="G375" s="30"/>
      <c r="I375" s="63"/>
      <c r="J375" s="28"/>
      <c r="K375" s="28"/>
      <c r="L375" s="28"/>
      <c r="M375" s="28"/>
      <c r="N375" s="28"/>
      <c r="O375" s="28"/>
      <c r="P375" s="28"/>
      <c r="Q375" s="28"/>
      <c r="R375" s="28"/>
      <c r="S375" s="28"/>
      <c r="T375" s="28"/>
      <c r="U375" s="28"/>
      <c r="V375" s="28"/>
      <c r="W375" s="28"/>
      <c r="X375" s="28"/>
      <c r="Y375" s="28"/>
      <c r="Z375" s="28"/>
      <c r="AA375" s="28"/>
      <c r="AB375" s="28"/>
    </row>
    <row r="376" spans="1:28" s="29" customFormat="1" x14ac:dyDescent="0.25">
      <c r="A376" s="38"/>
      <c r="B376" s="30"/>
      <c r="D376" s="30"/>
      <c r="F376" s="30"/>
      <c r="G376" s="30"/>
      <c r="I376" s="63"/>
      <c r="J376" s="28"/>
      <c r="K376" s="28"/>
      <c r="L376" s="28"/>
      <c r="M376" s="28"/>
      <c r="N376" s="28"/>
      <c r="O376" s="28"/>
      <c r="P376" s="28"/>
      <c r="Q376" s="28"/>
      <c r="R376" s="28"/>
      <c r="S376" s="28"/>
      <c r="T376" s="28"/>
      <c r="U376" s="28"/>
      <c r="V376" s="28"/>
      <c r="W376" s="28"/>
      <c r="X376" s="28"/>
      <c r="Y376" s="28"/>
      <c r="Z376" s="28"/>
      <c r="AA376" s="28"/>
      <c r="AB376" s="28"/>
    </row>
    <row r="377" spans="1:28" s="29" customFormat="1" x14ac:dyDescent="0.25">
      <c r="A377" s="38"/>
      <c r="B377" s="30"/>
      <c r="D377" s="30"/>
      <c r="F377" s="30"/>
      <c r="G377" s="30"/>
      <c r="I377" s="63"/>
      <c r="J377" s="28"/>
      <c r="K377" s="28"/>
      <c r="L377" s="28"/>
      <c r="M377" s="28"/>
      <c r="N377" s="28"/>
      <c r="O377" s="28"/>
      <c r="P377" s="28"/>
      <c r="Q377" s="28"/>
      <c r="R377" s="28"/>
      <c r="S377" s="28"/>
      <c r="T377" s="28"/>
      <c r="U377" s="28"/>
      <c r="V377" s="28"/>
      <c r="W377" s="28"/>
      <c r="X377" s="28"/>
      <c r="Y377" s="28"/>
      <c r="Z377" s="28"/>
      <c r="AA377" s="28"/>
      <c r="AB377" s="28"/>
    </row>
    <row r="378" spans="1:28" s="29" customFormat="1" x14ac:dyDescent="0.25">
      <c r="A378" s="38"/>
      <c r="B378" s="30"/>
      <c r="D378" s="30"/>
      <c r="F378" s="30"/>
      <c r="G378" s="30"/>
      <c r="I378" s="63"/>
      <c r="J378" s="28"/>
      <c r="K378" s="28"/>
      <c r="L378" s="28"/>
      <c r="M378" s="28"/>
      <c r="N378" s="28"/>
      <c r="O378" s="28"/>
      <c r="P378" s="28"/>
      <c r="Q378" s="28"/>
      <c r="R378" s="28"/>
      <c r="S378" s="28"/>
      <c r="T378" s="28"/>
      <c r="U378" s="28"/>
      <c r="V378" s="28"/>
      <c r="W378" s="28"/>
      <c r="X378" s="28"/>
      <c r="Y378" s="28"/>
      <c r="Z378" s="28"/>
      <c r="AA378" s="28"/>
      <c r="AB378" s="28"/>
    </row>
    <row r="379" spans="1:28" s="29" customFormat="1" x14ac:dyDescent="0.25">
      <c r="A379" s="38"/>
      <c r="B379" s="30"/>
      <c r="D379" s="30"/>
      <c r="F379" s="30"/>
      <c r="G379" s="30"/>
      <c r="I379" s="63"/>
      <c r="J379" s="28"/>
      <c r="K379" s="28"/>
      <c r="L379" s="28"/>
      <c r="M379" s="28"/>
      <c r="N379" s="28"/>
      <c r="O379" s="28"/>
      <c r="P379" s="28"/>
      <c r="Q379" s="28"/>
      <c r="R379" s="28"/>
      <c r="S379" s="28"/>
      <c r="T379" s="28"/>
      <c r="U379" s="28"/>
      <c r="V379" s="28"/>
      <c r="W379" s="28"/>
      <c r="X379" s="28"/>
      <c r="Y379" s="28"/>
      <c r="Z379" s="28"/>
      <c r="AA379" s="28"/>
      <c r="AB379" s="28"/>
    </row>
    <row r="380" spans="1:28" s="29" customFormat="1" x14ac:dyDescent="0.25">
      <c r="A380" s="38"/>
      <c r="B380" s="30"/>
      <c r="D380" s="30"/>
      <c r="F380" s="30"/>
      <c r="G380" s="30"/>
      <c r="I380" s="63"/>
      <c r="J380" s="28"/>
      <c r="K380" s="28"/>
      <c r="L380" s="28"/>
      <c r="M380" s="28"/>
      <c r="N380" s="28"/>
      <c r="O380" s="28"/>
      <c r="P380" s="28"/>
      <c r="Q380" s="28"/>
      <c r="R380" s="28"/>
      <c r="S380" s="28"/>
      <c r="T380" s="28"/>
      <c r="U380" s="28"/>
      <c r="V380" s="28"/>
      <c r="W380" s="28"/>
      <c r="X380" s="28"/>
      <c r="Y380" s="28"/>
      <c r="Z380" s="28"/>
      <c r="AA380" s="28"/>
      <c r="AB380" s="28"/>
    </row>
    <row r="381" spans="1:28" s="29" customFormat="1" x14ac:dyDescent="0.25">
      <c r="A381" s="38"/>
      <c r="B381" s="30"/>
      <c r="D381" s="30"/>
      <c r="F381" s="30"/>
      <c r="G381" s="30"/>
      <c r="I381" s="63"/>
      <c r="J381" s="28"/>
      <c r="K381" s="28"/>
      <c r="L381" s="28"/>
      <c r="M381" s="28"/>
      <c r="N381" s="28"/>
      <c r="O381" s="28"/>
      <c r="P381" s="28"/>
      <c r="Q381" s="28"/>
      <c r="R381" s="28"/>
      <c r="S381" s="28"/>
      <c r="T381" s="28"/>
      <c r="U381" s="28"/>
      <c r="V381" s="28"/>
      <c r="W381" s="28"/>
      <c r="X381" s="28"/>
      <c r="Y381" s="28"/>
      <c r="Z381" s="28"/>
      <c r="AA381" s="28"/>
      <c r="AB381" s="28"/>
    </row>
    <row r="382" spans="1:28" s="29" customFormat="1" x14ac:dyDescent="0.25">
      <c r="A382" s="38"/>
      <c r="B382" s="30"/>
      <c r="D382" s="30"/>
      <c r="F382" s="30"/>
      <c r="G382" s="30"/>
      <c r="I382" s="63"/>
      <c r="J382" s="28"/>
      <c r="K382" s="28"/>
      <c r="L382" s="28"/>
      <c r="M382" s="28"/>
      <c r="N382" s="28"/>
      <c r="O382" s="28"/>
      <c r="P382" s="28"/>
      <c r="Q382" s="28"/>
      <c r="R382" s="28"/>
      <c r="S382" s="28"/>
      <c r="T382" s="28"/>
      <c r="U382" s="28"/>
      <c r="V382" s="28"/>
      <c r="W382" s="28"/>
      <c r="X382" s="28"/>
      <c r="Y382" s="28"/>
      <c r="Z382" s="28"/>
      <c r="AA382" s="28"/>
      <c r="AB382" s="28"/>
    </row>
    <row r="383" spans="1:28" s="29" customFormat="1" x14ac:dyDescent="0.25">
      <c r="A383" s="38"/>
      <c r="B383" s="30"/>
      <c r="D383" s="30"/>
      <c r="F383" s="30"/>
      <c r="G383" s="30"/>
      <c r="I383" s="63"/>
      <c r="J383" s="28"/>
      <c r="K383" s="28"/>
      <c r="L383" s="28"/>
      <c r="M383" s="28"/>
      <c r="N383" s="28"/>
      <c r="O383" s="28"/>
      <c r="P383" s="28"/>
      <c r="Q383" s="28"/>
      <c r="R383" s="28"/>
      <c r="S383" s="28"/>
      <c r="T383" s="28"/>
      <c r="U383" s="28"/>
      <c r="V383" s="28"/>
      <c r="W383" s="28"/>
      <c r="X383" s="28"/>
      <c r="Y383" s="28"/>
      <c r="Z383" s="28"/>
      <c r="AA383" s="28"/>
      <c r="AB383" s="28"/>
    </row>
    <row r="384" spans="1:28" s="29" customFormat="1" x14ac:dyDescent="0.25">
      <c r="A384" s="38"/>
      <c r="B384" s="30"/>
      <c r="D384" s="30"/>
      <c r="F384" s="30"/>
      <c r="G384" s="30"/>
      <c r="I384" s="63"/>
      <c r="J384" s="28"/>
      <c r="K384" s="28"/>
      <c r="L384" s="28"/>
      <c r="M384" s="28"/>
      <c r="N384" s="28"/>
      <c r="O384" s="28"/>
      <c r="P384" s="28"/>
      <c r="Q384" s="28"/>
      <c r="R384" s="28"/>
      <c r="S384" s="28"/>
      <c r="T384" s="28"/>
      <c r="U384" s="28"/>
      <c r="V384" s="28"/>
      <c r="W384" s="28"/>
      <c r="X384" s="28"/>
      <c r="Y384" s="28"/>
      <c r="Z384" s="28"/>
      <c r="AA384" s="28"/>
      <c r="AB384" s="28"/>
    </row>
    <row r="385" spans="1:28" s="29" customFormat="1" x14ac:dyDescent="0.25">
      <c r="A385" s="38"/>
      <c r="B385" s="30"/>
      <c r="D385" s="30"/>
      <c r="F385" s="30"/>
      <c r="G385" s="30"/>
      <c r="I385" s="63"/>
      <c r="J385" s="28"/>
      <c r="K385" s="28"/>
      <c r="L385" s="28"/>
      <c r="M385" s="28"/>
      <c r="N385" s="28"/>
      <c r="O385" s="28"/>
      <c r="P385" s="28"/>
      <c r="Q385" s="28"/>
      <c r="R385" s="28"/>
      <c r="S385" s="28"/>
      <c r="T385" s="28"/>
      <c r="U385" s="28"/>
      <c r="V385" s="28"/>
      <c r="W385" s="28"/>
      <c r="X385" s="28"/>
      <c r="Y385" s="28"/>
      <c r="Z385" s="28"/>
      <c r="AA385" s="28"/>
      <c r="AB385" s="28"/>
    </row>
    <row r="386" spans="1:28" s="29" customFormat="1" x14ac:dyDescent="0.25">
      <c r="A386" s="38"/>
      <c r="B386" s="30"/>
      <c r="D386" s="30"/>
      <c r="F386" s="30"/>
      <c r="G386" s="30"/>
      <c r="I386" s="63"/>
      <c r="J386" s="28"/>
      <c r="K386" s="28"/>
      <c r="L386" s="28"/>
      <c r="M386" s="28"/>
      <c r="N386" s="28"/>
      <c r="O386" s="28"/>
      <c r="P386" s="28"/>
      <c r="Q386" s="28"/>
      <c r="R386" s="28"/>
      <c r="S386" s="28"/>
      <c r="T386" s="28"/>
      <c r="U386" s="28"/>
      <c r="V386" s="28"/>
      <c r="W386" s="28"/>
      <c r="X386" s="28"/>
      <c r="Y386" s="28"/>
      <c r="Z386" s="28"/>
      <c r="AA386" s="28"/>
      <c r="AB386" s="28"/>
    </row>
    <row r="387" spans="1:28" s="29" customFormat="1" x14ac:dyDescent="0.25">
      <c r="A387" s="38"/>
      <c r="B387" s="30"/>
      <c r="D387" s="30"/>
      <c r="F387" s="30"/>
      <c r="G387" s="30"/>
      <c r="I387" s="63"/>
      <c r="J387" s="28"/>
      <c r="K387" s="28"/>
      <c r="L387" s="28"/>
      <c r="M387" s="28"/>
      <c r="N387" s="28"/>
      <c r="O387" s="28"/>
      <c r="P387" s="28"/>
      <c r="Q387" s="28"/>
      <c r="R387" s="28"/>
      <c r="S387" s="28"/>
      <c r="T387" s="28"/>
      <c r="U387" s="28"/>
      <c r="V387" s="28"/>
      <c r="W387" s="28"/>
      <c r="X387" s="28"/>
      <c r="Y387" s="28"/>
      <c r="Z387" s="28"/>
      <c r="AA387" s="28"/>
      <c r="AB387" s="28"/>
    </row>
    <row r="388" spans="1:28" s="29" customFormat="1" x14ac:dyDescent="0.25">
      <c r="A388" s="38"/>
      <c r="B388" s="30"/>
      <c r="D388" s="30"/>
      <c r="F388" s="30"/>
      <c r="G388" s="30"/>
      <c r="I388" s="63"/>
      <c r="J388" s="28"/>
      <c r="K388" s="28"/>
      <c r="L388" s="28"/>
      <c r="M388" s="28"/>
      <c r="N388" s="28"/>
      <c r="O388" s="28"/>
      <c r="P388" s="28"/>
      <c r="Q388" s="28"/>
      <c r="R388" s="28"/>
      <c r="S388" s="28"/>
      <c r="T388" s="28"/>
      <c r="U388" s="28"/>
      <c r="V388" s="28"/>
      <c r="W388" s="28"/>
      <c r="X388" s="28"/>
      <c r="Y388" s="28"/>
      <c r="Z388" s="28"/>
      <c r="AA388" s="28"/>
      <c r="AB388" s="28"/>
    </row>
    <row r="389" spans="1:28" s="29" customFormat="1" x14ac:dyDescent="0.25">
      <c r="A389" s="38"/>
      <c r="B389" s="30"/>
      <c r="D389" s="30"/>
      <c r="F389" s="30"/>
      <c r="G389" s="30"/>
      <c r="I389" s="63"/>
      <c r="J389" s="28"/>
      <c r="K389" s="28"/>
      <c r="L389" s="28"/>
      <c r="M389" s="28"/>
      <c r="N389" s="28"/>
      <c r="O389" s="28"/>
      <c r="P389" s="28"/>
      <c r="Q389" s="28"/>
      <c r="R389" s="28"/>
      <c r="S389" s="28"/>
      <c r="T389" s="28"/>
      <c r="U389" s="28"/>
      <c r="V389" s="28"/>
      <c r="W389" s="28"/>
      <c r="X389" s="28"/>
      <c r="Y389" s="28"/>
      <c r="Z389" s="28"/>
      <c r="AA389" s="28"/>
      <c r="AB389" s="28"/>
    </row>
    <row r="390" spans="1:28" s="29" customFormat="1" x14ac:dyDescent="0.25">
      <c r="A390" s="38"/>
      <c r="B390" s="30"/>
      <c r="D390" s="30"/>
      <c r="F390" s="30"/>
      <c r="G390" s="30"/>
      <c r="I390" s="63"/>
      <c r="J390" s="28"/>
      <c r="K390" s="28"/>
      <c r="L390" s="28"/>
      <c r="M390" s="28"/>
      <c r="N390" s="28"/>
      <c r="O390" s="28"/>
      <c r="P390" s="28"/>
      <c r="Q390" s="28"/>
      <c r="R390" s="28"/>
      <c r="S390" s="28"/>
      <c r="T390" s="28"/>
      <c r="U390" s="28"/>
      <c r="V390" s="28"/>
      <c r="W390" s="28"/>
      <c r="X390" s="28"/>
      <c r="Y390" s="28"/>
      <c r="Z390" s="28"/>
      <c r="AA390" s="28"/>
      <c r="AB390" s="28"/>
    </row>
    <row r="391" spans="1:28" s="29" customFormat="1" x14ac:dyDescent="0.25">
      <c r="A391" s="38"/>
      <c r="B391" s="30"/>
      <c r="D391" s="30"/>
      <c r="F391" s="30"/>
      <c r="G391" s="30"/>
      <c r="I391" s="63"/>
      <c r="J391" s="28"/>
      <c r="K391" s="28"/>
      <c r="L391" s="28"/>
      <c r="M391" s="28"/>
      <c r="N391" s="28"/>
      <c r="O391" s="28"/>
      <c r="P391" s="28"/>
      <c r="Q391" s="28"/>
      <c r="R391" s="28"/>
      <c r="S391" s="28"/>
      <c r="T391" s="28"/>
      <c r="U391" s="28"/>
      <c r="V391" s="28"/>
      <c r="W391" s="28"/>
      <c r="X391" s="28"/>
      <c r="Y391" s="28"/>
      <c r="Z391" s="28"/>
      <c r="AA391" s="28"/>
      <c r="AB391" s="28"/>
    </row>
    <row r="392" spans="1:28" s="29" customFormat="1" x14ac:dyDescent="0.25">
      <c r="A392" s="38"/>
      <c r="B392" s="30"/>
      <c r="D392" s="30"/>
      <c r="F392" s="30"/>
      <c r="G392" s="30"/>
      <c r="I392" s="63"/>
      <c r="J392" s="28"/>
      <c r="K392" s="28"/>
      <c r="L392" s="28"/>
      <c r="M392" s="28"/>
      <c r="N392" s="28"/>
      <c r="O392" s="28"/>
      <c r="P392" s="28"/>
      <c r="Q392" s="28"/>
      <c r="R392" s="28"/>
      <c r="S392" s="28"/>
      <c r="T392" s="28"/>
      <c r="U392" s="28"/>
      <c r="V392" s="28"/>
      <c r="W392" s="28"/>
      <c r="X392" s="28"/>
      <c r="Y392" s="28"/>
      <c r="Z392" s="28"/>
      <c r="AA392" s="28"/>
      <c r="AB392" s="28"/>
    </row>
    <row r="393" spans="1:28" s="29" customFormat="1" x14ac:dyDescent="0.25">
      <c r="A393" s="38"/>
      <c r="B393" s="30"/>
      <c r="D393" s="30"/>
      <c r="F393" s="30"/>
      <c r="G393" s="30"/>
      <c r="I393" s="63"/>
      <c r="J393" s="28"/>
      <c r="K393" s="28"/>
      <c r="L393" s="28"/>
      <c r="M393" s="28"/>
      <c r="N393" s="28"/>
      <c r="O393" s="28"/>
      <c r="P393" s="28"/>
      <c r="Q393" s="28"/>
      <c r="R393" s="28"/>
      <c r="S393" s="28"/>
      <c r="T393" s="28"/>
      <c r="U393" s="28"/>
      <c r="V393" s="28"/>
      <c r="W393" s="28"/>
      <c r="X393" s="28"/>
      <c r="Y393" s="28"/>
      <c r="Z393" s="28"/>
      <c r="AA393" s="28"/>
      <c r="AB393" s="28"/>
    </row>
    <row r="394" spans="1:28" s="29" customFormat="1" x14ac:dyDescent="0.25">
      <c r="A394" s="38"/>
      <c r="B394" s="30"/>
      <c r="D394" s="30"/>
      <c r="F394" s="30"/>
      <c r="G394" s="30"/>
      <c r="I394" s="63"/>
      <c r="J394" s="28"/>
      <c r="K394" s="28"/>
      <c r="L394" s="28"/>
      <c r="M394" s="28"/>
      <c r="N394" s="28"/>
      <c r="O394" s="28"/>
      <c r="P394" s="28"/>
      <c r="Q394" s="28"/>
      <c r="R394" s="28"/>
      <c r="S394" s="28"/>
      <c r="T394" s="28"/>
      <c r="U394" s="28"/>
      <c r="V394" s="28"/>
      <c r="W394" s="28"/>
      <c r="X394" s="28"/>
      <c r="Y394" s="28"/>
      <c r="Z394" s="28"/>
      <c r="AA394" s="28"/>
      <c r="AB394" s="28"/>
    </row>
  </sheetData>
  <mergeCells count="6">
    <mergeCell ref="A14:I14"/>
    <mergeCell ref="D17:G17"/>
    <mergeCell ref="J211:AB211"/>
    <mergeCell ref="B16:H16"/>
    <mergeCell ref="A16:A17"/>
    <mergeCell ref="I16:I17"/>
  </mergeCells>
  <pageMargins left="0.55118110236220474" right="0.27559055118110237" top="0.55118110236220474" bottom="0.31496062992125984" header="0.27559055118110237" footer="0.15748031496062992"/>
  <pageSetup paperSize="9" scale="83" fitToHeight="10" orientation="portrait"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34"/>
  <sheetViews>
    <sheetView zoomScaleNormal="100" workbookViewId="0">
      <selection activeCell="B34" sqref="B34"/>
    </sheetView>
  </sheetViews>
  <sheetFormatPr defaultRowHeight="15" x14ac:dyDescent="0.25"/>
  <cols>
    <col min="1" max="1" width="27.42578125" style="28" customWidth="1"/>
    <col min="2" max="2" width="57.85546875" style="28" customWidth="1"/>
    <col min="3" max="3" width="10" style="28" customWidth="1"/>
    <col min="4" max="4" width="10.140625" style="28" bestFit="1" customWidth="1"/>
    <col min="5" max="16384" width="9.140625" style="28"/>
  </cols>
  <sheetData>
    <row r="1" spans="1:7" ht="15.75" x14ac:dyDescent="0.25">
      <c r="D1" s="7" t="s">
        <v>388</v>
      </c>
    </row>
    <row r="2" spans="1:7" ht="15.75" x14ac:dyDescent="0.25">
      <c r="D2" s="7" t="s">
        <v>76</v>
      </c>
    </row>
    <row r="3" spans="1:7" ht="15.75" x14ac:dyDescent="0.25">
      <c r="D3" s="7" t="s">
        <v>401</v>
      </c>
    </row>
    <row r="4" spans="1:7" ht="15.75" x14ac:dyDescent="0.25">
      <c r="D4" s="7" t="s">
        <v>390</v>
      </c>
    </row>
    <row r="5" spans="1:7" ht="15.75" x14ac:dyDescent="0.25">
      <c r="D5" s="7" t="s">
        <v>301</v>
      </c>
    </row>
    <row r="6" spans="1:7" ht="15.75" x14ac:dyDescent="0.25">
      <c r="D6" s="7" t="str">
        <f>'Прил 1'!I6</f>
        <v>от "___" февраля 2017 года №______</v>
      </c>
    </row>
    <row r="8" spans="1:7" ht="15.75" x14ac:dyDescent="0.25">
      <c r="D8" s="7" t="s">
        <v>382</v>
      </c>
    </row>
    <row r="9" spans="1:7" ht="15.75" x14ac:dyDescent="0.25">
      <c r="D9" s="7" t="s">
        <v>76</v>
      </c>
    </row>
    <row r="10" spans="1:7" ht="15.75" x14ac:dyDescent="0.25">
      <c r="D10" s="7" t="s">
        <v>84</v>
      </c>
    </row>
    <row r="11" spans="1:7" ht="15.75" x14ac:dyDescent="0.25">
      <c r="D11" s="7" t="s">
        <v>192</v>
      </c>
    </row>
    <row r="12" spans="1:7" ht="15.75" x14ac:dyDescent="0.25">
      <c r="B12" s="42"/>
      <c r="D12" s="7" t="s">
        <v>389</v>
      </c>
    </row>
    <row r="13" spans="1:7" ht="15.75" x14ac:dyDescent="0.25">
      <c r="C13" s="43"/>
      <c r="D13" s="8"/>
      <c r="G13" s="43"/>
    </row>
    <row r="14" spans="1:7" x14ac:dyDescent="0.25">
      <c r="B14" s="190"/>
      <c r="C14" s="190"/>
    </row>
    <row r="15" spans="1:7" ht="58.5" customHeight="1" x14ac:dyDescent="0.25">
      <c r="A15" s="191" t="s">
        <v>303</v>
      </c>
      <c r="B15" s="191"/>
      <c r="C15" s="191"/>
      <c r="D15" s="191"/>
    </row>
    <row r="17" spans="1:4" x14ac:dyDescent="0.25">
      <c r="B17" s="31"/>
      <c r="D17" s="6" t="s">
        <v>88</v>
      </c>
    </row>
    <row r="18" spans="1:4" ht="29.25" customHeight="1" x14ac:dyDescent="0.25">
      <c r="A18" s="44" t="s">
        <v>29</v>
      </c>
      <c r="B18" s="44" t="s">
        <v>31</v>
      </c>
      <c r="C18" s="44" t="s">
        <v>283</v>
      </c>
      <c r="D18" s="44" t="s">
        <v>302</v>
      </c>
    </row>
    <row r="19" spans="1:4" ht="39" customHeight="1" x14ac:dyDescent="0.25">
      <c r="A19" s="39" t="s">
        <v>87</v>
      </c>
      <c r="B19" s="45" t="s">
        <v>32</v>
      </c>
      <c r="C19" s="46"/>
      <c r="D19" s="46"/>
    </row>
    <row r="20" spans="1:4" ht="29.25" hidden="1" x14ac:dyDescent="0.25">
      <c r="A20" s="47" t="s">
        <v>33</v>
      </c>
      <c r="B20" s="48" t="s">
        <v>34</v>
      </c>
      <c r="C20" s="49">
        <f>SUM(C21-C23)</f>
        <v>0</v>
      </c>
      <c r="D20" s="49">
        <f>SUM(D21-D23)</f>
        <v>0</v>
      </c>
    </row>
    <row r="21" spans="1:4" ht="30" hidden="1" x14ac:dyDescent="0.25">
      <c r="A21" s="44" t="s">
        <v>35</v>
      </c>
      <c r="B21" s="50" t="s">
        <v>36</v>
      </c>
      <c r="C21" s="51">
        <f>SUM(C22)</f>
        <v>0</v>
      </c>
      <c r="D21" s="51">
        <f>SUM(D22)</f>
        <v>0</v>
      </c>
    </row>
    <row r="22" spans="1:4" ht="30" hidden="1" x14ac:dyDescent="0.25">
      <c r="A22" s="44" t="s">
        <v>40</v>
      </c>
      <c r="B22" s="50" t="s">
        <v>41</v>
      </c>
      <c r="C22" s="51"/>
      <c r="D22" s="51"/>
    </row>
    <row r="23" spans="1:4" ht="30" hidden="1" x14ac:dyDescent="0.25">
      <c r="A23" s="44" t="s">
        <v>37</v>
      </c>
      <c r="B23" s="50" t="s">
        <v>38</v>
      </c>
      <c r="C23" s="51">
        <f>SUM(C24)</f>
        <v>0</v>
      </c>
      <c r="D23" s="51">
        <f>SUM(D24)</f>
        <v>0</v>
      </c>
    </row>
    <row r="24" spans="1:4" ht="30" hidden="1" x14ac:dyDescent="0.25">
      <c r="A24" s="44" t="s">
        <v>43</v>
      </c>
      <c r="B24" s="50" t="s">
        <v>42</v>
      </c>
      <c r="C24" s="51"/>
      <c r="D24" s="51"/>
    </row>
    <row r="25" spans="1:4" ht="29.25" x14ac:dyDescent="0.25">
      <c r="A25" s="47" t="s">
        <v>52</v>
      </c>
      <c r="B25" s="48" t="s">
        <v>53</v>
      </c>
      <c r="C25" s="49">
        <f>C30-C26</f>
        <v>0</v>
      </c>
      <c r="D25" s="49">
        <f>D30-D26</f>
        <v>0</v>
      </c>
    </row>
    <row r="26" spans="1:4" x14ac:dyDescent="0.25">
      <c r="A26" s="52" t="s">
        <v>51</v>
      </c>
      <c r="B26" s="53" t="s">
        <v>45</v>
      </c>
      <c r="C26" s="54">
        <f t="shared" ref="C26:D28" si="0">C27</f>
        <v>96128.6</v>
      </c>
      <c r="D26" s="54">
        <f t="shared" si="0"/>
        <v>97273.5</v>
      </c>
    </row>
    <row r="27" spans="1:4" x14ac:dyDescent="0.25">
      <c r="A27" s="52" t="s">
        <v>59</v>
      </c>
      <c r="B27" s="53" t="s">
        <v>46</v>
      </c>
      <c r="C27" s="54">
        <f t="shared" si="0"/>
        <v>96128.6</v>
      </c>
      <c r="D27" s="54">
        <f t="shared" si="0"/>
        <v>97273.5</v>
      </c>
    </row>
    <row r="28" spans="1:4" x14ac:dyDescent="0.25">
      <c r="A28" s="52" t="s">
        <v>56</v>
      </c>
      <c r="B28" s="53" t="s">
        <v>47</v>
      </c>
      <c r="C28" s="54">
        <f t="shared" si="0"/>
        <v>96128.6</v>
      </c>
      <c r="D28" s="54">
        <f t="shared" si="0"/>
        <v>97273.5</v>
      </c>
    </row>
    <row r="29" spans="1:4" ht="30" x14ac:dyDescent="0.25">
      <c r="A29" s="52" t="s">
        <v>406</v>
      </c>
      <c r="B29" s="55" t="s">
        <v>407</v>
      </c>
      <c r="C29" s="56">
        <v>96128.6</v>
      </c>
      <c r="D29" s="56">
        <v>97273.5</v>
      </c>
    </row>
    <row r="30" spans="1:4" x14ac:dyDescent="0.25">
      <c r="A30" s="52" t="s">
        <v>54</v>
      </c>
      <c r="B30" s="53" t="s">
        <v>48</v>
      </c>
      <c r="C30" s="54">
        <f t="shared" ref="C30:D32" si="1">C31</f>
        <v>96128.6</v>
      </c>
      <c r="D30" s="54">
        <f t="shared" si="1"/>
        <v>97273.5</v>
      </c>
    </row>
    <row r="31" spans="1:4" x14ac:dyDescent="0.25">
      <c r="A31" s="52" t="s">
        <v>55</v>
      </c>
      <c r="B31" s="53" t="s">
        <v>49</v>
      </c>
      <c r="C31" s="54">
        <f t="shared" si="1"/>
        <v>96128.6</v>
      </c>
      <c r="D31" s="54">
        <f t="shared" si="1"/>
        <v>97273.5</v>
      </c>
    </row>
    <row r="32" spans="1:4" x14ac:dyDescent="0.25">
      <c r="A32" s="52" t="s">
        <v>57</v>
      </c>
      <c r="B32" s="53" t="s">
        <v>50</v>
      </c>
      <c r="C32" s="54">
        <f t="shared" si="1"/>
        <v>96128.6</v>
      </c>
      <c r="D32" s="54">
        <f t="shared" si="1"/>
        <v>97273.5</v>
      </c>
    </row>
    <row r="33" spans="1:4" ht="30" x14ac:dyDescent="0.25">
      <c r="A33" s="52" t="s">
        <v>58</v>
      </c>
      <c r="B33" s="55" t="s">
        <v>409</v>
      </c>
      <c r="C33" s="56">
        <f>'Прил 4'!J455</f>
        <v>96128.6</v>
      </c>
      <c r="D33" s="56">
        <f>'Прил 4'!K455</f>
        <v>97273.5</v>
      </c>
    </row>
    <row r="34" spans="1:4" x14ac:dyDescent="0.25">
      <c r="A34" s="45"/>
      <c r="B34" s="45" t="s">
        <v>39</v>
      </c>
      <c r="C34" s="57">
        <f>C20+C25</f>
        <v>0</v>
      </c>
      <c r="D34" s="57">
        <f>D20+D25</f>
        <v>0</v>
      </c>
    </row>
  </sheetData>
  <mergeCells count="2">
    <mergeCell ref="B14:C14"/>
    <mergeCell ref="A15:D15"/>
  </mergeCells>
  <phoneticPr fontId="3" type="noConversion"/>
  <pageMargins left="0.75" right="0.28000000000000003" top="0.55000000000000004" bottom="0.39" header="0.17" footer="0.28000000000000003"/>
  <pageSetup paperSize="9" scale="8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C511"/>
  <sheetViews>
    <sheetView view="pageBreakPreview" topLeftCell="A132" zoomScaleNormal="100" zoomScaleSheetLayoutView="100" workbookViewId="0">
      <selection activeCell="A257" sqref="A257"/>
    </sheetView>
  </sheetViews>
  <sheetFormatPr defaultRowHeight="15" x14ac:dyDescent="0.25"/>
  <cols>
    <col min="1" max="1" width="73.5703125" style="28" customWidth="1"/>
    <col min="2" max="2" width="4.5703125" style="30" customWidth="1"/>
    <col min="3" max="3" width="3.7109375" style="29" customWidth="1"/>
    <col min="4" max="4" width="3.7109375" style="30" customWidth="1"/>
    <col min="5" max="5" width="3.85546875" style="29" customWidth="1"/>
    <col min="6" max="6" width="3.85546875" style="30" customWidth="1"/>
    <col min="7" max="7" width="6.85546875" style="30" customWidth="1"/>
    <col min="8" max="8" width="5.28515625" style="29" customWidth="1"/>
    <col min="9" max="9" width="10.28515625" style="63" customWidth="1"/>
    <col min="10" max="16384" width="9.140625" style="28"/>
  </cols>
  <sheetData>
    <row r="1" spans="1:10" ht="15.75" x14ac:dyDescent="0.25">
      <c r="J1" s="7" t="s">
        <v>195</v>
      </c>
    </row>
    <row r="2" spans="1:10" ht="15.75" x14ac:dyDescent="0.25">
      <c r="J2" s="7" t="s">
        <v>76</v>
      </c>
    </row>
    <row r="3" spans="1:10" ht="15.75" x14ac:dyDescent="0.25">
      <c r="J3" s="7" t="s">
        <v>401</v>
      </c>
    </row>
    <row r="4" spans="1:10" ht="15.75" x14ac:dyDescent="0.25">
      <c r="J4" s="7" t="s">
        <v>390</v>
      </c>
    </row>
    <row r="5" spans="1:10" ht="15.75" x14ac:dyDescent="0.25">
      <c r="J5" s="7" t="s">
        <v>301</v>
      </c>
    </row>
    <row r="6" spans="1:10" ht="15.75" x14ac:dyDescent="0.25">
      <c r="J6" s="7" t="str">
        <f>'Прил 1'!I6</f>
        <v>от "___" февраля 2017 года №______</v>
      </c>
    </row>
    <row r="8" spans="1:10" ht="15.75" x14ac:dyDescent="0.25">
      <c r="J8" s="7" t="s">
        <v>383</v>
      </c>
    </row>
    <row r="9" spans="1:10" ht="15.75" x14ac:dyDescent="0.25">
      <c r="J9" s="7" t="s">
        <v>76</v>
      </c>
    </row>
    <row r="10" spans="1:10" ht="15.75" x14ac:dyDescent="0.25">
      <c r="J10" s="7" t="s">
        <v>84</v>
      </c>
    </row>
    <row r="11" spans="1:10" ht="15.75" x14ac:dyDescent="0.25">
      <c r="J11" s="7" t="s">
        <v>301</v>
      </c>
    </row>
    <row r="12" spans="1:10" ht="15.75" x14ac:dyDescent="0.25">
      <c r="J12" s="7" t="s">
        <v>389</v>
      </c>
    </row>
    <row r="13" spans="1:10" x14ac:dyDescent="0.25">
      <c r="I13" s="6"/>
    </row>
    <row r="14" spans="1:10" ht="103.5" customHeight="1" x14ac:dyDescent="0.25">
      <c r="A14" s="177" t="s">
        <v>381</v>
      </c>
      <c r="B14" s="177"/>
      <c r="C14" s="177"/>
      <c r="D14" s="177"/>
      <c r="E14" s="177"/>
      <c r="F14" s="177"/>
      <c r="G14" s="177"/>
      <c r="H14" s="177"/>
      <c r="I14" s="177"/>
      <c r="J14" s="177"/>
    </row>
    <row r="15" spans="1:10" x14ac:dyDescent="0.25">
      <c r="A15" s="27"/>
      <c r="B15" s="115"/>
      <c r="C15" s="114"/>
      <c r="D15" s="115"/>
      <c r="E15" s="114"/>
      <c r="F15" s="115"/>
      <c r="G15" s="115"/>
      <c r="H15" s="114"/>
      <c r="I15" s="58"/>
      <c r="J15" s="31" t="s">
        <v>294</v>
      </c>
    </row>
    <row r="16" spans="1:10" x14ac:dyDescent="0.25">
      <c r="A16" s="181" t="s">
        <v>4</v>
      </c>
      <c r="B16" s="180" t="s">
        <v>29</v>
      </c>
      <c r="C16" s="180"/>
      <c r="D16" s="180"/>
      <c r="E16" s="180"/>
      <c r="F16" s="180"/>
      <c r="G16" s="180"/>
      <c r="H16" s="180"/>
      <c r="I16" s="182" t="s">
        <v>283</v>
      </c>
      <c r="J16" s="182" t="s">
        <v>302</v>
      </c>
    </row>
    <row r="17" spans="1:10" ht="84" customHeight="1" x14ac:dyDescent="0.25">
      <c r="A17" s="181"/>
      <c r="B17" s="10" t="s">
        <v>5</v>
      </c>
      <c r="C17" s="9" t="s">
        <v>26</v>
      </c>
      <c r="D17" s="178" t="s">
        <v>6</v>
      </c>
      <c r="E17" s="178"/>
      <c r="F17" s="178"/>
      <c r="G17" s="178"/>
      <c r="H17" s="9" t="s">
        <v>404</v>
      </c>
      <c r="I17" s="182"/>
      <c r="J17" s="182"/>
    </row>
    <row r="18" spans="1:10" x14ac:dyDescent="0.25">
      <c r="A18" s="33" t="s">
        <v>11</v>
      </c>
      <c r="B18" s="13" t="s">
        <v>12</v>
      </c>
      <c r="C18" s="14" t="s">
        <v>9</v>
      </c>
      <c r="D18" s="13" t="s">
        <v>10</v>
      </c>
      <c r="E18" s="14"/>
      <c r="F18" s="13"/>
      <c r="G18" s="13"/>
      <c r="H18" s="14" t="s">
        <v>8</v>
      </c>
      <c r="I18" s="15">
        <f>I19+I27+I62+I67+I71+I76</f>
        <v>16603.400000000001</v>
      </c>
      <c r="J18" s="15">
        <f>J19+J27+J62+J67+J71+J76</f>
        <v>15182.7</v>
      </c>
    </row>
    <row r="19" spans="1:10" ht="43.5" x14ac:dyDescent="0.25">
      <c r="A19" s="36" t="s">
        <v>67</v>
      </c>
      <c r="B19" s="13" t="s">
        <v>12</v>
      </c>
      <c r="C19" s="13" t="s">
        <v>13</v>
      </c>
      <c r="D19" s="13" t="s">
        <v>181</v>
      </c>
      <c r="E19" s="14">
        <v>0</v>
      </c>
      <c r="F19" s="13" t="s">
        <v>181</v>
      </c>
      <c r="G19" s="13" t="s">
        <v>335</v>
      </c>
      <c r="H19" s="14" t="s">
        <v>8</v>
      </c>
      <c r="I19" s="15">
        <f>I20</f>
        <v>1638.9</v>
      </c>
      <c r="J19" s="15">
        <f>J20</f>
        <v>1638.9</v>
      </c>
    </row>
    <row r="20" spans="1:10" x14ac:dyDescent="0.25">
      <c r="A20" s="16" t="s">
        <v>102</v>
      </c>
      <c r="B20" s="17" t="s">
        <v>12</v>
      </c>
      <c r="C20" s="17" t="s">
        <v>13</v>
      </c>
      <c r="D20" s="17">
        <v>91</v>
      </c>
      <c r="E20" s="18">
        <v>0</v>
      </c>
      <c r="F20" s="17" t="s">
        <v>181</v>
      </c>
      <c r="G20" s="17" t="s">
        <v>335</v>
      </c>
      <c r="H20" s="18" t="s">
        <v>8</v>
      </c>
      <c r="I20" s="19">
        <f>I21</f>
        <v>1638.9</v>
      </c>
      <c r="J20" s="19">
        <f>J21</f>
        <v>1638.9</v>
      </c>
    </row>
    <row r="21" spans="1:10" ht="30" x14ac:dyDescent="0.25">
      <c r="A21" s="16" t="s">
        <v>103</v>
      </c>
      <c r="B21" s="17" t="s">
        <v>12</v>
      </c>
      <c r="C21" s="17" t="s">
        <v>13</v>
      </c>
      <c r="D21" s="17">
        <v>91</v>
      </c>
      <c r="E21" s="18">
        <v>1</v>
      </c>
      <c r="F21" s="17" t="s">
        <v>181</v>
      </c>
      <c r="G21" s="17" t="s">
        <v>335</v>
      </c>
      <c r="H21" s="18"/>
      <c r="I21" s="19">
        <f>I22+I24</f>
        <v>1638.9</v>
      </c>
      <c r="J21" s="19">
        <f>J22+J24</f>
        <v>1638.9</v>
      </c>
    </row>
    <row r="22" spans="1:10" ht="45" x14ac:dyDescent="0.25">
      <c r="A22" s="16" t="s">
        <v>105</v>
      </c>
      <c r="B22" s="17" t="s">
        <v>12</v>
      </c>
      <c r="C22" s="17" t="s">
        <v>13</v>
      </c>
      <c r="D22" s="17">
        <v>91</v>
      </c>
      <c r="E22" s="18">
        <v>1</v>
      </c>
      <c r="F22" s="17" t="s">
        <v>181</v>
      </c>
      <c r="G22" s="17" t="s">
        <v>194</v>
      </c>
      <c r="H22" s="18"/>
      <c r="I22" s="19">
        <f>I23</f>
        <v>1323.9</v>
      </c>
      <c r="J22" s="19">
        <f>J23</f>
        <v>1323.9</v>
      </c>
    </row>
    <row r="23" spans="1:10" x14ac:dyDescent="0.25">
      <c r="A23" s="16" t="s">
        <v>187</v>
      </c>
      <c r="B23" s="17" t="s">
        <v>12</v>
      </c>
      <c r="C23" s="17" t="s">
        <v>13</v>
      </c>
      <c r="D23" s="17">
        <v>91</v>
      </c>
      <c r="E23" s="18">
        <v>1</v>
      </c>
      <c r="F23" s="17" t="s">
        <v>181</v>
      </c>
      <c r="G23" s="17" t="s">
        <v>194</v>
      </c>
      <c r="H23" s="18">
        <v>120</v>
      </c>
      <c r="I23" s="20">
        <f>'Прил 4'!J432</f>
        <v>1323.9</v>
      </c>
      <c r="J23" s="20">
        <f>'Прил 4'!K432</f>
        <v>1323.9</v>
      </c>
    </row>
    <row r="24" spans="1:10" ht="45" x14ac:dyDescent="0.25">
      <c r="A24" s="16" t="s">
        <v>106</v>
      </c>
      <c r="B24" s="17" t="s">
        <v>12</v>
      </c>
      <c r="C24" s="17" t="s">
        <v>13</v>
      </c>
      <c r="D24" s="17">
        <v>91</v>
      </c>
      <c r="E24" s="18">
        <v>1</v>
      </c>
      <c r="F24" s="17" t="s">
        <v>181</v>
      </c>
      <c r="G24" s="17" t="s">
        <v>193</v>
      </c>
      <c r="H24" s="18"/>
      <c r="I24" s="20">
        <f>I25+I26</f>
        <v>315</v>
      </c>
      <c r="J24" s="20">
        <f>J25+J26</f>
        <v>315</v>
      </c>
    </row>
    <row r="25" spans="1:10" ht="30" x14ac:dyDescent="0.25">
      <c r="A25" s="23" t="s">
        <v>196</v>
      </c>
      <c r="B25" s="17" t="s">
        <v>12</v>
      </c>
      <c r="C25" s="17" t="s">
        <v>13</v>
      </c>
      <c r="D25" s="17">
        <v>91</v>
      </c>
      <c r="E25" s="18">
        <v>1</v>
      </c>
      <c r="F25" s="17" t="s">
        <v>181</v>
      </c>
      <c r="G25" s="17" t="s">
        <v>193</v>
      </c>
      <c r="H25" s="18">
        <v>240</v>
      </c>
      <c r="I25" s="20">
        <f>'Прил 4'!J434</f>
        <v>305</v>
      </c>
      <c r="J25" s="20">
        <f>'Прил 4'!K434</f>
        <v>305</v>
      </c>
    </row>
    <row r="26" spans="1:10" x14ac:dyDescent="0.25">
      <c r="A26" s="23" t="s">
        <v>188</v>
      </c>
      <c r="B26" s="17" t="s">
        <v>12</v>
      </c>
      <c r="C26" s="17" t="s">
        <v>13</v>
      </c>
      <c r="D26" s="17">
        <v>91</v>
      </c>
      <c r="E26" s="18">
        <v>1</v>
      </c>
      <c r="F26" s="17" t="s">
        <v>181</v>
      </c>
      <c r="G26" s="17" t="s">
        <v>193</v>
      </c>
      <c r="H26" s="18">
        <v>850</v>
      </c>
      <c r="I26" s="20">
        <f>'Прил 4'!J435</f>
        <v>10</v>
      </c>
      <c r="J26" s="20">
        <f>'Прил 4'!K435</f>
        <v>10</v>
      </c>
    </row>
    <row r="27" spans="1:10" ht="43.5" x14ac:dyDescent="0.25">
      <c r="A27" s="12" t="s">
        <v>15</v>
      </c>
      <c r="B27" s="13" t="s">
        <v>12</v>
      </c>
      <c r="C27" s="14" t="s">
        <v>16</v>
      </c>
      <c r="D27" s="13" t="s">
        <v>10</v>
      </c>
      <c r="E27" s="14"/>
      <c r="F27" s="13"/>
      <c r="G27" s="13"/>
      <c r="H27" s="14" t="s">
        <v>8</v>
      </c>
      <c r="I27" s="24">
        <f>I28+I32+I43+I57</f>
        <v>8489.1</v>
      </c>
      <c r="J27" s="24">
        <f>J28+J32+J43+J57</f>
        <v>7962.8000000000011</v>
      </c>
    </row>
    <row r="28" spans="1:10" s="27" customFormat="1" ht="43.5" x14ac:dyDescent="0.25">
      <c r="A28" s="12" t="s">
        <v>370</v>
      </c>
      <c r="B28" s="13" t="s">
        <v>12</v>
      </c>
      <c r="C28" s="13" t="s">
        <v>16</v>
      </c>
      <c r="D28" s="13" t="s">
        <v>86</v>
      </c>
      <c r="E28" s="14">
        <v>0</v>
      </c>
      <c r="F28" s="13" t="s">
        <v>181</v>
      </c>
      <c r="G28" s="13" t="s">
        <v>335</v>
      </c>
      <c r="H28" s="14"/>
      <c r="I28" s="24">
        <f t="shared" ref="I28:J30" si="0">I29</f>
        <v>150</v>
      </c>
      <c r="J28" s="24">
        <f t="shared" si="0"/>
        <v>0</v>
      </c>
    </row>
    <row r="29" spans="1:10" s="27" customFormat="1" x14ac:dyDescent="0.25">
      <c r="A29" s="23" t="s">
        <v>309</v>
      </c>
      <c r="B29" s="17" t="s">
        <v>12</v>
      </c>
      <c r="C29" s="17" t="s">
        <v>16</v>
      </c>
      <c r="D29" s="17" t="s">
        <v>86</v>
      </c>
      <c r="E29" s="17" t="s">
        <v>205</v>
      </c>
      <c r="F29" s="17" t="s">
        <v>12</v>
      </c>
      <c r="G29" s="17" t="s">
        <v>335</v>
      </c>
      <c r="H29" s="17"/>
      <c r="I29" s="20">
        <f t="shared" si="0"/>
        <v>150</v>
      </c>
      <c r="J29" s="20">
        <f t="shared" si="0"/>
        <v>0</v>
      </c>
    </row>
    <row r="30" spans="1:10" s="27" customFormat="1" x14ac:dyDescent="0.25">
      <c r="A30" s="23" t="s">
        <v>309</v>
      </c>
      <c r="B30" s="17" t="s">
        <v>12</v>
      </c>
      <c r="C30" s="17" t="s">
        <v>16</v>
      </c>
      <c r="D30" s="17" t="s">
        <v>86</v>
      </c>
      <c r="E30" s="17" t="s">
        <v>205</v>
      </c>
      <c r="F30" s="17" t="s">
        <v>12</v>
      </c>
      <c r="G30" s="17" t="s">
        <v>310</v>
      </c>
      <c r="H30" s="17"/>
      <c r="I30" s="20">
        <f t="shared" si="0"/>
        <v>150</v>
      </c>
      <c r="J30" s="20">
        <f t="shared" si="0"/>
        <v>0</v>
      </c>
    </row>
    <row r="31" spans="1:10" s="27" customFormat="1" ht="30" x14ac:dyDescent="0.25">
      <c r="A31" s="23" t="s">
        <v>196</v>
      </c>
      <c r="B31" s="17" t="s">
        <v>12</v>
      </c>
      <c r="C31" s="17" t="s">
        <v>16</v>
      </c>
      <c r="D31" s="17" t="s">
        <v>86</v>
      </c>
      <c r="E31" s="17" t="s">
        <v>205</v>
      </c>
      <c r="F31" s="17" t="s">
        <v>12</v>
      </c>
      <c r="G31" s="17" t="s">
        <v>310</v>
      </c>
      <c r="H31" s="17" t="s">
        <v>202</v>
      </c>
      <c r="I31" s="20">
        <f>'Прил 4'!J24</f>
        <v>150</v>
      </c>
      <c r="J31" s="20">
        <f>'Прил 4'!K24</f>
        <v>0</v>
      </c>
    </row>
    <row r="32" spans="1:10" x14ac:dyDescent="0.25">
      <c r="A32" s="12" t="s">
        <v>172</v>
      </c>
      <c r="B32" s="13" t="s">
        <v>12</v>
      </c>
      <c r="C32" s="14" t="s">
        <v>16</v>
      </c>
      <c r="D32" s="13">
        <v>92</v>
      </c>
      <c r="E32" s="14">
        <v>0</v>
      </c>
      <c r="F32" s="13" t="s">
        <v>181</v>
      </c>
      <c r="G32" s="13" t="s">
        <v>335</v>
      </c>
      <c r="H32" s="14"/>
      <c r="I32" s="24">
        <f>I33+I36</f>
        <v>7670.8000000000011</v>
      </c>
      <c r="J32" s="24">
        <f>J33+J36</f>
        <v>7687.8000000000011</v>
      </c>
    </row>
    <row r="33" spans="1:10" ht="15" customHeight="1" x14ac:dyDescent="0.25">
      <c r="A33" s="117" t="s">
        <v>68</v>
      </c>
      <c r="B33" s="13" t="s">
        <v>12</v>
      </c>
      <c r="C33" s="14" t="s">
        <v>16</v>
      </c>
      <c r="D33" s="13">
        <v>92</v>
      </c>
      <c r="E33" s="14">
        <v>1</v>
      </c>
      <c r="F33" s="13" t="s">
        <v>181</v>
      </c>
      <c r="G33" s="13" t="s">
        <v>335</v>
      </c>
      <c r="H33" s="14"/>
      <c r="I33" s="24">
        <f>I34</f>
        <v>689.1</v>
      </c>
      <c r="J33" s="24">
        <f>J34</f>
        <v>689.1</v>
      </c>
    </row>
    <row r="34" spans="1:10" ht="48.75" customHeight="1" x14ac:dyDescent="0.25">
      <c r="A34" s="118" t="s">
        <v>107</v>
      </c>
      <c r="B34" s="17" t="s">
        <v>12</v>
      </c>
      <c r="C34" s="18" t="s">
        <v>16</v>
      </c>
      <c r="D34" s="17">
        <v>92</v>
      </c>
      <c r="E34" s="18">
        <v>1</v>
      </c>
      <c r="F34" s="17" t="s">
        <v>181</v>
      </c>
      <c r="G34" s="17" t="s">
        <v>194</v>
      </c>
      <c r="H34" s="18"/>
      <c r="I34" s="20">
        <f>I35</f>
        <v>689.1</v>
      </c>
      <c r="J34" s="20">
        <f>J35</f>
        <v>689.1</v>
      </c>
    </row>
    <row r="35" spans="1:10" x14ac:dyDescent="0.25">
      <c r="A35" s="16" t="s">
        <v>187</v>
      </c>
      <c r="B35" s="17" t="s">
        <v>12</v>
      </c>
      <c r="C35" s="18" t="s">
        <v>16</v>
      </c>
      <c r="D35" s="17">
        <v>92</v>
      </c>
      <c r="E35" s="18">
        <v>1</v>
      </c>
      <c r="F35" s="17" t="s">
        <v>181</v>
      </c>
      <c r="G35" s="17" t="s">
        <v>194</v>
      </c>
      <c r="H35" s="18">
        <v>120</v>
      </c>
      <c r="I35" s="20">
        <f>'Прил 4'!J28</f>
        <v>689.1</v>
      </c>
      <c r="J35" s="20">
        <f>'Прил 4'!K28</f>
        <v>689.1</v>
      </c>
    </row>
    <row r="36" spans="1:10" s="34" customFormat="1" ht="15.75" customHeight="1" x14ac:dyDescent="0.25">
      <c r="A36" s="25" t="s">
        <v>169</v>
      </c>
      <c r="B36" s="13" t="s">
        <v>12</v>
      </c>
      <c r="C36" s="14" t="s">
        <v>16</v>
      </c>
      <c r="D36" s="13">
        <v>92</v>
      </c>
      <c r="E36" s="14">
        <v>2</v>
      </c>
      <c r="F36" s="13" t="s">
        <v>181</v>
      </c>
      <c r="G36" s="13" t="s">
        <v>335</v>
      </c>
      <c r="H36" s="14"/>
      <c r="I36" s="24">
        <f>I37+I39</f>
        <v>6981.7000000000007</v>
      </c>
      <c r="J36" s="24">
        <f>J37+J39</f>
        <v>6998.7000000000007</v>
      </c>
    </row>
    <row r="37" spans="1:10" s="34" customFormat="1" ht="45.75" customHeight="1" x14ac:dyDescent="0.25">
      <c r="A37" s="23" t="s">
        <v>107</v>
      </c>
      <c r="B37" s="17" t="s">
        <v>12</v>
      </c>
      <c r="C37" s="18" t="s">
        <v>16</v>
      </c>
      <c r="D37" s="17">
        <v>92</v>
      </c>
      <c r="E37" s="18">
        <v>2</v>
      </c>
      <c r="F37" s="17" t="s">
        <v>181</v>
      </c>
      <c r="G37" s="17" t="s">
        <v>194</v>
      </c>
      <c r="H37" s="18"/>
      <c r="I37" s="20">
        <f>I38</f>
        <v>5426.1</v>
      </c>
      <c r="J37" s="20">
        <f>J38</f>
        <v>5426.1</v>
      </c>
    </row>
    <row r="38" spans="1:10" ht="16.5" customHeight="1" x14ac:dyDescent="0.25">
      <c r="A38" s="16" t="s">
        <v>187</v>
      </c>
      <c r="B38" s="17" t="s">
        <v>12</v>
      </c>
      <c r="C38" s="18" t="s">
        <v>16</v>
      </c>
      <c r="D38" s="17">
        <v>92</v>
      </c>
      <c r="E38" s="18">
        <v>2</v>
      </c>
      <c r="F38" s="17" t="s">
        <v>181</v>
      </c>
      <c r="G38" s="17" t="s">
        <v>194</v>
      </c>
      <c r="H38" s="18">
        <v>120</v>
      </c>
      <c r="I38" s="20">
        <f>'Прил 4'!J31</f>
        <v>5426.1</v>
      </c>
      <c r="J38" s="20">
        <f>'Прил 4'!K31</f>
        <v>5426.1</v>
      </c>
    </row>
    <row r="39" spans="1:10" ht="43.5" customHeight="1" x14ac:dyDescent="0.25">
      <c r="A39" s="23" t="s">
        <v>108</v>
      </c>
      <c r="B39" s="17" t="s">
        <v>12</v>
      </c>
      <c r="C39" s="18" t="s">
        <v>16</v>
      </c>
      <c r="D39" s="17">
        <v>92</v>
      </c>
      <c r="E39" s="18">
        <v>2</v>
      </c>
      <c r="F39" s="17" t="s">
        <v>181</v>
      </c>
      <c r="G39" s="17" t="s">
        <v>193</v>
      </c>
      <c r="H39" s="18"/>
      <c r="I39" s="20">
        <f>SUM(I40:I42)</f>
        <v>1555.6</v>
      </c>
      <c r="J39" s="20">
        <f>SUM(J40:J42)</f>
        <v>1572.6</v>
      </c>
    </row>
    <row r="40" spans="1:10" ht="19.5" customHeight="1" x14ac:dyDescent="0.25">
      <c r="A40" s="16" t="s">
        <v>187</v>
      </c>
      <c r="B40" s="17" t="s">
        <v>12</v>
      </c>
      <c r="C40" s="18" t="s">
        <v>16</v>
      </c>
      <c r="D40" s="17">
        <v>92</v>
      </c>
      <c r="E40" s="18">
        <v>2</v>
      </c>
      <c r="F40" s="17" t="s">
        <v>181</v>
      </c>
      <c r="G40" s="17" t="s">
        <v>193</v>
      </c>
      <c r="H40" s="18">
        <v>120</v>
      </c>
      <c r="I40" s="20">
        <f>'Прил 3'!J32</f>
        <v>18</v>
      </c>
      <c r="J40" s="20">
        <f>'Прил 4'!K33</f>
        <v>30</v>
      </c>
    </row>
    <row r="41" spans="1:10" ht="30" x14ac:dyDescent="0.25">
      <c r="A41" s="23" t="s">
        <v>196</v>
      </c>
      <c r="B41" s="17" t="s">
        <v>12</v>
      </c>
      <c r="C41" s="18" t="s">
        <v>16</v>
      </c>
      <c r="D41" s="17">
        <v>92</v>
      </c>
      <c r="E41" s="18">
        <v>2</v>
      </c>
      <c r="F41" s="17" t="s">
        <v>181</v>
      </c>
      <c r="G41" s="17" t="s">
        <v>193</v>
      </c>
      <c r="H41" s="18">
        <v>240</v>
      </c>
      <c r="I41" s="20">
        <f>'Прил 4'!J34</f>
        <v>1435.6</v>
      </c>
      <c r="J41" s="20">
        <f>'Прил 4'!K34</f>
        <v>1435.6</v>
      </c>
    </row>
    <row r="42" spans="1:10" x14ac:dyDescent="0.25">
      <c r="A42" s="23" t="s">
        <v>188</v>
      </c>
      <c r="B42" s="17" t="s">
        <v>12</v>
      </c>
      <c r="C42" s="18" t="s">
        <v>16</v>
      </c>
      <c r="D42" s="17">
        <v>92</v>
      </c>
      <c r="E42" s="18">
        <v>2</v>
      </c>
      <c r="F42" s="17" t="s">
        <v>181</v>
      </c>
      <c r="G42" s="17" t="s">
        <v>193</v>
      </c>
      <c r="H42" s="18">
        <v>850</v>
      </c>
      <c r="I42" s="20">
        <f>'Прил 4'!J35</f>
        <v>102</v>
      </c>
      <c r="J42" s="20">
        <f>'Прил 4'!K35</f>
        <v>107</v>
      </c>
    </row>
    <row r="43" spans="1:10" x14ac:dyDescent="0.25">
      <c r="A43" s="25" t="s">
        <v>153</v>
      </c>
      <c r="B43" s="13" t="s">
        <v>12</v>
      </c>
      <c r="C43" s="14" t="s">
        <v>16</v>
      </c>
      <c r="D43" s="13">
        <v>97</v>
      </c>
      <c r="E43" s="14">
        <v>0</v>
      </c>
      <c r="F43" s="13" t="s">
        <v>181</v>
      </c>
      <c r="G43" s="13" t="s">
        <v>335</v>
      </c>
      <c r="H43" s="18"/>
      <c r="I43" s="24">
        <f>I44</f>
        <v>668.3</v>
      </c>
      <c r="J43" s="24">
        <f>J44</f>
        <v>0</v>
      </c>
    </row>
    <row r="44" spans="1:10" ht="57.75" x14ac:dyDescent="0.25">
      <c r="A44" s="25" t="s">
        <v>110</v>
      </c>
      <c r="B44" s="13" t="s">
        <v>12</v>
      </c>
      <c r="C44" s="14" t="s">
        <v>16</v>
      </c>
      <c r="D44" s="13">
        <v>97</v>
      </c>
      <c r="E44" s="14">
        <v>2</v>
      </c>
      <c r="F44" s="13" t="s">
        <v>181</v>
      </c>
      <c r="G44" s="13" t="s">
        <v>335</v>
      </c>
      <c r="H44" s="14"/>
      <c r="I44" s="24">
        <f>I45+I47+I49+I51+I53+I55</f>
        <v>668.3</v>
      </c>
      <c r="J44" s="24">
        <f>J45+J47+J49+J51+J53+J55</f>
        <v>0</v>
      </c>
    </row>
    <row r="45" spans="1:10" ht="30" x14ac:dyDescent="0.25">
      <c r="A45" s="23" t="s">
        <v>263</v>
      </c>
      <c r="B45" s="17" t="s">
        <v>12</v>
      </c>
      <c r="C45" s="17" t="s">
        <v>16</v>
      </c>
      <c r="D45" s="17" t="s">
        <v>119</v>
      </c>
      <c r="E45" s="18">
        <v>2</v>
      </c>
      <c r="F45" s="17" t="s">
        <v>181</v>
      </c>
      <c r="G45" s="17" t="s">
        <v>216</v>
      </c>
      <c r="H45" s="18"/>
      <c r="I45" s="20">
        <f>I46</f>
        <v>178.5</v>
      </c>
      <c r="J45" s="20">
        <f>J46</f>
        <v>0</v>
      </c>
    </row>
    <row r="46" spans="1:10" x14ac:dyDescent="0.25">
      <c r="A46" s="119" t="s">
        <v>89</v>
      </c>
      <c r="B46" s="17" t="s">
        <v>12</v>
      </c>
      <c r="C46" s="17" t="s">
        <v>16</v>
      </c>
      <c r="D46" s="17" t="s">
        <v>119</v>
      </c>
      <c r="E46" s="18">
        <v>2</v>
      </c>
      <c r="F46" s="17" t="s">
        <v>181</v>
      </c>
      <c r="G46" s="17" t="s">
        <v>216</v>
      </c>
      <c r="H46" s="18">
        <v>500</v>
      </c>
      <c r="I46" s="20">
        <f>'Прил 4'!J39</f>
        <v>178.5</v>
      </c>
      <c r="J46" s="20">
        <f>'Прил 4'!K39</f>
        <v>0</v>
      </c>
    </row>
    <row r="47" spans="1:10" ht="75" x14ac:dyDescent="0.25">
      <c r="A47" s="23" t="s">
        <v>264</v>
      </c>
      <c r="B47" s="17" t="s">
        <v>12</v>
      </c>
      <c r="C47" s="18" t="s">
        <v>16</v>
      </c>
      <c r="D47" s="17">
        <v>97</v>
      </c>
      <c r="E47" s="18">
        <v>2</v>
      </c>
      <c r="F47" s="17" t="s">
        <v>181</v>
      </c>
      <c r="G47" s="17" t="s">
        <v>217</v>
      </c>
      <c r="H47" s="18"/>
      <c r="I47" s="20">
        <f>I48</f>
        <v>74.599999999999994</v>
      </c>
      <c r="J47" s="20">
        <f>J48</f>
        <v>0</v>
      </c>
    </row>
    <row r="48" spans="1:10" ht="12.75" customHeight="1" x14ac:dyDescent="0.25">
      <c r="A48" s="119" t="s">
        <v>89</v>
      </c>
      <c r="B48" s="17" t="s">
        <v>12</v>
      </c>
      <c r="C48" s="18" t="s">
        <v>16</v>
      </c>
      <c r="D48" s="17">
        <v>97</v>
      </c>
      <c r="E48" s="18">
        <v>2</v>
      </c>
      <c r="F48" s="17" t="s">
        <v>181</v>
      </c>
      <c r="G48" s="17" t="s">
        <v>217</v>
      </c>
      <c r="H48" s="18">
        <v>500</v>
      </c>
      <c r="I48" s="20">
        <f>'Прил 4'!J41</f>
        <v>74.599999999999994</v>
      </c>
      <c r="J48" s="20">
        <f>'Прил 4'!K41</f>
        <v>0</v>
      </c>
    </row>
    <row r="49" spans="1:10" ht="60" x14ac:dyDescent="0.25">
      <c r="A49" s="23" t="s">
        <v>265</v>
      </c>
      <c r="B49" s="17" t="s">
        <v>12</v>
      </c>
      <c r="C49" s="18" t="s">
        <v>16</v>
      </c>
      <c r="D49" s="17">
        <v>97</v>
      </c>
      <c r="E49" s="18">
        <v>2</v>
      </c>
      <c r="F49" s="17" t="s">
        <v>181</v>
      </c>
      <c r="G49" s="17" t="s">
        <v>218</v>
      </c>
      <c r="H49" s="18"/>
      <c r="I49" s="20">
        <f>I50</f>
        <v>64.599999999999994</v>
      </c>
      <c r="J49" s="20">
        <f>J50</f>
        <v>0</v>
      </c>
    </row>
    <row r="50" spans="1:10" ht="12.75" customHeight="1" x14ac:dyDescent="0.25">
      <c r="A50" s="23" t="s">
        <v>89</v>
      </c>
      <c r="B50" s="17" t="s">
        <v>12</v>
      </c>
      <c r="C50" s="18" t="s">
        <v>16</v>
      </c>
      <c r="D50" s="17">
        <v>97</v>
      </c>
      <c r="E50" s="18">
        <v>2</v>
      </c>
      <c r="F50" s="17" t="s">
        <v>181</v>
      </c>
      <c r="G50" s="17" t="s">
        <v>218</v>
      </c>
      <c r="H50" s="18">
        <v>500</v>
      </c>
      <c r="I50" s="20">
        <f>'Прил 4'!J43</f>
        <v>64.599999999999994</v>
      </c>
      <c r="J50" s="20">
        <f>'Прил 4'!K43</f>
        <v>0</v>
      </c>
    </row>
    <row r="51" spans="1:10" ht="30" x14ac:dyDescent="0.25">
      <c r="A51" s="23" t="s">
        <v>112</v>
      </c>
      <c r="B51" s="17" t="s">
        <v>12</v>
      </c>
      <c r="C51" s="18" t="s">
        <v>16</v>
      </c>
      <c r="D51" s="17">
        <v>97</v>
      </c>
      <c r="E51" s="18">
        <v>2</v>
      </c>
      <c r="F51" s="17" t="s">
        <v>181</v>
      </c>
      <c r="G51" s="17" t="s">
        <v>219</v>
      </c>
      <c r="H51" s="18"/>
      <c r="I51" s="20">
        <f>I52</f>
        <v>135.19999999999999</v>
      </c>
      <c r="J51" s="20">
        <f>J52</f>
        <v>0</v>
      </c>
    </row>
    <row r="52" spans="1:10" ht="12.75" customHeight="1" x14ac:dyDescent="0.25">
      <c r="A52" s="23" t="s">
        <v>89</v>
      </c>
      <c r="B52" s="17" t="s">
        <v>12</v>
      </c>
      <c r="C52" s="18" t="s">
        <v>16</v>
      </c>
      <c r="D52" s="17">
        <v>97</v>
      </c>
      <c r="E52" s="18">
        <v>2</v>
      </c>
      <c r="F52" s="17" t="s">
        <v>181</v>
      </c>
      <c r="G52" s="17" t="s">
        <v>219</v>
      </c>
      <c r="H52" s="18">
        <v>500</v>
      </c>
      <c r="I52" s="20">
        <f>'Прил 4'!J45</f>
        <v>135.19999999999999</v>
      </c>
      <c r="J52" s="20">
        <f>'Прил 4'!K45</f>
        <v>0</v>
      </c>
    </row>
    <row r="53" spans="1:10" ht="30" customHeight="1" x14ac:dyDescent="0.25">
      <c r="A53" s="23" t="s">
        <v>266</v>
      </c>
      <c r="B53" s="17" t="s">
        <v>12</v>
      </c>
      <c r="C53" s="18" t="s">
        <v>16</v>
      </c>
      <c r="D53" s="17">
        <v>97</v>
      </c>
      <c r="E53" s="18">
        <v>2</v>
      </c>
      <c r="F53" s="17" t="s">
        <v>181</v>
      </c>
      <c r="G53" s="17" t="s">
        <v>220</v>
      </c>
      <c r="H53" s="18"/>
      <c r="I53" s="20">
        <f>I54</f>
        <v>76.900000000000006</v>
      </c>
      <c r="J53" s="20">
        <f>J54</f>
        <v>0</v>
      </c>
    </row>
    <row r="54" spans="1:10" ht="12.75" customHeight="1" x14ac:dyDescent="0.25">
      <c r="A54" s="23" t="s">
        <v>89</v>
      </c>
      <c r="B54" s="17" t="s">
        <v>12</v>
      </c>
      <c r="C54" s="18" t="s">
        <v>16</v>
      </c>
      <c r="D54" s="17">
        <v>97</v>
      </c>
      <c r="E54" s="18">
        <v>2</v>
      </c>
      <c r="F54" s="17" t="s">
        <v>181</v>
      </c>
      <c r="G54" s="17" t="s">
        <v>220</v>
      </c>
      <c r="H54" s="18">
        <v>500</v>
      </c>
      <c r="I54" s="20">
        <f>'Прил 4'!J47</f>
        <v>76.900000000000006</v>
      </c>
      <c r="J54" s="20">
        <f>'Прил 4'!K47</f>
        <v>0</v>
      </c>
    </row>
    <row r="55" spans="1:10" ht="42.75" customHeight="1" x14ac:dyDescent="0.25">
      <c r="A55" s="23" t="s">
        <v>267</v>
      </c>
      <c r="B55" s="17" t="s">
        <v>12</v>
      </c>
      <c r="C55" s="18" t="s">
        <v>16</v>
      </c>
      <c r="D55" s="17">
        <v>97</v>
      </c>
      <c r="E55" s="18">
        <v>2</v>
      </c>
      <c r="F55" s="17" t="s">
        <v>181</v>
      </c>
      <c r="G55" s="17" t="s">
        <v>221</v>
      </c>
      <c r="H55" s="18"/>
      <c r="I55" s="20">
        <f>I56</f>
        <v>138.5</v>
      </c>
      <c r="J55" s="20">
        <f>J56</f>
        <v>0</v>
      </c>
    </row>
    <row r="56" spans="1:10" ht="18.75" customHeight="1" x14ac:dyDescent="0.25">
      <c r="A56" s="23" t="s">
        <v>89</v>
      </c>
      <c r="B56" s="17" t="s">
        <v>12</v>
      </c>
      <c r="C56" s="18" t="s">
        <v>16</v>
      </c>
      <c r="D56" s="17">
        <v>97</v>
      </c>
      <c r="E56" s="18">
        <v>2</v>
      </c>
      <c r="F56" s="17" t="s">
        <v>181</v>
      </c>
      <c r="G56" s="17" t="s">
        <v>221</v>
      </c>
      <c r="H56" s="18">
        <v>500</v>
      </c>
      <c r="I56" s="20">
        <f>'Прил 4'!J49</f>
        <v>138.5</v>
      </c>
      <c r="J56" s="20">
        <f>'Прил 4'!K49</f>
        <v>0</v>
      </c>
    </row>
    <row r="57" spans="1:10" x14ac:dyDescent="0.25">
      <c r="A57" s="25" t="s">
        <v>116</v>
      </c>
      <c r="B57" s="13" t="s">
        <v>12</v>
      </c>
      <c r="C57" s="13" t="s">
        <v>16</v>
      </c>
      <c r="D57" s="13" t="s">
        <v>100</v>
      </c>
      <c r="E57" s="13" t="s">
        <v>205</v>
      </c>
      <c r="F57" s="13" t="s">
        <v>181</v>
      </c>
      <c r="G57" s="13" t="s">
        <v>335</v>
      </c>
      <c r="H57" s="18"/>
      <c r="I57" s="24">
        <f t="shared" ref="I57:J60" si="1">I58</f>
        <v>0</v>
      </c>
      <c r="J57" s="24">
        <f t="shared" si="1"/>
        <v>275</v>
      </c>
    </row>
    <row r="58" spans="1:10" x14ac:dyDescent="0.25">
      <c r="A58" s="23" t="s">
        <v>336</v>
      </c>
      <c r="B58" s="17" t="s">
        <v>12</v>
      </c>
      <c r="C58" s="17" t="s">
        <v>16</v>
      </c>
      <c r="D58" s="17" t="s">
        <v>100</v>
      </c>
      <c r="E58" s="17" t="s">
        <v>337</v>
      </c>
      <c r="F58" s="17" t="s">
        <v>181</v>
      </c>
      <c r="G58" s="17" t="s">
        <v>335</v>
      </c>
      <c r="H58" s="18"/>
      <c r="I58" s="20">
        <f t="shared" si="1"/>
        <v>0</v>
      </c>
      <c r="J58" s="20">
        <f t="shared" si="1"/>
        <v>275</v>
      </c>
    </row>
    <row r="59" spans="1:10" x14ac:dyDescent="0.25">
      <c r="A59" s="23" t="s">
        <v>336</v>
      </c>
      <c r="B59" s="17" t="s">
        <v>12</v>
      </c>
      <c r="C59" s="17" t="s">
        <v>16</v>
      </c>
      <c r="D59" s="17" t="s">
        <v>100</v>
      </c>
      <c r="E59" s="17" t="s">
        <v>337</v>
      </c>
      <c r="F59" s="17" t="s">
        <v>181</v>
      </c>
      <c r="G59" s="17" t="s">
        <v>335</v>
      </c>
      <c r="H59" s="18"/>
      <c r="I59" s="20">
        <f t="shared" si="1"/>
        <v>0</v>
      </c>
      <c r="J59" s="20">
        <f t="shared" si="1"/>
        <v>275</v>
      </c>
    </row>
    <row r="60" spans="1:10" x14ac:dyDescent="0.25">
      <c r="A60" s="23" t="s">
        <v>309</v>
      </c>
      <c r="B60" s="17" t="s">
        <v>12</v>
      </c>
      <c r="C60" s="18" t="s">
        <v>16</v>
      </c>
      <c r="D60" s="17" t="s">
        <v>100</v>
      </c>
      <c r="E60" s="18">
        <v>9</v>
      </c>
      <c r="F60" s="17" t="s">
        <v>181</v>
      </c>
      <c r="G60" s="17" t="s">
        <v>310</v>
      </c>
      <c r="H60" s="17"/>
      <c r="I60" s="20">
        <f t="shared" si="1"/>
        <v>0</v>
      </c>
      <c r="J60" s="20">
        <f t="shared" si="1"/>
        <v>275</v>
      </c>
    </row>
    <row r="61" spans="1:10" ht="30" x14ac:dyDescent="0.25">
      <c r="A61" s="23" t="s">
        <v>196</v>
      </c>
      <c r="B61" s="17" t="s">
        <v>12</v>
      </c>
      <c r="C61" s="18" t="s">
        <v>16</v>
      </c>
      <c r="D61" s="17" t="s">
        <v>100</v>
      </c>
      <c r="E61" s="18">
        <v>9</v>
      </c>
      <c r="F61" s="17" t="s">
        <v>181</v>
      </c>
      <c r="G61" s="17" t="s">
        <v>310</v>
      </c>
      <c r="H61" s="17" t="s">
        <v>202</v>
      </c>
      <c r="I61" s="20">
        <f>'Прил 4'!J54</f>
        <v>0</v>
      </c>
      <c r="J61" s="20">
        <f>'Прил 4'!K54</f>
        <v>275</v>
      </c>
    </row>
    <row r="62" spans="1:10" ht="35.25" customHeight="1" x14ac:dyDescent="0.25">
      <c r="A62" s="25" t="s">
        <v>293</v>
      </c>
      <c r="B62" s="13" t="s">
        <v>12</v>
      </c>
      <c r="C62" s="13" t="s">
        <v>126</v>
      </c>
      <c r="D62" s="13"/>
      <c r="E62" s="13"/>
      <c r="F62" s="13"/>
      <c r="G62" s="13"/>
      <c r="H62" s="13"/>
      <c r="I62" s="24">
        <f t="shared" ref="I62:J65" si="2">I63</f>
        <v>153.1</v>
      </c>
      <c r="J62" s="24">
        <f t="shared" si="2"/>
        <v>0</v>
      </c>
    </row>
    <row r="63" spans="1:10" ht="18.75" customHeight="1" x14ac:dyDescent="0.25">
      <c r="A63" s="23" t="s">
        <v>89</v>
      </c>
      <c r="B63" s="17" t="s">
        <v>12</v>
      </c>
      <c r="C63" s="17" t="s">
        <v>126</v>
      </c>
      <c r="D63" s="17" t="s">
        <v>119</v>
      </c>
      <c r="E63" s="17" t="s">
        <v>205</v>
      </c>
      <c r="F63" s="17" t="s">
        <v>181</v>
      </c>
      <c r="G63" s="17" t="s">
        <v>335</v>
      </c>
      <c r="H63" s="17"/>
      <c r="I63" s="20">
        <f t="shared" si="2"/>
        <v>153.1</v>
      </c>
      <c r="J63" s="20">
        <f t="shared" si="2"/>
        <v>0</v>
      </c>
    </row>
    <row r="64" spans="1:10" ht="51.75" customHeight="1" x14ac:dyDescent="0.25">
      <c r="A64" s="23" t="s">
        <v>110</v>
      </c>
      <c r="B64" s="17" t="s">
        <v>12</v>
      </c>
      <c r="C64" s="17" t="s">
        <v>126</v>
      </c>
      <c r="D64" s="17" t="s">
        <v>119</v>
      </c>
      <c r="E64" s="17" t="s">
        <v>178</v>
      </c>
      <c r="F64" s="17" t="s">
        <v>181</v>
      </c>
      <c r="G64" s="17" t="s">
        <v>335</v>
      </c>
      <c r="H64" s="17"/>
      <c r="I64" s="20">
        <f t="shared" si="2"/>
        <v>153.1</v>
      </c>
      <c r="J64" s="20">
        <f t="shared" si="2"/>
        <v>0</v>
      </c>
    </row>
    <row r="65" spans="1:10" ht="33.75" customHeight="1" x14ac:dyDescent="0.25">
      <c r="A65" s="23" t="s">
        <v>268</v>
      </c>
      <c r="B65" s="17" t="s">
        <v>12</v>
      </c>
      <c r="C65" s="17" t="s">
        <v>126</v>
      </c>
      <c r="D65" s="17">
        <v>97</v>
      </c>
      <c r="E65" s="18">
        <v>2</v>
      </c>
      <c r="F65" s="17" t="s">
        <v>181</v>
      </c>
      <c r="G65" s="17" t="s">
        <v>311</v>
      </c>
      <c r="H65" s="18"/>
      <c r="I65" s="20">
        <f t="shared" si="2"/>
        <v>153.1</v>
      </c>
      <c r="J65" s="20">
        <f t="shared" si="2"/>
        <v>0</v>
      </c>
    </row>
    <row r="66" spans="1:10" ht="18.75" customHeight="1" x14ac:dyDescent="0.25">
      <c r="A66" s="23" t="s">
        <v>89</v>
      </c>
      <c r="B66" s="17" t="s">
        <v>12</v>
      </c>
      <c r="C66" s="17" t="s">
        <v>126</v>
      </c>
      <c r="D66" s="17">
        <v>97</v>
      </c>
      <c r="E66" s="18">
        <v>2</v>
      </c>
      <c r="F66" s="17" t="s">
        <v>181</v>
      </c>
      <c r="G66" s="17" t="s">
        <v>311</v>
      </c>
      <c r="H66" s="18">
        <v>500</v>
      </c>
      <c r="I66" s="20">
        <f>'Прил 4'!J59</f>
        <v>153.1</v>
      </c>
      <c r="J66" s="20">
        <f>'Прил 4'!K59</f>
        <v>0</v>
      </c>
    </row>
    <row r="67" spans="1:10" s="113" customFormat="1" ht="18.75" customHeight="1" x14ac:dyDescent="0.2">
      <c r="A67" s="25" t="s">
        <v>331</v>
      </c>
      <c r="B67" s="13" t="s">
        <v>12</v>
      </c>
      <c r="C67" s="13" t="s">
        <v>21</v>
      </c>
      <c r="D67" s="13"/>
      <c r="E67" s="14"/>
      <c r="F67" s="13"/>
      <c r="G67" s="13"/>
      <c r="H67" s="14"/>
      <c r="I67" s="24">
        <f t="shared" ref="I67:J69" si="3">I68</f>
        <v>417.6</v>
      </c>
      <c r="J67" s="24">
        <f t="shared" si="3"/>
        <v>0</v>
      </c>
    </row>
    <row r="68" spans="1:10" ht="30" x14ac:dyDescent="0.25">
      <c r="A68" s="132" t="s">
        <v>332</v>
      </c>
      <c r="B68" s="22" t="s">
        <v>12</v>
      </c>
      <c r="C68" s="22" t="s">
        <v>21</v>
      </c>
      <c r="D68" s="21">
        <v>93</v>
      </c>
      <c r="E68" s="22" t="s">
        <v>201</v>
      </c>
      <c r="F68" s="22" t="s">
        <v>181</v>
      </c>
      <c r="G68" s="17" t="s">
        <v>335</v>
      </c>
      <c r="H68" s="18"/>
      <c r="I68" s="20">
        <f t="shared" si="3"/>
        <v>417.6</v>
      </c>
      <c r="J68" s="20">
        <f t="shared" si="3"/>
        <v>0</v>
      </c>
    </row>
    <row r="69" spans="1:10" ht="49.5" customHeight="1" x14ac:dyDescent="0.25">
      <c r="A69" s="132" t="s">
        <v>333</v>
      </c>
      <c r="B69" s="22" t="s">
        <v>12</v>
      </c>
      <c r="C69" s="22" t="s">
        <v>21</v>
      </c>
      <c r="D69" s="21">
        <v>93</v>
      </c>
      <c r="E69" s="22" t="s">
        <v>201</v>
      </c>
      <c r="F69" s="22" t="s">
        <v>181</v>
      </c>
      <c r="G69" s="17" t="s">
        <v>334</v>
      </c>
      <c r="H69" s="18"/>
      <c r="I69" s="20">
        <f t="shared" si="3"/>
        <v>417.6</v>
      </c>
      <c r="J69" s="20">
        <f t="shared" si="3"/>
        <v>0</v>
      </c>
    </row>
    <row r="70" spans="1:10" ht="30" x14ac:dyDescent="0.25">
      <c r="A70" s="23" t="s">
        <v>196</v>
      </c>
      <c r="B70" s="17" t="s">
        <v>12</v>
      </c>
      <c r="C70" s="17" t="s">
        <v>21</v>
      </c>
      <c r="D70" s="18">
        <v>93</v>
      </c>
      <c r="E70" s="17" t="s">
        <v>201</v>
      </c>
      <c r="F70" s="17" t="s">
        <v>181</v>
      </c>
      <c r="G70" s="17" t="s">
        <v>334</v>
      </c>
      <c r="H70" s="18">
        <v>240</v>
      </c>
      <c r="I70" s="20">
        <f>'Прил 4'!J63</f>
        <v>417.6</v>
      </c>
      <c r="J70" s="20">
        <f>'Прил 4'!K63</f>
        <v>0</v>
      </c>
    </row>
    <row r="71" spans="1:10" x14ac:dyDescent="0.25">
      <c r="A71" s="12" t="s">
        <v>0</v>
      </c>
      <c r="B71" s="13" t="s">
        <v>12</v>
      </c>
      <c r="C71" s="14">
        <v>11</v>
      </c>
      <c r="D71" s="13"/>
      <c r="E71" s="14"/>
      <c r="F71" s="13"/>
      <c r="G71" s="13"/>
      <c r="H71" s="14" t="s">
        <v>8</v>
      </c>
      <c r="I71" s="15">
        <f t="shared" ref="I71:J74" si="4">I72</f>
        <v>2500</v>
      </c>
      <c r="J71" s="15">
        <f t="shared" si="4"/>
        <v>2500</v>
      </c>
    </row>
    <row r="72" spans="1:10" x14ac:dyDescent="0.25">
      <c r="A72" s="16" t="s">
        <v>0</v>
      </c>
      <c r="B72" s="17" t="s">
        <v>12</v>
      </c>
      <c r="C72" s="18">
        <v>11</v>
      </c>
      <c r="D72" s="17">
        <v>94</v>
      </c>
      <c r="E72" s="18">
        <v>0</v>
      </c>
      <c r="F72" s="17" t="s">
        <v>181</v>
      </c>
      <c r="G72" s="17" t="s">
        <v>335</v>
      </c>
      <c r="H72" s="18"/>
      <c r="I72" s="19">
        <f t="shared" si="4"/>
        <v>2500</v>
      </c>
      <c r="J72" s="19">
        <f t="shared" si="4"/>
        <v>2500</v>
      </c>
    </row>
    <row r="73" spans="1:10" x14ac:dyDescent="0.25">
      <c r="A73" s="16" t="s">
        <v>1</v>
      </c>
      <c r="B73" s="17" t="s">
        <v>12</v>
      </c>
      <c r="C73" s="18">
        <v>11</v>
      </c>
      <c r="D73" s="17">
        <v>94</v>
      </c>
      <c r="E73" s="18">
        <v>1</v>
      </c>
      <c r="F73" s="17" t="s">
        <v>181</v>
      </c>
      <c r="G73" s="17" t="s">
        <v>335</v>
      </c>
      <c r="H73" s="18" t="s">
        <v>8</v>
      </c>
      <c r="I73" s="19">
        <f t="shared" si="4"/>
        <v>2500</v>
      </c>
      <c r="J73" s="19">
        <f t="shared" si="4"/>
        <v>2500</v>
      </c>
    </row>
    <row r="74" spans="1:10" x14ac:dyDescent="0.25">
      <c r="A74" s="16" t="str">
        <f>A73</f>
        <v>Резервные фонды местных администраций</v>
      </c>
      <c r="B74" s="17" t="s">
        <v>12</v>
      </c>
      <c r="C74" s="18">
        <v>11</v>
      </c>
      <c r="D74" s="17">
        <v>94</v>
      </c>
      <c r="E74" s="18">
        <v>1</v>
      </c>
      <c r="F74" s="17" t="s">
        <v>181</v>
      </c>
      <c r="G74" s="17" t="s">
        <v>222</v>
      </c>
      <c r="H74" s="18"/>
      <c r="I74" s="19">
        <f t="shared" si="4"/>
        <v>2500</v>
      </c>
      <c r="J74" s="19">
        <f t="shared" si="4"/>
        <v>2500</v>
      </c>
    </row>
    <row r="75" spans="1:10" x14ac:dyDescent="0.25">
      <c r="A75" s="16" t="s">
        <v>190</v>
      </c>
      <c r="B75" s="17" t="s">
        <v>12</v>
      </c>
      <c r="C75" s="18">
        <v>11</v>
      </c>
      <c r="D75" s="17">
        <v>94</v>
      </c>
      <c r="E75" s="18">
        <v>1</v>
      </c>
      <c r="F75" s="17" t="s">
        <v>181</v>
      </c>
      <c r="G75" s="17" t="s">
        <v>222</v>
      </c>
      <c r="H75" s="17" t="s">
        <v>189</v>
      </c>
      <c r="I75" s="19">
        <f>'Прил 4'!J68</f>
        <v>2500</v>
      </c>
      <c r="J75" s="19">
        <f>'Прил 4'!K68</f>
        <v>2500</v>
      </c>
    </row>
    <row r="76" spans="1:10" x14ac:dyDescent="0.25">
      <c r="A76" s="12" t="s">
        <v>24</v>
      </c>
      <c r="B76" s="13" t="s">
        <v>12</v>
      </c>
      <c r="C76" s="14">
        <v>13</v>
      </c>
      <c r="D76" s="17"/>
      <c r="E76" s="18"/>
      <c r="F76" s="17"/>
      <c r="G76" s="17"/>
      <c r="H76" s="18"/>
      <c r="I76" s="24">
        <f>I77+I88+I108+I112+I116+I122</f>
        <v>3404.7</v>
      </c>
      <c r="J76" s="24">
        <f>J77+J88+J108+J112+J116+J122</f>
        <v>3081</v>
      </c>
    </row>
    <row r="77" spans="1:10" s="27" customFormat="1" ht="43.5" x14ac:dyDescent="0.25">
      <c r="A77" s="12" t="s">
        <v>114</v>
      </c>
      <c r="B77" s="13" t="s">
        <v>12</v>
      </c>
      <c r="C77" s="14">
        <v>13</v>
      </c>
      <c r="D77" s="13" t="s">
        <v>12</v>
      </c>
      <c r="E77" s="14">
        <v>0</v>
      </c>
      <c r="F77" s="13" t="s">
        <v>181</v>
      </c>
      <c r="G77" s="13" t="s">
        <v>335</v>
      </c>
      <c r="H77" s="14"/>
      <c r="I77" s="24">
        <f>I78+I85</f>
        <v>1356.3</v>
      </c>
      <c r="J77" s="24">
        <f>J78+J85</f>
        <v>0</v>
      </c>
    </row>
    <row r="78" spans="1:10" x14ac:dyDescent="0.25">
      <c r="A78" s="12" t="s">
        <v>158</v>
      </c>
      <c r="B78" s="13" t="s">
        <v>12</v>
      </c>
      <c r="C78" s="14">
        <v>13</v>
      </c>
      <c r="D78" s="13" t="s">
        <v>12</v>
      </c>
      <c r="E78" s="14">
        <v>1</v>
      </c>
      <c r="F78" s="13" t="s">
        <v>181</v>
      </c>
      <c r="G78" s="13" t="s">
        <v>335</v>
      </c>
      <c r="H78" s="14"/>
      <c r="I78" s="24">
        <f>I79+I81+I83</f>
        <v>1041.5</v>
      </c>
      <c r="J78" s="24">
        <f>J79+J81+J83</f>
        <v>0</v>
      </c>
    </row>
    <row r="79" spans="1:10" x14ac:dyDescent="0.25">
      <c r="A79" s="23" t="s">
        <v>113</v>
      </c>
      <c r="B79" s="17" t="s">
        <v>12</v>
      </c>
      <c r="C79" s="18">
        <v>13</v>
      </c>
      <c r="D79" s="17" t="s">
        <v>12</v>
      </c>
      <c r="E79" s="18">
        <v>1</v>
      </c>
      <c r="F79" s="17" t="s">
        <v>181</v>
      </c>
      <c r="G79" s="17" t="s">
        <v>223</v>
      </c>
      <c r="H79" s="18"/>
      <c r="I79" s="20">
        <f>I80</f>
        <v>573.70000000000005</v>
      </c>
      <c r="J79" s="20">
        <f>J80</f>
        <v>0</v>
      </c>
    </row>
    <row r="80" spans="1:10" ht="30" x14ac:dyDescent="0.25">
      <c r="A80" s="23" t="s">
        <v>196</v>
      </c>
      <c r="B80" s="17" t="s">
        <v>12</v>
      </c>
      <c r="C80" s="18">
        <v>13</v>
      </c>
      <c r="D80" s="17" t="s">
        <v>12</v>
      </c>
      <c r="E80" s="18">
        <v>1</v>
      </c>
      <c r="F80" s="17" t="s">
        <v>181</v>
      </c>
      <c r="G80" s="17" t="s">
        <v>223</v>
      </c>
      <c r="H80" s="18">
        <v>240</v>
      </c>
      <c r="I80" s="20">
        <f>'Прил 4'!J73</f>
        <v>573.70000000000005</v>
      </c>
      <c r="J80" s="20">
        <f>'Прил 4'!K73</f>
        <v>0</v>
      </c>
    </row>
    <row r="81" spans="1:10" x14ac:dyDescent="0.25">
      <c r="A81" s="23" t="s">
        <v>312</v>
      </c>
      <c r="B81" s="17" t="s">
        <v>12</v>
      </c>
      <c r="C81" s="18">
        <v>13</v>
      </c>
      <c r="D81" s="17" t="s">
        <v>12</v>
      </c>
      <c r="E81" s="18">
        <v>1</v>
      </c>
      <c r="F81" s="17" t="s">
        <v>181</v>
      </c>
      <c r="G81" s="17" t="s">
        <v>224</v>
      </c>
      <c r="H81" s="18"/>
      <c r="I81" s="20">
        <f>I82</f>
        <v>227.8</v>
      </c>
      <c r="J81" s="20">
        <f>J82</f>
        <v>0</v>
      </c>
    </row>
    <row r="82" spans="1:10" ht="30" x14ac:dyDescent="0.25">
      <c r="A82" s="23" t="s">
        <v>196</v>
      </c>
      <c r="B82" s="17" t="s">
        <v>12</v>
      </c>
      <c r="C82" s="18">
        <v>13</v>
      </c>
      <c r="D82" s="17" t="s">
        <v>12</v>
      </c>
      <c r="E82" s="18">
        <v>1</v>
      </c>
      <c r="F82" s="17" t="s">
        <v>181</v>
      </c>
      <c r="G82" s="17" t="s">
        <v>224</v>
      </c>
      <c r="H82" s="18">
        <v>240</v>
      </c>
      <c r="I82" s="20">
        <f>'Прил 4'!J75</f>
        <v>227.8</v>
      </c>
      <c r="J82" s="20">
        <v>0</v>
      </c>
    </row>
    <row r="83" spans="1:10" x14ac:dyDescent="0.25">
      <c r="A83" s="23" t="s">
        <v>115</v>
      </c>
      <c r="B83" s="17" t="s">
        <v>12</v>
      </c>
      <c r="C83" s="18">
        <v>13</v>
      </c>
      <c r="D83" s="17" t="s">
        <v>12</v>
      </c>
      <c r="E83" s="18">
        <v>1</v>
      </c>
      <c r="F83" s="17" t="s">
        <v>181</v>
      </c>
      <c r="G83" s="17" t="s">
        <v>225</v>
      </c>
      <c r="H83" s="18"/>
      <c r="I83" s="20">
        <f>I84</f>
        <v>240</v>
      </c>
      <c r="J83" s="20">
        <f>J84</f>
        <v>0</v>
      </c>
    </row>
    <row r="84" spans="1:10" ht="30" x14ac:dyDescent="0.25">
      <c r="A84" s="23" t="s">
        <v>196</v>
      </c>
      <c r="B84" s="17" t="s">
        <v>12</v>
      </c>
      <c r="C84" s="18">
        <v>13</v>
      </c>
      <c r="D84" s="17" t="s">
        <v>12</v>
      </c>
      <c r="E84" s="18">
        <v>1</v>
      </c>
      <c r="F84" s="17" t="s">
        <v>181</v>
      </c>
      <c r="G84" s="17" t="s">
        <v>225</v>
      </c>
      <c r="H84" s="18">
        <v>240</v>
      </c>
      <c r="I84" s="20">
        <f>'Прил 4'!J77</f>
        <v>240</v>
      </c>
      <c r="J84" s="20">
        <v>0</v>
      </c>
    </row>
    <row r="85" spans="1:10" ht="29.25" x14ac:dyDescent="0.25">
      <c r="A85" s="25" t="s">
        <v>173</v>
      </c>
      <c r="B85" s="13" t="s">
        <v>12</v>
      </c>
      <c r="C85" s="14">
        <v>13</v>
      </c>
      <c r="D85" s="13" t="s">
        <v>12</v>
      </c>
      <c r="E85" s="14">
        <v>2</v>
      </c>
      <c r="F85" s="13" t="s">
        <v>181</v>
      </c>
      <c r="G85" s="13" t="s">
        <v>335</v>
      </c>
      <c r="H85" s="14"/>
      <c r="I85" s="24">
        <f>I86</f>
        <v>314.8</v>
      </c>
      <c r="J85" s="24">
        <f>J86</f>
        <v>0</v>
      </c>
    </row>
    <row r="86" spans="1:10" x14ac:dyDescent="0.25">
      <c r="A86" s="23" t="s">
        <v>174</v>
      </c>
      <c r="B86" s="17" t="s">
        <v>12</v>
      </c>
      <c r="C86" s="18">
        <v>13</v>
      </c>
      <c r="D86" s="17" t="s">
        <v>12</v>
      </c>
      <c r="E86" s="18">
        <v>2</v>
      </c>
      <c r="F86" s="17" t="s">
        <v>181</v>
      </c>
      <c r="G86" s="17" t="s">
        <v>226</v>
      </c>
      <c r="H86" s="18"/>
      <c r="I86" s="20">
        <f>I87</f>
        <v>314.8</v>
      </c>
      <c r="J86" s="20">
        <f>J87</f>
        <v>0</v>
      </c>
    </row>
    <row r="87" spans="1:10" ht="29.25" customHeight="1" x14ac:dyDescent="0.25">
      <c r="A87" s="23" t="s">
        <v>196</v>
      </c>
      <c r="B87" s="17" t="s">
        <v>12</v>
      </c>
      <c r="C87" s="18">
        <v>13</v>
      </c>
      <c r="D87" s="17" t="s">
        <v>12</v>
      </c>
      <c r="E87" s="18">
        <v>2</v>
      </c>
      <c r="F87" s="17" t="s">
        <v>181</v>
      </c>
      <c r="G87" s="17" t="s">
        <v>226</v>
      </c>
      <c r="H87" s="18">
        <v>240</v>
      </c>
      <c r="I87" s="20">
        <f>'Прил 4'!J80</f>
        <v>314.8</v>
      </c>
      <c r="J87" s="20">
        <v>0</v>
      </c>
    </row>
    <row r="88" spans="1:10" s="27" customFormat="1" ht="43.5" x14ac:dyDescent="0.25">
      <c r="A88" s="12" t="s">
        <v>197</v>
      </c>
      <c r="B88" s="13" t="s">
        <v>12</v>
      </c>
      <c r="C88" s="14">
        <v>13</v>
      </c>
      <c r="D88" s="13" t="s">
        <v>21</v>
      </c>
      <c r="E88" s="14">
        <v>0</v>
      </c>
      <c r="F88" s="13" t="s">
        <v>181</v>
      </c>
      <c r="G88" s="13" t="s">
        <v>335</v>
      </c>
      <c r="H88" s="14"/>
      <c r="I88" s="24">
        <f>I89</f>
        <v>1039.5999999999999</v>
      </c>
      <c r="J88" s="24">
        <f>J89</f>
        <v>0</v>
      </c>
    </row>
    <row r="89" spans="1:10" ht="29.25" x14ac:dyDescent="0.25">
      <c r="A89" s="12" t="s">
        <v>198</v>
      </c>
      <c r="B89" s="13" t="s">
        <v>12</v>
      </c>
      <c r="C89" s="14">
        <v>13</v>
      </c>
      <c r="D89" s="13" t="s">
        <v>21</v>
      </c>
      <c r="E89" s="14">
        <v>1</v>
      </c>
      <c r="F89" s="13" t="s">
        <v>181</v>
      </c>
      <c r="G89" s="13" t="s">
        <v>335</v>
      </c>
      <c r="H89" s="14"/>
      <c r="I89" s="24">
        <f>I90+I93+I96+I99+I102+I105</f>
        <v>1039.5999999999999</v>
      </c>
      <c r="J89" s="24">
        <f>J90+J93+J96+J99+J102+J105</f>
        <v>0</v>
      </c>
    </row>
    <row r="90" spans="1:10" x14ac:dyDescent="0.25">
      <c r="A90" s="16" t="s">
        <v>278</v>
      </c>
      <c r="B90" s="17" t="s">
        <v>12</v>
      </c>
      <c r="C90" s="18">
        <v>13</v>
      </c>
      <c r="D90" s="17" t="s">
        <v>21</v>
      </c>
      <c r="E90" s="18">
        <v>1</v>
      </c>
      <c r="F90" s="17" t="s">
        <v>12</v>
      </c>
      <c r="G90" s="17" t="s">
        <v>335</v>
      </c>
      <c r="H90" s="18"/>
      <c r="I90" s="20">
        <f>I91</f>
        <v>50</v>
      </c>
      <c r="J90" s="20">
        <f>J91</f>
        <v>0</v>
      </c>
    </row>
    <row r="91" spans="1:10" ht="35.25" customHeight="1" x14ac:dyDescent="0.25">
      <c r="A91" s="23" t="s">
        <v>199</v>
      </c>
      <c r="B91" s="17" t="s">
        <v>12</v>
      </c>
      <c r="C91" s="17" t="s">
        <v>200</v>
      </c>
      <c r="D91" s="17" t="s">
        <v>21</v>
      </c>
      <c r="E91" s="17" t="s">
        <v>201</v>
      </c>
      <c r="F91" s="17" t="s">
        <v>12</v>
      </c>
      <c r="G91" s="17" t="s">
        <v>227</v>
      </c>
      <c r="H91" s="17"/>
      <c r="I91" s="20">
        <f>I92</f>
        <v>50</v>
      </c>
      <c r="J91" s="20">
        <f>J92</f>
        <v>0</v>
      </c>
    </row>
    <row r="92" spans="1:10" ht="32.25" customHeight="1" x14ac:dyDescent="0.25">
      <c r="A92" s="23" t="s">
        <v>196</v>
      </c>
      <c r="B92" s="17" t="s">
        <v>12</v>
      </c>
      <c r="C92" s="17" t="s">
        <v>200</v>
      </c>
      <c r="D92" s="17" t="s">
        <v>21</v>
      </c>
      <c r="E92" s="17" t="s">
        <v>201</v>
      </c>
      <c r="F92" s="17" t="s">
        <v>12</v>
      </c>
      <c r="G92" s="17" t="s">
        <v>227</v>
      </c>
      <c r="H92" s="17" t="s">
        <v>202</v>
      </c>
      <c r="I92" s="20">
        <f>'Прил 4'!J85</f>
        <v>50</v>
      </c>
      <c r="J92" s="20">
        <f>'Прил 4'!K85</f>
        <v>0</v>
      </c>
    </row>
    <row r="93" spans="1:10" x14ac:dyDescent="0.25">
      <c r="A93" s="16" t="s">
        <v>287</v>
      </c>
      <c r="B93" s="17" t="s">
        <v>12</v>
      </c>
      <c r="C93" s="18">
        <v>13</v>
      </c>
      <c r="D93" s="17" t="s">
        <v>21</v>
      </c>
      <c r="E93" s="18">
        <v>1</v>
      </c>
      <c r="F93" s="17" t="s">
        <v>14</v>
      </c>
      <c r="G93" s="17" t="s">
        <v>335</v>
      </c>
      <c r="H93" s="18"/>
      <c r="I93" s="20">
        <f>I94</f>
        <v>70</v>
      </c>
      <c r="J93" s="20">
        <f>J94</f>
        <v>0</v>
      </c>
    </row>
    <row r="94" spans="1:10" ht="33.75" customHeight="1" x14ac:dyDescent="0.25">
      <c r="A94" s="23" t="s">
        <v>199</v>
      </c>
      <c r="B94" s="17" t="s">
        <v>12</v>
      </c>
      <c r="C94" s="17" t="s">
        <v>200</v>
      </c>
      <c r="D94" s="17" t="s">
        <v>21</v>
      </c>
      <c r="E94" s="17" t="s">
        <v>201</v>
      </c>
      <c r="F94" s="17" t="s">
        <v>14</v>
      </c>
      <c r="G94" s="17" t="s">
        <v>227</v>
      </c>
      <c r="H94" s="17"/>
      <c r="I94" s="20">
        <f>I95</f>
        <v>70</v>
      </c>
      <c r="J94" s="20">
        <f>J95</f>
        <v>0</v>
      </c>
    </row>
    <row r="95" spans="1:10" ht="30" customHeight="1" x14ac:dyDescent="0.25">
      <c r="A95" s="23" t="s">
        <v>196</v>
      </c>
      <c r="B95" s="17" t="s">
        <v>12</v>
      </c>
      <c r="C95" s="17" t="s">
        <v>200</v>
      </c>
      <c r="D95" s="17" t="s">
        <v>21</v>
      </c>
      <c r="E95" s="17" t="s">
        <v>201</v>
      </c>
      <c r="F95" s="17" t="s">
        <v>14</v>
      </c>
      <c r="G95" s="17" t="s">
        <v>227</v>
      </c>
      <c r="H95" s="17" t="s">
        <v>202</v>
      </c>
      <c r="I95" s="20">
        <f>'Прил 4'!J88</f>
        <v>70</v>
      </c>
      <c r="J95" s="20">
        <f>'Прил 4'!K88</f>
        <v>0</v>
      </c>
    </row>
    <row r="96" spans="1:10" x14ac:dyDescent="0.25">
      <c r="A96" s="16" t="s">
        <v>280</v>
      </c>
      <c r="B96" s="17" t="s">
        <v>12</v>
      </c>
      <c r="C96" s="18">
        <v>13</v>
      </c>
      <c r="D96" s="17" t="s">
        <v>21</v>
      </c>
      <c r="E96" s="18">
        <v>1</v>
      </c>
      <c r="F96" s="17" t="s">
        <v>13</v>
      </c>
      <c r="G96" s="17" t="s">
        <v>335</v>
      </c>
      <c r="H96" s="18"/>
      <c r="I96" s="20">
        <f>I97</f>
        <v>557.1</v>
      </c>
      <c r="J96" s="20">
        <f>J97</f>
        <v>0</v>
      </c>
    </row>
    <row r="97" spans="1:10" ht="38.25" customHeight="1" x14ac:dyDescent="0.25">
      <c r="A97" s="23" t="s">
        <v>199</v>
      </c>
      <c r="B97" s="17" t="s">
        <v>12</v>
      </c>
      <c r="C97" s="17" t="s">
        <v>200</v>
      </c>
      <c r="D97" s="17" t="s">
        <v>21</v>
      </c>
      <c r="E97" s="17" t="s">
        <v>201</v>
      </c>
      <c r="F97" s="17" t="s">
        <v>13</v>
      </c>
      <c r="G97" s="17" t="s">
        <v>227</v>
      </c>
      <c r="H97" s="17"/>
      <c r="I97" s="20">
        <f>I98</f>
        <v>557.1</v>
      </c>
      <c r="J97" s="20">
        <f>J98</f>
        <v>0</v>
      </c>
    </row>
    <row r="98" spans="1:10" ht="36" customHeight="1" x14ac:dyDescent="0.25">
      <c r="A98" s="23" t="s">
        <v>196</v>
      </c>
      <c r="B98" s="17" t="s">
        <v>12</v>
      </c>
      <c r="C98" s="17" t="s">
        <v>200</v>
      </c>
      <c r="D98" s="17" t="s">
        <v>21</v>
      </c>
      <c r="E98" s="17" t="s">
        <v>201</v>
      </c>
      <c r="F98" s="17" t="s">
        <v>13</v>
      </c>
      <c r="G98" s="17" t="s">
        <v>227</v>
      </c>
      <c r="H98" s="17" t="s">
        <v>202</v>
      </c>
      <c r="I98" s="20">
        <f>'Прил 4'!J91</f>
        <v>557.1</v>
      </c>
      <c r="J98" s="20">
        <f>'Прил 4'!K91</f>
        <v>0</v>
      </c>
    </row>
    <row r="99" spans="1:10" x14ac:dyDescent="0.25">
      <c r="A99" s="16" t="s">
        <v>281</v>
      </c>
      <c r="B99" s="17" t="s">
        <v>12</v>
      </c>
      <c r="C99" s="18">
        <v>13</v>
      </c>
      <c r="D99" s="17" t="s">
        <v>21</v>
      </c>
      <c r="E99" s="18">
        <v>1</v>
      </c>
      <c r="F99" s="17" t="s">
        <v>16</v>
      </c>
      <c r="G99" s="17" t="s">
        <v>335</v>
      </c>
      <c r="H99" s="18"/>
      <c r="I99" s="20">
        <f>I100</f>
        <v>132.5</v>
      </c>
      <c r="J99" s="20">
        <f>J100</f>
        <v>0</v>
      </c>
    </row>
    <row r="100" spans="1:10" ht="29.25" customHeight="1" x14ac:dyDescent="0.25">
      <c r="A100" s="23" t="s">
        <v>199</v>
      </c>
      <c r="B100" s="17" t="s">
        <v>12</v>
      </c>
      <c r="C100" s="17" t="s">
        <v>200</v>
      </c>
      <c r="D100" s="17" t="s">
        <v>21</v>
      </c>
      <c r="E100" s="17" t="s">
        <v>201</v>
      </c>
      <c r="F100" s="17" t="s">
        <v>16</v>
      </c>
      <c r="G100" s="17" t="s">
        <v>227</v>
      </c>
      <c r="H100" s="17"/>
      <c r="I100" s="20">
        <f>I101</f>
        <v>132.5</v>
      </c>
      <c r="J100" s="20">
        <f>J101</f>
        <v>0</v>
      </c>
    </row>
    <row r="101" spans="1:10" ht="37.5" customHeight="1" x14ac:dyDescent="0.25">
      <c r="A101" s="23" t="s">
        <v>196</v>
      </c>
      <c r="B101" s="17" t="s">
        <v>12</v>
      </c>
      <c r="C101" s="17" t="s">
        <v>200</v>
      </c>
      <c r="D101" s="17" t="s">
        <v>21</v>
      </c>
      <c r="E101" s="17" t="s">
        <v>201</v>
      </c>
      <c r="F101" s="17" t="s">
        <v>16</v>
      </c>
      <c r="G101" s="17" t="s">
        <v>227</v>
      </c>
      <c r="H101" s="17" t="s">
        <v>202</v>
      </c>
      <c r="I101" s="20">
        <f>'Прил 4'!J94</f>
        <v>132.5</v>
      </c>
      <c r="J101" s="20">
        <f>'Прил 4'!K94</f>
        <v>0</v>
      </c>
    </row>
    <row r="102" spans="1:10" ht="45" x14ac:dyDescent="0.25">
      <c r="A102" s="16" t="s">
        <v>385</v>
      </c>
      <c r="B102" s="17" t="s">
        <v>12</v>
      </c>
      <c r="C102" s="18">
        <v>13</v>
      </c>
      <c r="D102" s="17" t="s">
        <v>21</v>
      </c>
      <c r="E102" s="18">
        <v>1</v>
      </c>
      <c r="F102" s="17" t="s">
        <v>17</v>
      </c>
      <c r="G102" s="17" t="s">
        <v>335</v>
      </c>
      <c r="H102" s="18"/>
      <c r="I102" s="20">
        <f>I103</f>
        <v>150</v>
      </c>
      <c r="J102" s="20">
        <f>J103</f>
        <v>0</v>
      </c>
    </row>
    <row r="103" spans="1:10" ht="30" x14ac:dyDescent="0.25">
      <c r="A103" s="23" t="s">
        <v>199</v>
      </c>
      <c r="B103" s="17" t="s">
        <v>12</v>
      </c>
      <c r="C103" s="17" t="s">
        <v>200</v>
      </c>
      <c r="D103" s="17" t="s">
        <v>21</v>
      </c>
      <c r="E103" s="17" t="s">
        <v>201</v>
      </c>
      <c r="F103" s="17" t="s">
        <v>17</v>
      </c>
      <c r="G103" s="17" t="s">
        <v>227</v>
      </c>
      <c r="H103" s="17"/>
      <c r="I103" s="20">
        <f>I104</f>
        <v>150</v>
      </c>
      <c r="J103" s="20">
        <f>J104</f>
        <v>0</v>
      </c>
    </row>
    <row r="104" spans="1:10" ht="30" x14ac:dyDescent="0.25">
      <c r="A104" s="23" t="s">
        <v>196</v>
      </c>
      <c r="B104" s="17" t="s">
        <v>12</v>
      </c>
      <c r="C104" s="17" t="s">
        <v>200</v>
      </c>
      <c r="D104" s="17" t="s">
        <v>21</v>
      </c>
      <c r="E104" s="17" t="s">
        <v>201</v>
      </c>
      <c r="F104" s="17" t="s">
        <v>17</v>
      </c>
      <c r="G104" s="17" t="s">
        <v>227</v>
      </c>
      <c r="H104" s="17" t="s">
        <v>202</v>
      </c>
      <c r="I104" s="20">
        <f>'Прил 4'!J97</f>
        <v>150</v>
      </c>
      <c r="J104" s="20">
        <f>'Прил 4'!K97</f>
        <v>0</v>
      </c>
    </row>
    <row r="105" spans="1:10" x14ac:dyDescent="0.25">
      <c r="A105" s="16" t="s">
        <v>282</v>
      </c>
      <c r="B105" s="17" t="s">
        <v>12</v>
      </c>
      <c r="C105" s="18">
        <v>13</v>
      </c>
      <c r="D105" s="17" t="s">
        <v>21</v>
      </c>
      <c r="E105" s="18">
        <v>1</v>
      </c>
      <c r="F105" s="17" t="s">
        <v>126</v>
      </c>
      <c r="G105" s="17" t="s">
        <v>335</v>
      </c>
      <c r="H105" s="18"/>
      <c r="I105" s="20">
        <f>I106</f>
        <v>80</v>
      </c>
      <c r="J105" s="20">
        <f>J106</f>
        <v>0</v>
      </c>
    </row>
    <row r="106" spans="1:10" ht="30" x14ac:dyDescent="0.25">
      <c r="A106" s="23" t="s">
        <v>199</v>
      </c>
      <c r="B106" s="17" t="s">
        <v>12</v>
      </c>
      <c r="C106" s="17" t="s">
        <v>200</v>
      </c>
      <c r="D106" s="17" t="s">
        <v>21</v>
      </c>
      <c r="E106" s="17" t="s">
        <v>201</v>
      </c>
      <c r="F106" s="17" t="s">
        <v>126</v>
      </c>
      <c r="G106" s="17" t="s">
        <v>227</v>
      </c>
      <c r="H106" s="17"/>
      <c r="I106" s="20">
        <f>I107</f>
        <v>80</v>
      </c>
      <c r="J106" s="20">
        <f>J107</f>
        <v>0</v>
      </c>
    </row>
    <row r="107" spans="1:10" ht="30" x14ac:dyDescent="0.25">
      <c r="A107" s="23" t="s">
        <v>196</v>
      </c>
      <c r="B107" s="17" t="s">
        <v>12</v>
      </c>
      <c r="C107" s="17" t="s">
        <v>200</v>
      </c>
      <c r="D107" s="17" t="s">
        <v>21</v>
      </c>
      <c r="E107" s="17" t="s">
        <v>201</v>
      </c>
      <c r="F107" s="17" t="s">
        <v>126</v>
      </c>
      <c r="G107" s="17" t="s">
        <v>227</v>
      </c>
      <c r="H107" s="17" t="s">
        <v>202</v>
      </c>
      <c r="I107" s="20">
        <f>'Прил 4'!J100</f>
        <v>80</v>
      </c>
      <c r="J107" s="20">
        <f>'Прил 4'!K100</f>
        <v>0</v>
      </c>
    </row>
    <row r="108" spans="1:10" s="27" customFormat="1" ht="29.25" x14ac:dyDescent="0.25">
      <c r="A108" s="12" t="s">
        <v>366</v>
      </c>
      <c r="B108" s="13" t="s">
        <v>12</v>
      </c>
      <c r="C108" s="14">
        <v>13</v>
      </c>
      <c r="D108" s="13" t="s">
        <v>22</v>
      </c>
      <c r="E108" s="14">
        <v>0</v>
      </c>
      <c r="F108" s="13" t="s">
        <v>181</v>
      </c>
      <c r="G108" s="13" t="s">
        <v>335</v>
      </c>
      <c r="H108" s="14"/>
      <c r="I108" s="24">
        <f t="shared" ref="I108:J110" si="5">I109</f>
        <v>236.8</v>
      </c>
      <c r="J108" s="24">
        <f t="shared" si="5"/>
        <v>0</v>
      </c>
    </row>
    <row r="109" spans="1:10" ht="29.25" x14ac:dyDescent="0.25">
      <c r="A109" s="12" t="s">
        <v>203</v>
      </c>
      <c r="B109" s="13" t="s">
        <v>12</v>
      </c>
      <c r="C109" s="14">
        <v>13</v>
      </c>
      <c r="D109" s="13" t="s">
        <v>22</v>
      </c>
      <c r="E109" s="14">
        <v>0</v>
      </c>
      <c r="F109" s="13" t="s">
        <v>181</v>
      </c>
      <c r="G109" s="13" t="s">
        <v>335</v>
      </c>
      <c r="H109" s="14"/>
      <c r="I109" s="24">
        <f t="shared" si="5"/>
        <v>236.8</v>
      </c>
      <c r="J109" s="24">
        <f t="shared" si="5"/>
        <v>0</v>
      </c>
    </row>
    <row r="110" spans="1:10" ht="30" x14ac:dyDescent="0.25">
      <c r="A110" s="23" t="s">
        <v>204</v>
      </c>
      <c r="B110" s="17" t="s">
        <v>12</v>
      </c>
      <c r="C110" s="17" t="s">
        <v>200</v>
      </c>
      <c r="D110" s="17" t="s">
        <v>22</v>
      </c>
      <c r="E110" s="17" t="s">
        <v>205</v>
      </c>
      <c r="F110" s="17" t="s">
        <v>181</v>
      </c>
      <c r="G110" s="17" t="s">
        <v>228</v>
      </c>
      <c r="H110" s="17"/>
      <c r="I110" s="20">
        <f t="shared" si="5"/>
        <v>236.8</v>
      </c>
      <c r="J110" s="20">
        <f t="shared" si="5"/>
        <v>0</v>
      </c>
    </row>
    <row r="111" spans="1:10" ht="31.5" customHeight="1" x14ac:dyDescent="0.25">
      <c r="A111" s="23" t="s">
        <v>196</v>
      </c>
      <c r="B111" s="17" t="s">
        <v>12</v>
      </c>
      <c r="C111" s="17" t="s">
        <v>200</v>
      </c>
      <c r="D111" s="17" t="s">
        <v>22</v>
      </c>
      <c r="E111" s="17" t="s">
        <v>205</v>
      </c>
      <c r="F111" s="17" t="s">
        <v>181</v>
      </c>
      <c r="G111" s="17" t="s">
        <v>228</v>
      </c>
      <c r="H111" s="17" t="s">
        <v>202</v>
      </c>
      <c r="I111" s="20">
        <f>'Прил 4'!J104</f>
        <v>236.8</v>
      </c>
      <c r="J111" s="20">
        <v>0</v>
      </c>
    </row>
    <row r="112" spans="1:10" ht="43.5" x14ac:dyDescent="0.25">
      <c r="A112" s="12" t="s">
        <v>370</v>
      </c>
      <c r="B112" s="13" t="s">
        <v>12</v>
      </c>
      <c r="C112" s="14">
        <v>13</v>
      </c>
      <c r="D112" s="13" t="s">
        <v>86</v>
      </c>
      <c r="E112" s="14">
        <v>0</v>
      </c>
      <c r="F112" s="13" t="s">
        <v>181</v>
      </c>
      <c r="G112" s="13" t="s">
        <v>335</v>
      </c>
      <c r="H112" s="14"/>
      <c r="I112" s="24">
        <f t="shared" ref="I112:J114" si="6">I113</f>
        <v>242</v>
      </c>
      <c r="J112" s="24">
        <f t="shared" si="6"/>
        <v>0</v>
      </c>
    </row>
    <row r="113" spans="1:10" x14ac:dyDescent="0.25">
      <c r="A113" s="23" t="s">
        <v>309</v>
      </c>
      <c r="B113" s="17" t="s">
        <v>12</v>
      </c>
      <c r="C113" s="17" t="s">
        <v>200</v>
      </c>
      <c r="D113" s="17" t="s">
        <v>86</v>
      </c>
      <c r="E113" s="17" t="s">
        <v>205</v>
      </c>
      <c r="F113" s="17" t="s">
        <v>12</v>
      </c>
      <c r="G113" s="17" t="s">
        <v>335</v>
      </c>
      <c r="H113" s="17"/>
      <c r="I113" s="20">
        <f t="shared" si="6"/>
        <v>242</v>
      </c>
      <c r="J113" s="20">
        <f t="shared" si="6"/>
        <v>0</v>
      </c>
    </row>
    <row r="114" spans="1:10" x14ac:dyDescent="0.25">
      <c r="A114" s="23" t="s">
        <v>309</v>
      </c>
      <c r="B114" s="17" t="s">
        <v>12</v>
      </c>
      <c r="C114" s="17" t="s">
        <v>200</v>
      </c>
      <c r="D114" s="17" t="s">
        <v>86</v>
      </c>
      <c r="E114" s="17" t="s">
        <v>205</v>
      </c>
      <c r="F114" s="17" t="s">
        <v>12</v>
      </c>
      <c r="G114" s="17" t="s">
        <v>310</v>
      </c>
      <c r="H114" s="17"/>
      <c r="I114" s="20">
        <f t="shared" si="6"/>
        <v>242</v>
      </c>
      <c r="J114" s="20">
        <f t="shared" si="6"/>
        <v>0</v>
      </c>
    </row>
    <row r="115" spans="1:10" ht="30" x14ac:dyDescent="0.25">
      <c r="A115" s="23" t="s">
        <v>196</v>
      </c>
      <c r="B115" s="17" t="s">
        <v>12</v>
      </c>
      <c r="C115" s="17" t="s">
        <v>200</v>
      </c>
      <c r="D115" s="17" t="s">
        <v>86</v>
      </c>
      <c r="E115" s="17" t="s">
        <v>205</v>
      </c>
      <c r="F115" s="17" t="s">
        <v>12</v>
      </c>
      <c r="G115" s="17" t="s">
        <v>310</v>
      </c>
      <c r="H115" s="17" t="s">
        <v>202</v>
      </c>
      <c r="I115" s="20">
        <f>'Прил 4'!J108</f>
        <v>242</v>
      </c>
      <c r="J115" s="20">
        <v>0</v>
      </c>
    </row>
    <row r="116" spans="1:10" x14ac:dyDescent="0.25">
      <c r="A116" s="12" t="s">
        <v>102</v>
      </c>
      <c r="B116" s="13" t="s">
        <v>12</v>
      </c>
      <c r="C116" s="14">
        <v>13</v>
      </c>
      <c r="D116" s="13" t="s">
        <v>167</v>
      </c>
      <c r="E116" s="14">
        <v>0</v>
      </c>
      <c r="F116" s="13" t="s">
        <v>181</v>
      </c>
      <c r="G116" s="13" t="s">
        <v>335</v>
      </c>
      <c r="H116" s="14"/>
      <c r="I116" s="24">
        <f>I117</f>
        <v>530</v>
      </c>
      <c r="J116" s="24">
        <f>J117</f>
        <v>600</v>
      </c>
    </row>
    <row r="117" spans="1:10" ht="30" x14ac:dyDescent="0.25">
      <c r="A117" s="16" t="s">
        <v>103</v>
      </c>
      <c r="B117" s="17" t="s">
        <v>12</v>
      </c>
      <c r="C117" s="18">
        <v>13</v>
      </c>
      <c r="D117" s="18">
        <v>91</v>
      </c>
      <c r="E117" s="18">
        <v>1</v>
      </c>
      <c r="F117" s="17" t="s">
        <v>181</v>
      </c>
      <c r="G117" s="17" t="s">
        <v>335</v>
      </c>
      <c r="H117" s="18"/>
      <c r="I117" s="20">
        <f>I118+I120</f>
        <v>530</v>
      </c>
      <c r="J117" s="20">
        <f>J118+J120</f>
        <v>600</v>
      </c>
    </row>
    <row r="118" spans="1:10" ht="30" x14ac:dyDescent="0.25">
      <c r="A118" s="16" t="s">
        <v>215</v>
      </c>
      <c r="B118" s="17" t="s">
        <v>12</v>
      </c>
      <c r="C118" s="18">
        <v>13</v>
      </c>
      <c r="D118" s="18">
        <v>91</v>
      </c>
      <c r="E118" s="18">
        <v>1</v>
      </c>
      <c r="F118" s="17" t="s">
        <v>181</v>
      </c>
      <c r="G118" s="17" t="s">
        <v>261</v>
      </c>
      <c r="H118" s="18"/>
      <c r="I118" s="20">
        <f>I119</f>
        <v>200</v>
      </c>
      <c r="J118" s="20">
        <f>J119</f>
        <v>200</v>
      </c>
    </row>
    <row r="119" spans="1:10" ht="30" x14ac:dyDescent="0.25">
      <c r="A119" s="16" t="s">
        <v>196</v>
      </c>
      <c r="B119" s="17" t="s">
        <v>12</v>
      </c>
      <c r="C119" s="18">
        <v>13</v>
      </c>
      <c r="D119" s="18">
        <v>91</v>
      </c>
      <c r="E119" s="18">
        <v>1</v>
      </c>
      <c r="F119" s="17" t="s">
        <v>181</v>
      </c>
      <c r="G119" s="17" t="s">
        <v>261</v>
      </c>
      <c r="H119" s="18">
        <v>240</v>
      </c>
      <c r="I119" s="20">
        <f>'Прил 4'!J440</f>
        <v>200</v>
      </c>
      <c r="J119" s="20">
        <f>'Прил 4'!K440</f>
        <v>200</v>
      </c>
    </row>
    <row r="120" spans="1:10" x14ac:dyDescent="0.25">
      <c r="A120" s="23" t="s">
        <v>168</v>
      </c>
      <c r="B120" s="17" t="s">
        <v>12</v>
      </c>
      <c r="C120" s="18">
        <v>13</v>
      </c>
      <c r="D120" s="17" t="s">
        <v>167</v>
      </c>
      <c r="E120" s="18">
        <v>1</v>
      </c>
      <c r="F120" s="17" t="s">
        <v>181</v>
      </c>
      <c r="G120" s="17" t="s">
        <v>262</v>
      </c>
      <c r="H120" s="18"/>
      <c r="I120" s="20">
        <f>I121</f>
        <v>330</v>
      </c>
      <c r="J120" s="20">
        <f>J121</f>
        <v>400</v>
      </c>
    </row>
    <row r="121" spans="1:10" ht="30" x14ac:dyDescent="0.25">
      <c r="A121" s="23" t="s">
        <v>196</v>
      </c>
      <c r="B121" s="17" t="s">
        <v>12</v>
      </c>
      <c r="C121" s="18">
        <v>13</v>
      </c>
      <c r="D121" s="17" t="s">
        <v>167</v>
      </c>
      <c r="E121" s="18">
        <v>1</v>
      </c>
      <c r="F121" s="17" t="s">
        <v>181</v>
      </c>
      <c r="G121" s="17" t="s">
        <v>262</v>
      </c>
      <c r="H121" s="18">
        <v>240</v>
      </c>
      <c r="I121" s="20">
        <f>'Прил 4'!J442</f>
        <v>330</v>
      </c>
      <c r="J121" s="20">
        <f>'Прил 4'!K442</f>
        <v>400</v>
      </c>
    </row>
    <row r="122" spans="1:10" x14ac:dyDescent="0.25">
      <c r="A122" s="25" t="s">
        <v>116</v>
      </c>
      <c r="B122" s="13" t="s">
        <v>12</v>
      </c>
      <c r="C122" s="13" t="s">
        <v>200</v>
      </c>
      <c r="D122" s="13" t="s">
        <v>100</v>
      </c>
      <c r="E122" s="13" t="s">
        <v>205</v>
      </c>
      <c r="F122" s="13" t="s">
        <v>181</v>
      </c>
      <c r="G122" s="13" t="s">
        <v>335</v>
      </c>
      <c r="H122" s="13"/>
      <c r="I122" s="24">
        <f>I123</f>
        <v>0</v>
      </c>
      <c r="J122" s="24">
        <f>J123</f>
        <v>2481</v>
      </c>
    </row>
    <row r="123" spans="1:10" x14ac:dyDescent="0.25">
      <c r="A123" s="23" t="s">
        <v>336</v>
      </c>
      <c r="B123" s="17" t="s">
        <v>12</v>
      </c>
      <c r="C123" s="17" t="s">
        <v>200</v>
      </c>
      <c r="D123" s="17" t="s">
        <v>100</v>
      </c>
      <c r="E123" s="17" t="s">
        <v>337</v>
      </c>
      <c r="F123" s="17" t="s">
        <v>181</v>
      </c>
      <c r="G123" s="17" t="s">
        <v>335</v>
      </c>
      <c r="H123" s="17"/>
      <c r="I123" s="20">
        <f>I124</f>
        <v>0</v>
      </c>
      <c r="J123" s="20">
        <f>J124</f>
        <v>2481</v>
      </c>
    </row>
    <row r="124" spans="1:10" x14ac:dyDescent="0.25">
      <c r="A124" s="23" t="s">
        <v>336</v>
      </c>
      <c r="B124" s="17" t="s">
        <v>12</v>
      </c>
      <c r="C124" s="17" t="s">
        <v>200</v>
      </c>
      <c r="D124" s="17" t="s">
        <v>100</v>
      </c>
      <c r="E124" s="17" t="s">
        <v>337</v>
      </c>
      <c r="F124" s="17" t="s">
        <v>181</v>
      </c>
      <c r="G124" s="17" t="s">
        <v>335</v>
      </c>
      <c r="H124" s="17"/>
      <c r="I124" s="20">
        <f>I125+I127+I130+I132+I134+I136</f>
        <v>0</v>
      </c>
      <c r="J124" s="20">
        <f>J125+J127+J130+J132+J134+J136</f>
        <v>2481</v>
      </c>
    </row>
    <row r="125" spans="1:10" ht="30" x14ac:dyDescent="0.25">
      <c r="A125" s="23" t="s">
        <v>204</v>
      </c>
      <c r="B125" s="17" t="s">
        <v>12</v>
      </c>
      <c r="C125" s="17" t="s">
        <v>200</v>
      </c>
      <c r="D125" s="17" t="s">
        <v>100</v>
      </c>
      <c r="E125" s="17" t="s">
        <v>337</v>
      </c>
      <c r="F125" s="17" t="s">
        <v>181</v>
      </c>
      <c r="G125" s="17" t="s">
        <v>228</v>
      </c>
      <c r="H125" s="17"/>
      <c r="I125" s="20">
        <f>I126</f>
        <v>0</v>
      </c>
      <c r="J125" s="20">
        <f>J126</f>
        <v>245.5</v>
      </c>
    </row>
    <row r="126" spans="1:10" ht="30" x14ac:dyDescent="0.25">
      <c r="A126" s="23" t="s">
        <v>196</v>
      </c>
      <c r="B126" s="17" t="s">
        <v>12</v>
      </c>
      <c r="C126" s="17" t="s">
        <v>200</v>
      </c>
      <c r="D126" s="17" t="s">
        <v>100</v>
      </c>
      <c r="E126" s="17" t="s">
        <v>337</v>
      </c>
      <c r="F126" s="17" t="s">
        <v>181</v>
      </c>
      <c r="G126" s="17" t="s">
        <v>228</v>
      </c>
      <c r="H126" s="17" t="s">
        <v>202</v>
      </c>
      <c r="I126" s="20">
        <f>'Прил 4'!J113</f>
        <v>0</v>
      </c>
      <c r="J126" s="20">
        <f>'Прил 4'!K113</f>
        <v>245.5</v>
      </c>
    </row>
    <row r="127" spans="1:10" ht="30" x14ac:dyDescent="0.25">
      <c r="A127" s="23" t="s">
        <v>199</v>
      </c>
      <c r="B127" s="17" t="s">
        <v>12</v>
      </c>
      <c r="C127" s="17" t="s">
        <v>200</v>
      </c>
      <c r="D127" s="17" t="s">
        <v>100</v>
      </c>
      <c r="E127" s="17" t="s">
        <v>337</v>
      </c>
      <c r="F127" s="17" t="s">
        <v>181</v>
      </c>
      <c r="G127" s="17" t="s">
        <v>227</v>
      </c>
      <c r="H127" s="17"/>
      <c r="I127" s="20">
        <f>I128</f>
        <v>0</v>
      </c>
      <c r="J127" s="20">
        <f>J128</f>
        <v>1039.5999999999999</v>
      </c>
    </row>
    <row r="128" spans="1:10" ht="30" x14ac:dyDescent="0.25">
      <c r="A128" s="23" t="s">
        <v>196</v>
      </c>
      <c r="B128" s="17" t="s">
        <v>12</v>
      </c>
      <c r="C128" s="17" t="s">
        <v>200</v>
      </c>
      <c r="D128" s="17" t="s">
        <v>100</v>
      </c>
      <c r="E128" s="17" t="s">
        <v>337</v>
      </c>
      <c r="F128" s="17" t="s">
        <v>181</v>
      </c>
      <c r="G128" s="17" t="s">
        <v>227</v>
      </c>
      <c r="H128" s="17" t="s">
        <v>202</v>
      </c>
      <c r="I128" s="20">
        <f>'Прил 4'!J115</f>
        <v>0</v>
      </c>
      <c r="J128" s="20">
        <f>'Прил 4'!K115</f>
        <v>1039.5999999999999</v>
      </c>
    </row>
    <row r="129" spans="1:10" x14ac:dyDescent="0.25">
      <c r="A129" s="23" t="s">
        <v>113</v>
      </c>
      <c r="B129" s="17" t="s">
        <v>12</v>
      </c>
      <c r="C129" s="17" t="s">
        <v>200</v>
      </c>
      <c r="D129" s="17" t="s">
        <v>100</v>
      </c>
      <c r="E129" s="17" t="s">
        <v>337</v>
      </c>
      <c r="F129" s="17" t="s">
        <v>181</v>
      </c>
      <c r="G129" s="17" t="s">
        <v>223</v>
      </c>
      <c r="H129" s="18"/>
      <c r="I129" s="20">
        <f>I130</f>
        <v>0</v>
      </c>
      <c r="J129" s="20">
        <f>J130</f>
        <v>587.5</v>
      </c>
    </row>
    <row r="130" spans="1:10" ht="30" x14ac:dyDescent="0.25">
      <c r="A130" s="23" t="s">
        <v>196</v>
      </c>
      <c r="B130" s="17" t="s">
        <v>12</v>
      </c>
      <c r="C130" s="17" t="s">
        <v>200</v>
      </c>
      <c r="D130" s="17" t="s">
        <v>100</v>
      </c>
      <c r="E130" s="17" t="s">
        <v>337</v>
      </c>
      <c r="F130" s="17" t="s">
        <v>181</v>
      </c>
      <c r="G130" s="17" t="s">
        <v>223</v>
      </c>
      <c r="H130" s="18">
        <v>240</v>
      </c>
      <c r="I130" s="20">
        <f>'Прил 4'!J117</f>
        <v>0</v>
      </c>
      <c r="J130" s="20">
        <f>'Прил 4'!K117</f>
        <v>587.5</v>
      </c>
    </row>
    <row r="131" spans="1:10" x14ac:dyDescent="0.25">
      <c r="A131" s="23" t="s">
        <v>174</v>
      </c>
      <c r="B131" s="17" t="s">
        <v>12</v>
      </c>
      <c r="C131" s="17" t="s">
        <v>200</v>
      </c>
      <c r="D131" s="17" t="s">
        <v>100</v>
      </c>
      <c r="E131" s="17" t="s">
        <v>337</v>
      </c>
      <c r="F131" s="17" t="s">
        <v>181</v>
      </c>
      <c r="G131" s="17" t="s">
        <v>226</v>
      </c>
      <c r="H131" s="18"/>
      <c r="I131" s="20">
        <f>I132</f>
        <v>0</v>
      </c>
      <c r="J131" s="20">
        <f>J132</f>
        <v>136</v>
      </c>
    </row>
    <row r="132" spans="1:10" ht="30" x14ac:dyDescent="0.25">
      <c r="A132" s="23" t="s">
        <v>196</v>
      </c>
      <c r="B132" s="17" t="s">
        <v>12</v>
      </c>
      <c r="C132" s="17" t="s">
        <v>200</v>
      </c>
      <c r="D132" s="17" t="s">
        <v>100</v>
      </c>
      <c r="E132" s="17" t="s">
        <v>337</v>
      </c>
      <c r="F132" s="17" t="s">
        <v>181</v>
      </c>
      <c r="G132" s="17" t="s">
        <v>226</v>
      </c>
      <c r="H132" s="18">
        <v>240</v>
      </c>
      <c r="I132" s="20">
        <f>'Прил 4'!J119</f>
        <v>0</v>
      </c>
      <c r="J132" s="20">
        <f>'Прил 4'!K119</f>
        <v>136</v>
      </c>
    </row>
    <row r="133" spans="1:10" x14ac:dyDescent="0.25">
      <c r="A133" s="23" t="s">
        <v>312</v>
      </c>
      <c r="B133" s="17" t="s">
        <v>12</v>
      </c>
      <c r="C133" s="17" t="s">
        <v>200</v>
      </c>
      <c r="D133" s="17" t="s">
        <v>100</v>
      </c>
      <c r="E133" s="17" t="s">
        <v>337</v>
      </c>
      <c r="F133" s="17" t="s">
        <v>181</v>
      </c>
      <c r="G133" s="17" t="s">
        <v>224</v>
      </c>
      <c r="H133" s="18"/>
      <c r="I133" s="20">
        <f>I134</f>
        <v>0</v>
      </c>
      <c r="J133" s="20">
        <f>J134</f>
        <v>232.4</v>
      </c>
    </row>
    <row r="134" spans="1:10" ht="30" x14ac:dyDescent="0.25">
      <c r="A134" s="23" t="s">
        <v>196</v>
      </c>
      <c r="B134" s="17" t="s">
        <v>12</v>
      </c>
      <c r="C134" s="17" t="s">
        <v>200</v>
      </c>
      <c r="D134" s="17" t="s">
        <v>100</v>
      </c>
      <c r="E134" s="17" t="s">
        <v>337</v>
      </c>
      <c r="F134" s="17" t="s">
        <v>181</v>
      </c>
      <c r="G134" s="17" t="s">
        <v>224</v>
      </c>
      <c r="H134" s="18">
        <v>240</v>
      </c>
      <c r="I134" s="20">
        <f>'Прил 4'!J121</f>
        <v>0</v>
      </c>
      <c r="J134" s="20">
        <f>'Прил 4'!K121</f>
        <v>232.4</v>
      </c>
    </row>
    <row r="135" spans="1:10" x14ac:dyDescent="0.25">
      <c r="A135" s="23" t="s">
        <v>115</v>
      </c>
      <c r="B135" s="17" t="s">
        <v>12</v>
      </c>
      <c r="C135" s="17" t="s">
        <v>200</v>
      </c>
      <c r="D135" s="17" t="s">
        <v>100</v>
      </c>
      <c r="E135" s="17" t="s">
        <v>337</v>
      </c>
      <c r="F135" s="17" t="s">
        <v>181</v>
      </c>
      <c r="G135" s="17" t="s">
        <v>225</v>
      </c>
      <c r="H135" s="18"/>
      <c r="I135" s="20">
        <f>I136</f>
        <v>0</v>
      </c>
      <c r="J135" s="20">
        <f>J136</f>
        <v>240</v>
      </c>
    </row>
    <row r="136" spans="1:10" ht="30" x14ac:dyDescent="0.25">
      <c r="A136" s="23" t="s">
        <v>196</v>
      </c>
      <c r="B136" s="17" t="s">
        <v>12</v>
      </c>
      <c r="C136" s="17" t="s">
        <v>200</v>
      </c>
      <c r="D136" s="17" t="s">
        <v>100</v>
      </c>
      <c r="E136" s="17" t="s">
        <v>337</v>
      </c>
      <c r="F136" s="17" t="s">
        <v>181</v>
      </c>
      <c r="G136" s="17" t="s">
        <v>225</v>
      </c>
      <c r="H136" s="18">
        <v>240</v>
      </c>
      <c r="I136" s="20">
        <f>'Прил 4'!J123</f>
        <v>0</v>
      </c>
      <c r="J136" s="20">
        <f>'Прил 4'!K123</f>
        <v>240</v>
      </c>
    </row>
    <row r="137" spans="1:10" x14ac:dyDescent="0.25">
      <c r="A137" s="14" t="s">
        <v>18</v>
      </c>
      <c r="B137" s="13" t="s">
        <v>14</v>
      </c>
      <c r="C137" s="14" t="s">
        <v>9</v>
      </c>
      <c r="D137" s="13" t="s">
        <v>10</v>
      </c>
      <c r="E137" s="14"/>
      <c r="F137" s="13"/>
      <c r="G137" s="13"/>
      <c r="H137" s="14" t="s">
        <v>8</v>
      </c>
      <c r="I137" s="15">
        <f t="shared" ref="I137:J141" si="7">I138</f>
        <v>369.5</v>
      </c>
      <c r="J137" s="15">
        <f t="shared" si="7"/>
        <v>369.5</v>
      </c>
    </row>
    <row r="138" spans="1:10" x14ac:dyDescent="0.25">
      <c r="A138" s="120" t="s">
        <v>2</v>
      </c>
      <c r="B138" s="13" t="s">
        <v>14</v>
      </c>
      <c r="C138" s="13" t="s">
        <v>13</v>
      </c>
      <c r="D138" s="13" t="s">
        <v>181</v>
      </c>
      <c r="E138" s="14">
        <v>0</v>
      </c>
      <c r="F138" s="13" t="s">
        <v>181</v>
      </c>
      <c r="G138" s="13" t="s">
        <v>335</v>
      </c>
      <c r="H138" s="14" t="s">
        <v>8</v>
      </c>
      <c r="I138" s="20">
        <f t="shared" si="7"/>
        <v>369.5</v>
      </c>
      <c r="J138" s="20">
        <f t="shared" si="7"/>
        <v>369.5</v>
      </c>
    </row>
    <row r="139" spans="1:10" x14ac:dyDescent="0.25">
      <c r="A139" s="23" t="s">
        <v>116</v>
      </c>
      <c r="B139" s="17" t="s">
        <v>14</v>
      </c>
      <c r="C139" s="17" t="s">
        <v>13</v>
      </c>
      <c r="D139" s="17" t="s">
        <v>100</v>
      </c>
      <c r="E139" s="18">
        <v>0</v>
      </c>
      <c r="F139" s="17" t="s">
        <v>181</v>
      </c>
      <c r="G139" s="17" t="s">
        <v>335</v>
      </c>
      <c r="H139" s="18"/>
      <c r="I139" s="20">
        <f t="shared" si="7"/>
        <v>369.5</v>
      </c>
      <c r="J139" s="20">
        <f t="shared" si="7"/>
        <v>369.5</v>
      </c>
    </row>
    <row r="140" spans="1:10" x14ac:dyDescent="0.25">
      <c r="A140" s="23" t="s">
        <v>117</v>
      </c>
      <c r="B140" s="17" t="s">
        <v>14</v>
      </c>
      <c r="C140" s="17" t="s">
        <v>13</v>
      </c>
      <c r="D140" s="17" t="s">
        <v>100</v>
      </c>
      <c r="E140" s="18">
        <v>9</v>
      </c>
      <c r="F140" s="17" t="s">
        <v>181</v>
      </c>
      <c r="G140" s="17" t="s">
        <v>335</v>
      </c>
      <c r="H140" s="18"/>
      <c r="I140" s="20">
        <f t="shared" si="7"/>
        <v>369.5</v>
      </c>
      <c r="J140" s="20">
        <f t="shared" si="7"/>
        <v>369.5</v>
      </c>
    </row>
    <row r="141" spans="1:10" ht="45" x14ac:dyDescent="0.25">
      <c r="A141" s="16" t="s">
        <v>118</v>
      </c>
      <c r="B141" s="17" t="s">
        <v>14</v>
      </c>
      <c r="C141" s="17" t="s">
        <v>13</v>
      </c>
      <c r="D141" s="17" t="s">
        <v>100</v>
      </c>
      <c r="E141" s="18">
        <v>9</v>
      </c>
      <c r="F141" s="17" t="s">
        <v>181</v>
      </c>
      <c r="G141" s="17" t="s">
        <v>230</v>
      </c>
      <c r="H141" s="18"/>
      <c r="I141" s="20">
        <f t="shared" si="7"/>
        <v>369.5</v>
      </c>
      <c r="J141" s="20">
        <f t="shared" si="7"/>
        <v>369.5</v>
      </c>
    </row>
    <row r="142" spans="1:10" x14ac:dyDescent="0.25">
      <c r="A142" s="16" t="s">
        <v>187</v>
      </c>
      <c r="B142" s="17" t="s">
        <v>14</v>
      </c>
      <c r="C142" s="17" t="s">
        <v>13</v>
      </c>
      <c r="D142" s="17" t="s">
        <v>100</v>
      </c>
      <c r="E142" s="18">
        <v>9</v>
      </c>
      <c r="F142" s="17" t="s">
        <v>181</v>
      </c>
      <c r="G142" s="17" t="s">
        <v>230</v>
      </c>
      <c r="H142" s="18">
        <v>120</v>
      </c>
      <c r="I142" s="20">
        <f>'Прил 4'!J129</f>
        <v>369.5</v>
      </c>
      <c r="J142" s="20">
        <f>'Прил 4'!K129</f>
        <v>369.5</v>
      </c>
    </row>
    <row r="143" spans="1:10" ht="29.25" x14ac:dyDescent="0.25">
      <c r="A143" s="14" t="s">
        <v>69</v>
      </c>
      <c r="B143" s="13" t="s">
        <v>13</v>
      </c>
      <c r="C143" s="13"/>
      <c r="D143" s="13"/>
      <c r="E143" s="14"/>
      <c r="F143" s="13"/>
      <c r="G143" s="17"/>
      <c r="H143" s="14"/>
      <c r="I143" s="24">
        <f>I144+I180+I190</f>
        <v>1610.4</v>
      </c>
      <c r="J143" s="24">
        <f>J144+J180+J190</f>
        <v>825</v>
      </c>
    </row>
    <row r="144" spans="1:10" ht="32.25" customHeight="1" x14ac:dyDescent="0.25">
      <c r="A144" s="12" t="s">
        <v>78</v>
      </c>
      <c r="B144" s="13" t="s">
        <v>13</v>
      </c>
      <c r="C144" s="13" t="s">
        <v>65</v>
      </c>
      <c r="D144" s="13" t="s">
        <v>181</v>
      </c>
      <c r="E144" s="14">
        <v>0</v>
      </c>
      <c r="F144" s="13" t="s">
        <v>205</v>
      </c>
      <c r="G144" s="13" t="s">
        <v>335</v>
      </c>
      <c r="H144" s="14"/>
      <c r="I144" s="24">
        <f>I145+I161+I165</f>
        <v>1320.4</v>
      </c>
      <c r="J144" s="24">
        <f>J145+J161+J165</f>
        <v>660</v>
      </c>
    </row>
    <row r="145" spans="1:10" s="27" customFormat="1" ht="86.25" x14ac:dyDescent="0.25">
      <c r="A145" s="12" t="s">
        <v>373</v>
      </c>
      <c r="B145" s="13" t="s">
        <v>13</v>
      </c>
      <c r="C145" s="13" t="s">
        <v>65</v>
      </c>
      <c r="D145" s="13" t="s">
        <v>14</v>
      </c>
      <c r="E145" s="14">
        <v>0</v>
      </c>
      <c r="F145" s="13" t="s">
        <v>181</v>
      </c>
      <c r="G145" s="13" t="s">
        <v>335</v>
      </c>
      <c r="H145" s="14"/>
      <c r="I145" s="24">
        <f>I146+I153+I156</f>
        <v>1285</v>
      </c>
      <c r="J145" s="24">
        <f>J146+J153+J156</f>
        <v>0</v>
      </c>
    </row>
    <row r="146" spans="1:10" ht="29.25" x14ac:dyDescent="0.25">
      <c r="A146" s="25" t="s">
        <v>269</v>
      </c>
      <c r="B146" s="13" t="s">
        <v>13</v>
      </c>
      <c r="C146" s="13" t="s">
        <v>65</v>
      </c>
      <c r="D146" s="13" t="s">
        <v>14</v>
      </c>
      <c r="E146" s="14">
        <v>1</v>
      </c>
      <c r="F146" s="13" t="s">
        <v>181</v>
      </c>
      <c r="G146" s="13" t="s">
        <v>335</v>
      </c>
      <c r="H146" s="14"/>
      <c r="I146" s="24">
        <f>I147+I149+I151</f>
        <v>40</v>
      </c>
      <c r="J146" s="24">
        <f>J147+J149+J151</f>
        <v>0</v>
      </c>
    </row>
    <row r="147" spans="1:10" ht="14.25" customHeight="1" x14ac:dyDescent="0.25">
      <c r="A147" s="23" t="s">
        <v>120</v>
      </c>
      <c r="B147" s="17" t="s">
        <v>13</v>
      </c>
      <c r="C147" s="17" t="s">
        <v>65</v>
      </c>
      <c r="D147" s="17" t="s">
        <v>14</v>
      </c>
      <c r="E147" s="18">
        <v>1</v>
      </c>
      <c r="F147" s="17" t="s">
        <v>181</v>
      </c>
      <c r="G147" s="17" t="s">
        <v>231</v>
      </c>
      <c r="H147" s="18"/>
      <c r="I147" s="20">
        <f>I148</f>
        <v>20</v>
      </c>
      <c r="J147" s="20">
        <f>J148</f>
        <v>0</v>
      </c>
    </row>
    <row r="148" spans="1:10" ht="30" x14ac:dyDescent="0.25">
      <c r="A148" s="23" t="s">
        <v>196</v>
      </c>
      <c r="B148" s="17" t="s">
        <v>13</v>
      </c>
      <c r="C148" s="17" t="s">
        <v>65</v>
      </c>
      <c r="D148" s="17" t="s">
        <v>14</v>
      </c>
      <c r="E148" s="18">
        <v>1</v>
      </c>
      <c r="F148" s="17" t="s">
        <v>181</v>
      </c>
      <c r="G148" s="17" t="s">
        <v>231</v>
      </c>
      <c r="H148" s="18">
        <v>240</v>
      </c>
      <c r="I148" s="20">
        <f>'Прил 4'!J135</f>
        <v>20</v>
      </c>
      <c r="J148" s="20">
        <f>'Прил 4'!K135</f>
        <v>0</v>
      </c>
    </row>
    <row r="149" spans="1:10" x14ac:dyDescent="0.25">
      <c r="A149" s="23" t="s">
        <v>270</v>
      </c>
      <c r="B149" s="17" t="s">
        <v>13</v>
      </c>
      <c r="C149" s="17" t="s">
        <v>65</v>
      </c>
      <c r="D149" s="17" t="s">
        <v>14</v>
      </c>
      <c r="E149" s="18">
        <v>1</v>
      </c>
      <c r="F149" s="17" t="s">
        <v>181</v>
      </c>
      <c r="G149" s="17" t="s">
        <v>271</v>
      </c>
      <c r="H149" s="18"/>
      <c r="I149" s="20">
        <f>I150</f>
        <v>10</v>
      </c>
      <c r="J149" s="20">
        <f>J150</f>
        <v>0</v>
      </c>
    </row>
    <row r="150" spans="1:10" ht="30" x14ac:dyDescent="0.25">
      <c r="A150" s="23" t="s">
        <v>196</v>
      </c>
      <c r="B150" s="17" t="s">
        <v>13</v>
      </c>
      <c r="C150" s="17" t="s">
        <v>65</v>
      </c>
      <c r="D150" s="17" t="s">
        <v>14</v>
      </c>
      <c r="E150" s="18">
        <v>1</v>
      </c>
      <c r="F150" s="17" t="s">
        <v>181</v>
      </c>
      <c r="G150" s="17" t="s">
        <v>271</v>
      </c>
      <c r="H150" s="18">
        <v>240</v>
      </c>
      <c r="I150" s="20">
        <f>'Прил 4'!J137</f>
        <v>10</v>
      </c>
      <c r="J150" s="20">
        <f>'Прил 4'!K137</f>
        <v>0</v>
      </c>
    </row>
    <row r="151" spans="1:10" ht="30" x14ac:dyDescent="0.25">
      <c r="A151" s="23" t="s">
        <v>288</v>
      </c>
      <c r="B151" s="17" t="s">
        <v>13</v>
      </c>
      <c r="C151" s="17" t="s">
        <v>65</v>
      </c>
      <c r="D151" s="17" t="s">
        <v>14</v>
      </c>
      <c r="E151" s="18">
        <v>1</v>
      </c>
      <c r="F151" s="17" t="s">
        <v>181</v>
      </c>
      <c r="G151" s="17" t="s">
        <v>272</v>
      </c>
      <c r="H151" s="18"/>
      <c r="I151" s="20">
        <f>I152</f>
        <v>10</v>
      </c>
      <c r="J151" s="20">
        <f>J152</f>
        <v>0</v>
      </c>
    </row>
    <row r="152" spans="1:10" ht="30" x14ac:dyDescent="0.25">
      <c r="A152" s="23" t="s">
        <v>196</v>
      </c>
      <c r="B152" s="17" t="s">
        <v>13</v>
      </c>
      <c r="C152" s="17" t="s">
        <v>65</v>
      </c>
      <c r="D152" s="17" t="s">
        <v>14</v>
      </c>
      <c r="E152" s="18">
        <v>1</v>
      </c>
      <c r="F152" s="17" t="s">
        <v>181</v>
      </c>
      <c r="G152" s="17" t="s">
        <v>272</v>
      </c>
      <c r="H152" s="18">
        <v>240</v>
      </c>
      <c r="I152" s="20">
        <f>'Прил 4'!J139</f>
        <v>10</v>
      </c>
      <c r="J152" s="20">
        <f>'Прил 4'!K139</f>
        <v>0</v>
      </c>
    </row>
    <row r="153" spans="1:10" s="113" customFormat="1" ht="42.75" x14ac:dyDescent="0.2">
      <c r="A153" s="112" t="s">
        <v>325</v>
      </c>
      <c r="B153" s="13" t="s">
        <v>13</v>
      </c>
      <c r="C153" s="13" t="s">
        <v>65</v>
      </c>
      <c r="D153" s="13" t="s">
        <v>14</v>
      </c>
      <c r="E153" s="14">
        <v>2</v>
      </c>
      <c r="F153" s="13" t="s">
        <v>181</v>
      </c>
      <c r="G153" s="13" t="s">
        <v>335</v>
      </c>
      <c r="H153" s="14"/>
      <c r="I153" s="24">
        <f>I154</f>
        <v>8</v>
      </c>
      <c r="J153" s="24">
        <f>J154</f>
        <v>0</v>
      </c>
    </row>
    <row r="154" spans="1:10" x14ac:dyDescent="0.25">
      <c r="A154" s="64" t="s">
        <v>326</v>
      </c>
      <c r="B154" s="17" t="s">
        <v>13</v>
      </c>
      <c r="C154" s="17" t="s">
        <v>65</v>
      </c>
      <c r="D154" s="17" t="s">
        <v>14</v>
      </c>
      <c r="E154" s="18">
        <v>2</v>
      </c>
      <c r="F154" s="17" t="s">
        <v>181</v>
      </c>
      <c r="G154" s="17" t="s">
        <v>327</v>
      </c>
      <c r="H154" s="18"/>
      <c r="I154" s="20">
        <f>I155</f>
        <v>8</v>
      </c>
      <c r="J154" s="20">
        <f>J155</f>
        <v>0</v>
      </c>
    </row>
    <row r="155" spans="1:10" ht="30" x14ac:dyDescent="0.25">
      <c r="A155" s="23" t="s">
        <v>196</v>
      </c>
      <c r="B155" s="17" t="s">
        <v>13</v>
      </c>
      <c r="C155" s="17" t="s">
        <v>65</v>
      </c>
      <c r="D155" s="17" t="s">
        <v>14</v>
      </c>
      <c r="E155" s="18">
        <v>2</v>
      </c>
      <c r="F155" s="17" t="s">
        <v>181</v>
      </c>
      <c r="G155" s="17" t="s">
        <v>327</v>
      </c>
      <c r="H155" s="18">
        <v>240</v>
      </c>
      <c r="I155" s="20">
        <f>'Прил 4'!J142</f>
        <v>8</v>
      </c>
      <c r="J155" s="20">
        <f>'Прил 4'!K142</f>
        <v>0</v>
      </c>
    </row>
    <row r="156" spans="1:10" ht="57.75" x14ac:dyDescent="0.25">
      <c r="A156" s="25" t="s">
        <v>289</v>
      </c>
      <c r="B156" s="13" t="s">
        <v>13</v>
      </c>
      <c r="C156" s="13" t="s">
        <v>65</v>
      </c>
      <c r="D156" s="13" t="s">
        <v>14</v>
      </c>
      <c r="E156" s="14">
        <v>3</v>
      </c>
      <c r="F156" s="13" t="s">
        <v>181</v>
      </c>
      <c r="G156" s="13" t="s">
        <v>335</v>
      </c>
      <c r="H156" s="14"/>
      <c r="I156" s="24">
        <f>I157+I159</f>
        <v>1237</v>
      </c>
      <c r="J156" s="24">
        <f>J157+J159</f>
        <v>0</v>
      </c>
    </row>
    <row r="157" spans="1:10" ht="30" x14ac:dyDescent="0.25">
      <c r="A157" s="23" t="s">
        <v>328</v>
      </c>
      <c r="B157" s="17" t="s">
        <v>13</v>
      </c>
      <c r="C157" s="17" t="s">
        <v>65</v>
      </c>
      <c r="D157" s="17" t="s">
        <v>14</v>
      </c>
      <c r="E157" s="18">
        <v>3</v>
      </c>
      <c r="F157" s="17" t="s">
        <v>181</v>
      </c>
      <c r="G157" s="17" t="s">
        <v>329</v>
      </c>
      <c r="H157" s="18"/>
      <c r="I157" s="20">
        <f>I158</f>
        <v>1215</v>
      </c>
      <c r="J157" s="20">
        <f>J158</f>
        <v>0</v>
      </c>
    </row>
    <row r="158" spans="1:10" ht="30" x14ac:dyDescent="0.25">
      <c r="A158" s="23" t="s">
        <v>196</v>
      </c>
      <c r="B158" s="17" t="s">
        <v>13</v>
      </c>
      <c r="C158" s="17" t="s">
        <v>65</v>
      </c>
      <c r="D158" s="17" t="s">
        <v>14</v>
      </c>
      <c r="E158" s="18">
        <v>3</v>
      </c>
      <c r="F158" s="17" t="s">
        <v>181</v>
      </c>
      <c r="G158" s="17" t="s">
        <v>329</v>
      </c>
      <c r="H158" s="18">
        <v>240</v>
      </c>
      <c r="I158" s="20">
        <f>'Прил 4'!J145</f>
        <v>1215</v>
      </c>
      <c r="J158" s="20">
        <f>'Прил 4'!K145</f>
        <v>0</v>
      </c>
    </row>
    <row r="159" spans="1:10" ht="30" x14ac:dyDescent="0.25">
      <c r="A159" s="23" t="s">
        <v>290</v>
      </c>
      <c r="B159" s="17" t="s">
        <v>13</v>
      </c>
      <c r="C159" s="17" t="s">
        <v>65</v>
      </c>
      <c r="D159" s="17" t="s">
        <v>14</v>
      </c>
      <c r="E159" s="18">
        <v>3</v>
      </c>
      <c r="F159" s="17" t="s">
        <v>181</v>
      </c>
      <c r="G159" s="17" t="s">
        <v>273</v>
      </c>
      <c r="H159" s="18"/>
      <c r="I159" s="20">
        <f>I160</f>
        <v>22</v>
      </c>
      <c r="J159" s="20">
        <f>J160</f>
        <v>0</v>
      </c>
    </row>
    <row r="160" spans="1:10" ht="32.25" customHeight="1" x14ac:dyDescent="0.25">
      <c r="A160" s="23" t="s">
        <v>196</v>
      </c>
      <c r="B160" s="17" t="s">
        <v>13</v>
      </c>
      <c r="C160" s="17" t="s">
        <v>65</v>
      </c>
      <c r="D160" s="17" t="s">
        <v>14</v>
      </c>
      <c r="E160" s="18">
        <v>3</v>
      </c>
      <c r="F160" s="17" t="s">
        <v>181</v>
      </c>
      <c r="G160" s="17" t="s">
        <v>273</v>
      </c>
      <c r="H160" s="18">
        <v>240</v>
      </c>
      <c r="I160" s="20">
        <f>'Прил 4'!J147</f>
        <v>22</v>
      </c>
      <c r="J160" s="20">
        <f>'Прил 4'!K147</f>
        <v>0</v>
      </c>
    </row>
    <row r="161" spans="1:10" ht="29.25" x14ac:dyDescent="0.25">
      <c r="A161" s="25" t="s">
        <v>111</v>
      </c>
      <c r="B161" s="13" t="s">
        <v>13</v>
      </c>
      <c r="C161" s="13" t="s">
        <v>65</v>
      </c>
      <c r="D161" s="13">
        <v>97</v>
      </c>
      <c r="E161" s="14">
        <v>0</v>
      </c>
      <c r="F161" s="13" t="s">
        <v>181</v>
      </c>
      <c r="G161" s="13" t="s">
        <v>335</v>
      </c>
      <c r="H161" s="18"/>
      <c r="I161" s="24">
        <f t="shared" ref="I161:J163" si="8">I162</f>
        <v>35.4</v>
      </c>
      <c r="J161" s="24">
        <f t="shared" si="8"/>
        <v>0</v>
      </c>
    </row>
    <row r="162" spans="1:10" ht="45" x14ac:dyDescent="0.25">
      <c r="A162" s="23" t="s">
        <v>110</v>
      </c>
      <c r="B162" s="17" t="s">
        <v>13</v>
      </c>
      <c r="C162" s="17" t="s">
        <v>65</v>
      </c>
      <c r="D162" s="17">
        <v>97</v>
      </c>
      <c r="E162" s="18">
        <v>2</v>
      </c>
      <c r="F162" s="17" t="s">
        <v>181</v>
      </c>
      <c r="G162" s="17" t="s">
        <v>335</v>
      </c>
      <c r="H162" s="18"/>
      <c r="I162" s="20">
        <f t="shared" si="8"/>
        <v>35.4</v>
      </c>
      <c r="J162" s="20">
        <f t="shared" si="8"/>
        <v>0</v>
      </c>
    </row>
    <row r="163" spans="1:10" ht="45" x14ac:dyDescent="0.25">
      <c r="A163" s="23" t="s">
        <v>276</v>
      </c>
      <c r="B163" s="17" t="s">
        <v>13</v>
      </c>
      <c r="C163" s="17" t="s">
        <v>65</v>
      </c>
      <c r="D163" s="17" t="s">
        <v>119</v>
      </c>
      <c r="E163" s="18">
        <v>2</v>
      </c>
      <c r="F163" s="17" t="s">
        <v>181</v>
      </c>
      <c r="G163" s="17" t="s">
        <v>232</v>
      </c>
      <c r="H163" s="18"/>
      <c r="I163" s="20">
        <f t="shared" si="8"/>
        <v>35.4</v>
      </c>
      <c r="J163" s="20">
        <f t="shared" si="8"/>
        <v>0</v>
      </c>
    </row>
    <row r="164" spans="1:10" x14ac:dyDescent="0.25">
      <c r="A164" s="174" t="s">
        <v>89</v>
      </c>
      <c r="B164" s="17" t="s">
        <v>13</v>
      </c>
      <c r="C164" s="17" t="s">
        <v>65</v>
      </c>
      <c r="D164" s="17" t="s">
        <v>119</v>
      </c>
      <c r="E164" s="18">
        <v>2</v>
      </c>
      <c r="F164" s="17" t="s">
        <v>181</v>
      </c>
      <c r="G164" s="17" t="s">
        <v>232</v>
      </c>
      <c r="H164" s="18">
        <v>500</v>
      </c>
      <c r="I164" s="20">
        <f>'Прил 4'!J151</f>
        <v>35.4</v>
      </c>
      <c r="J164" s="20">
        <f>'Прил 4'!K151</f>
        <v>0</v>
      </c>
    </row>
    <row r="165" spans="1:10" x14ac:dyDescent="0.25">
      <c r="A165" s="25" t="s">
        <v>116</v>
      </c>
      <c r="B165" s="13" t="s">
        <v>13</v>
      </c>
      <c r="C165" s="13" t="s">
        <v>65</v>
      </c>
      <c r="D165" s="13" t="s">
        <v>100</v>
      </c>
      <c r="E165" s="13" t="s">
        <v>205</v>
      </c>
      <c r="F165" s="13" t="s">
        <v>181</v>
      </c>
      <c r="G165" s="13" t="s">
        <v>335</v>
      </c>
      <c r="H165" s="18"/>
      <c r="I165" s="24">
        <f>I166</f>
        <v>0</v>
      </c>
      <c r="J165" s="24">
        <f>J166</f>
        <v>660</v>
      </c>
    </row>
    <row r="166" spans="1:10" x14ac:dyDescent="0.25">
      <c r="A166" s="23" t="s">
        <v>336</v>
      </c>
      <c r="B166" s="17" t="s">
        <v>13</v>
      </c>
      <c r="C166" s="17" t="s">
        <v>65</v>
      </c>
      <c r="D166" s="17" t="s">
        <v>100</v>
      </c>
      <c r="E166" s="17" t="s">
        <v>337</v>
      </c>
      <c r="F166" s="17" t="s">
        <v>181</v>
      </c>
      <c r="G166" s="17" t="s">
        <v>335</v>
      </c>
      <c r="H166" s="18"/>
      <c r="I166" s="20">
        <f>I167</f>
        <v>0</v>
      </c>
      <c r="J166" s="20">
        <f>J167</f>
        <v>660</v>
      </c>
    </row>
    <row r="167" spans="1:10" x14ac:dyDescent="0.25">
      <c r="A167" s="23" t="s">
        <v>336</v>
      </c>
      <c r="B167" s="17" t="s">
        <v>13</v>
      </c>
      <c r="C167" s="17" t="s">
        <v>65</v>
      </c>
      <c r="D167" s="17" t="s">
        <v>100</v>
      </c>
      <c r="E167" s="17" t="s">
        <v>337</v>
      </c>
      <c r="F167" s="17" t="s">
        <v>181</v>
      </c>
      <c r="G167" s="17" t="s">
        <v>335</v>
      </c>
      <c r="H167" s="18"/>
      <c r="I167" s="20">
        <f>I168+I170+I172+I174+I176+I178</f>
        <v>0</v>
      </c>
      <c r="J167" s="20">
        <f>J168+J170+J172+J174+J176+J178</f>
        <v>660</v>
      </c>
    </row>
    <row r="168" spans="1:10" x14ac:dyDescent="0.25">
      <c r="A168" s="64" t="s">
        <v>326</v>
      </c>
      <c r="B168" s="17" t="s">
        <v>13</v>
      </c>
      <c r="C168" s="17" t="s">
        <v>65</v>
      </c>
      <c r="D168" s="17" t="s">
        <v>100</v>
      </c>
      <c r="E168" s="17" t="s">
        <v>337</v>
      </c>
      <c r="F168" s="17" t="s">
        <v>181</v>
      </c>
      <c r="G168" s="17" t="s">
        <v>327</v>
      </c>
      <c r="H168" s="18"/>
      <c r="I168" s="20">
        <f>I169</f>
        <v>0</v>
      </c>
      <c r="J168" s="20">
        <f>J169</f>
        <v>8</v>
      </c>
    </row>
    <row r="169" spans="1:10" ht="30" x14ac:dyDescent="0.25">
      <c r="A169" s="23" t="s">
        <v>196</v>
      </c>
      <c r="B169" s="17" t="s">
        <v>13</v>
      </c>
      <c r="C169" s="17" t="s">
        <v>65</v>
      </c>
      <c r="D169" s="17" t="s">
        <v>100</v>
      </c>
      <c r="E169" s="17" t="s">
        <v>337</v>
      </c>
      <c r="F169" s="17" t="s">
        <v>181</v>
      </c>
      <c r="G169" s="17" t="s">
        <v>327</v>
      </c>
      <c r="H169" s="18"/>
      <c r="I169" s="20">
        <v>0</v>
      </c>
      <c r="J169" s="20">
        <f>'Прил 4'!K156</f>
        <v>8</v>
      </c>
    </row>
    <row r="170" spans="1:10" x14ac:dyDescent="0.25">
      <c r="A170" s="23" t="s">
        <v>120</v>
      </c>
      <c r="B170" s="17" t="s">
        <v>13</v>
      </c>
      <c r="C170" s="17" t="s">
        <v>65</v>
      </c>
      <c r="D170" s="17" t="s">
        <v>100</v>
      </c>
      <c r="E170" s="17" t="s">
        <v>337</v>
      </c>
      <c r="F170" s="17" t="s">
        <v>181</v>
      </c>
      <c r="G170" s="17" t="s">
        <v>231</v>
      </c>
      <c r="H170" s="18"/>
      <c r="I170" s="20">
        <f>I171</f>
        <v>0</v>
      </c>
      <c r="J170" s="20">
        <f>J171</f>
        <v>10</v>
      </c>
    </row>
    <row r="171" spans="1:10" ht="30" x14ac:dyDescent="0.25">
      <c r="A171" s="23" t="s">
        <v>196</v>
      </c>
      <c r="B171" s="17" t="s">
        <v>13</v>
      </c>
      <c r="C171" s="17" t="s">
        <v>65</v>
      </c>
      <c r="D171" s="17" t="s">
        <v>100</v>
      </c>
      <c r="E171" s="17" t="s">
        <v>337</v>
      </c>
      <c r="F171" s="17" t="s">
        <v>181</v>
      </c>
      <c r="G171" s="17" t="s">
        <v>231</v>
      </c>
      <c r="H171" s="18">
        <v>240</v>
      </c>
      <c r="I171" s="20">
        <f>'Прил 4'!J158</f>
        <v>0</v>
      </c>
      <c r="J171" s="20">
        <f>'Прил 4'!K158</f>
        <v>10</v>
      </c>
    </row>
    <row r="172" spans="1:10" x14ac:dyDescent="0.25">
      <c r="A172" s="23" t="s">
        <v>270</v>
      </c>
      <c r="B172" s="17" t="s">
        <v>13</v>
      </c>
      <c r="C172" s="17" t="s">
        <v>65</v>
      </c>
      <c r="D172" s="17" t="s">
        <v>100</v>
      </c>
      <c r="E172" s="17" t="s">
        <v>337</v>
      </c>
      <c r="F172" s="17" t="s">
        <v>181</v>
      </c>
      <c r="G172" s="17" t="s">
        <v>271</v>
      </c>
      <c r="H172" s="18"/>
      <c r="I172" s="20">
        <f>I173</f>
        <v>0</v>
      </c>
      <c r="J172" s="20">
        <f>J173</f>
        <v>10</v>
      </c>
    </row>
    <row r="173" spans="1:10" ht="30" x14ac:dyDescent="0.25">
      <c r="A173" s="23" t="s">
        <v>196</v>
      </c>
      <c r="B173" s="17" t="s">
        <v>13</v>
      </c>
      <c r="C173" s="17" t="s">
        <v>65</v>
      </c>
      <c r="D173" s="17" t="s">
        <v>100</v>
      </c>
      <c r="E173" s="17" t="s">
        <v>337</v>
      </c>
      <c r="F173" s="17" t="s">
        <v>181</v>
      </c>
      <c r="G173" s="17" t="s">
        <v>271</v>
      </c>
      <c r="H173" s="18">
        <v>240</v>
      </c>
      <c r="I173" s="20">
        <f>'Прил 4'!J160</f>
        <v>0</v>
      </c>
      <c r="J173" s="20">
        <f>'Прил 4'!K160</f>
        <v>10</v>
      </c>
    </row>
    <row r="174" spans="1:10" ht="30" x14ac:dyDescent="0.25">
      <c r="A174" s="23" t="s">
        <v>328</v>
      </c>
      <c r="B174" s="17" t="s">
        <v>13</v>
      </c>
      <c r="C174" s="17" t="s">
        <v>65</v>
      </c>
      <c r="D174" s="17" t="s">
        <v>100</v>
      </c>
      <c r="E174" s="17" t="s">
        <v>337</v>
      </c>
      <c r="F174" s="17" t="s">
        <v>181</v>
      </c>
      <c r="G174" s="17" t="s">
        <v>329</v>
      </c>
      <c r="H174" s="18"/>
      <c r="I174" s="20">
        <f>I175</f>
        <v>0</v>
      </c>
      <c r="J174" s="20">
        <f>J175</f>
        <v>610</v>
      </c>
    </row>
    <row r="175" spans="1:10" ht="30" x14ac:dyDescent="0.25">
      <c r="A175" s="23" t="s">
        <v>196</v>
      </c>
      <c r="B175" s="17" t="s">
        <v>13</v>
      </c>
      <c r="C175" s="17" t="s">
        <v>65</v>
      </c>
      <c r="D175" s="17" t="s">
        <v>100</v>
      </c>
      <c r="E175" s="17" t="s">
        <v>337</v>
      </c>
      <c r="F175" s="17" t="s">
        <v>181</v>
      </c>
      <c r="G175" s="17" t="s">
        <v>329</v>
      </c>
      <c r="H175" s="18">
        <v>240</v>
      </c>
      <c r="I175" s="20">
        <f>'Прил 4'!J162</f>
        <v>0</v>
      </c>
      <c r="J175" s="20">
        <f>'Прил 4'!K162</f>
        <v>610</v>
      </c>
    </row>
    <row r="176" spans="1:10" ht="30" x14ac:dyDescent="0.25">
      <c r="A176" s="23" t="s">
        <v>290</v>
      </c>
      <c r="B176" s="17" t="s">
        <v>13</v>
      </c>
      <c r="C176" s="17" t="s">
        <v>65</v>
      </c>
      <c r="D176" s="17" t="s">
        <v>100</v>
      </c>
      <c r="E176" s="17" t="s">
        <v>337</v>
      </c>
      <c r="F176" s="17" t="s">
        <v>181</v>
      </c>
      <c r="G176" s="17" t="s">
        <v>273</v>
      </c>
      <c r="H176" s="18"/>
      <c r="I176" s="20">
        <f>I177</f>
        <v>0</v>
      </c>
      <c r="J176" s="20">
        <f>J177</f>
        <v>22</v>
      </c>
    </row>
    <row r="177" spans="1:10" ht="30" x14ac:dyDescent="0.25">
      <c r="A177" s="23" t="s">
        <v>196</v>
      </c>
      <c r="B177" s="17" t="s">
        <v>13</v>
      </c>
      <c r="C177" s="17" t="s">
        <v>65</v>
      </c>
      <c r="D177" s="17" t="s">
        <v>100</v>
      </c>
      <c r="E177" s="17" t="s">
        <v>337</v>
      </c>
      <c r="F177" s="17" t="s">
        <v>181</v>
      </c>
      <c r="G177" s="17" t="s">
        <v>273</v>
      </c>
      <c r="H177" s="18">
        <v>240</v>
      </c>
      <c r="I177" s="20">
        <f>'Прил 4'!J164</f>
        <v>0</v>
      </c>
      <c r="J177" s="20">
        <f>'Прил 4'!K164</f>
        <v>22</v>
      </c>
    </row>
    <row r="178" spans="1:10" ht="30" hidden="1" x14ac:dyDescent="0.25">
      <c r="A178" s="23" t="s">
        <v>288</v>
      </c>
      <c r="B178" s="17" t="s">
        <v>13</v>
      </c>
      <c r="C178" s="17" t="s">
        <v>65</v>
      </c>
      <c r="D178" s="17" t="s">
        <v>100</v>
      </c>
      <c r="E178" s="17" t="s">
        <v>337</v>
      </c>
      <c r="F178" s="17" t="s">
        <v>181</v>
      </c>
      <c r="G178" s="17" t="s">
        <v>272</v>
      </c>
      <c r="H178" s="18"/>
      <c r="I178" s="20">
        <f>I179</f>
        <v>0</v>
      </c>
      <c r="J178" s="20">
        <f>J179</f>
        <v>0</v>
      </c>
    </row>
    <row r="179" spans="1:10" ht="30" hidden="1" x14ac:dyDescent="0.25">
      <c r="A179" s="23" t="s">
        <v>196</v>
      </c>
      <c r="B179" s="17" t="s">
        <v>13</v>
      </c>
      <c r="C179" s="17" t="s">
        <v>65</v>
      </c>
      <c r="D179" s="17" t="s">
        <v>100</v>
      </c>
      <c r="E179" s="17" t="s">
        <v>337</v>
      </c>
      <c r="F179" s="17" t="s">
        <v>181</v>
      </c>
      <c r="G179" s="17" t="s">
        <v>272</v>
      </c>
      <c r="H179" s="18">
        <v>240</v>
      </c>
      <c r="I179" s="20">
        <f>'Прил 4'!J166</f>
        <v>0</v>
      </c>
      <c r="J179" s="20">
        <f>'Прил 4'!K166</f>
        <v>0</v>
      </c>
    </row>
    <row r="180" spans="1:10" s="113" customFormat="1" ht="14.25" x14ac:dyDescent="0.2">
      <c r="A180" s="25" t="s">
        <v>330</v>
      </c>
      <c r="B180" s="13" t="s">
        <v>13</v>
      </c>
      <c r="C180" s="13" t="s">
        <v>85</v>
      </c>
      <c r="D180" s="13" t="s">
        <v>181</v>
      </c>
      <c r="E180" s="14">
        <v>0</v>
      </c>
      <c r="F180" s="13" t="s">
        <v>181</v>
      </c>
      <c r="G180" s="13" t="s">
        <v>335</v>
      </c>
      <c r="H180" s="14"/>
      <c r="I180" s="24">
        <f>I181+I185</f>
        <v>265</v>
      </c>
      <c r="J180" s="24">
        <f>J181+J185</f>
        <v>140</v>
      </c>
    </row>
    <row r="181" spans="1:10" s="113" customFormat="1" ht="85.5" x14ac:dyDescent="0.2">
      <c r="A181" s="25" t="s">
        <v>373</v>
      </c>
      <c r="B181" s="13" t="s">
        <v>13</v>
      </c>
      <c r="C181" s="13" t="s">
        <v>85</v>
      </c>
      <c r="D181" s="13" t="s">
        <v>14</v>
      </c>
      <c r="E181" s="14">
        <v>0</v>
      </c>
      <c r="F181" s="13" t="s">
        <v>181</v>
      </c>
      <c r="G181" s="13" t="s">
        <v>335</v>
      </c>
      <c r="H181" s="14"/>
      <c r="I181" s="24">
        <f t="shared" ref="I181:J183" si="9">I182</f>
        <v>265</v>
      </c>
      <c r="J181" s="24">
        <f t="shared" si="9"/>
        <v>0</v>
      </c>
    </row>
    <row r="182" spans="1:10" s="113" customFormat="1" x14ac:dyDescent="0.25">
      <c r="A182" s="25" t="s">
        <v>275</v>
      </c>
      <c r="B182" s="13" t="s">
        <v>13</v>
      </c>
      <c r="C182" s="13" t="s">
        <v>85</v>
      </c>
      <c r="D182" s="13" t="s">
        <v>14</v>
      </c>
      <c r="E182" s="14">
        <v>4</v>
      </c>
      <c r="F182" s="13" t="s">
        <v>181</v>
      </c>
      <c r="G182" s="17" t="s">
        <v>335</v>
      </c>
      <c r="H182" s="14"/>
      <c r="I182" s="24">
        <f t="shared" si="9"/>
        <v>265</v>
      </c>
      <c r="J182" s="24">
        <f t="shared" si="9"/>
        <v>0</v>
      </c>
    </row>
    <row r="183" spans="1:10" x14ac:dyDescent="0.25">
      <c r="A183" s="23" t="s">
        <v>275</v>
      </c>
      <c r="B183" s="17" t="s">
        <v>13</v>
      </c>
      <c r="C183" s="17" t="s">
        <v>85</v>
      </c>
      <c r="D183" s="17" t="s">
        <v>14</v>
      </c>
      <c r="E183" s="18">
        <v>4</v>
      </c>
      <c r="F183" s="17" t="s">
        <v>181</v>
      </c>
      <c r="G183" s="17" t="s">
        <v>274</v>
      </c>
      <c r="H183" s="18"/>
      <c r="I183" s="20">
        <f t="shared" si="9"/>
        <v>265</v>
      </c>
      <c r="J183" s="20">
        <f t="shared" si="9"/>
        <v>0</v>
      </c>
    </row>
    <row r="184" spans="1:10" ht="32.25" customHeight="1" x14ac:dyDescent="0.25">
      <c r="A184" s="23" t="s">
        <v>196</v>
      </c>
      <c r="B184" s="17" t="s">
        <v>13</v>
      </c>
      <c r="C184" s="17" t="s">
        <v>85</v>
      </c>
      <c r="D184" s="17" t="s">
        <v>14</v>
      </c>
      <c r="E184" s="18">
        <v>4</v>
      </c>
      <c r="F184" s="17" t="s">
        <v>181</v>
      </c>
      <c r="G184" s="17" t="s">
        <v>274</v>
      </c>
      <c r="H184" s="18">
        <v>240</v>
      </c>
      <c r="I184" s="20">
        <f>'Прил 4'!J171</f>
        <v>265</v>
      </c>
      <c r="J184" s="20">
        <f>'Прил 4'!K171</f>
        <v>0</v>
      </c>
    </row>
    <row r="185" spans="1:10" x14ac:dyDescent="0.25">
      <c r="A185" s="25" t="s">
        <v>116</v>
      </c>
      <c r="B185" s="13" t="s">
        <v>13</v>
      </c>
      <c r="C185" s="13" t="s">
        <v>85</v>
      </c>
      <c r="D185" s="13" t="s">
        <v>100</v>
      </c>
      <c r="E185" s="13" t="s">
        <v>205</v>
      </c>
      <c r="F185" s="13" t="s">
        <v>181</v>
      </c>
      <c r="G185" s="13" t="s">
        <v>335</v>
      </c>
      <c r="H185" s="18"/>
      <c r="I185" s="24">
        <f t="shared" ref="I185:J188" si="10">I186</f>
        <v>0</v>
      </c>
      <c r="J185" s="24">
        <f t="shared" si="10"/>
        <v>140</v>
      </c>
    </row>
    <row r="186" spans="1:10" x14ac:dyDescent="0.25">
      <c r="A186" s="23" t="s">
        <v>336</v>
      </c>
      <c r="B186" s="17" t="s">
        <v>13</v>
      </c>
      <c r="C186" s="17" t="s">
        <v>85</v>
      </c>
      <c r="D186" s="17" t="s">
        <v>100</v>
      </c>
      <c r="E186" s="17" t="s">
        <v>337</v>
      </c>
      <c r="F186" s="17" t="s">
        <v>181</v>
      </c>
      <c r="G186" s="17" t="s">
        <v>335</v>
      </c>
      <c r="H186" s="18"/>
      <c r="I186" s="20">
        <f t="shared" si="10"/>
        <v>0</v>
      </c>
      <c r="J186" s="20">
        <f t="shared" si="10"/>
        <v>140</v>
      </c>
    </row>
    <row r="187" spans="1:10" x14ac:dyDescent="0.25">
      <c r="A187" s="23" t="s">
        <v>336</v>
      </c>
      <c r="B187" s="17" t="s">
        <v>13</v>
      </c>
      <c r="C187" s="17" t="s">
        <v>85</v>
      </c>
      <c r="D187" s="17" t="s">
        <v>100</v>
      </c>
      <c r="E187" s="17" t="s">
        <v>337</v>
      </c>
      <c r="F187" s="17" t="s">
        <v>181</v>
      </c>
      <c r="G187" s="17" t="s">
        <v>335</v>
      </c>
      <c r="H187" s="18"/>
      <c r="I187" s="20">
        <f t="shared" si="10"/>
        <v>0</v>
      </c>
      <c r="J187" s="20">
        <f t="shared" si="10"/>
        <v>140</v>
      </c>
    </row>
    <row r="188" spans="1:10" x14ac:dyDescent="0.25">
      <c r="A188" s="23" t="s">
        <v>275</v>
      </c>
      <c r="B188" s="17" t="s">
        <v>13</v>
      </c>
      <c r="C188" s="17" t="s">
        <v>85</v>
      </c>
      <c r="D188" s="17" t="s">
        <v>100</v>
      </c>
      <c r="E188" s="17" t="s">
        <v>337</v>
      </c>
      <c r="F188" s="17" t="s">
        <v>181</v>
      </c>
      <c r="G188" s="17" t="s">
        <v>274</v>
      </c>
      <c r="H188" s="18"/>
      <c r="I188" s="20">
        <f t="shared" si="10"/>
        <v>0</v>
      </c>
      <c r="J188" s="20">
        <f t="shared" si="10"/>
        <v>140</v>
      </c>
    </row>
    <row r="189" spans="1:10" ht="32.25" customHeight="1" x14ac:dyDescent="0.25">
      <c r="A189" s="23" t="s">
        <v>196</v>
      </c>
      <c r="B189" s="17" t="s">
        <v>13</v>
      </c>
      <c r="C189" s="17" t="s">
        <v>85</v>
      </c>
      <c r="D189" s="17" t="s">
        <v>100</v>
      </c>
      <c r="E189" s="17" t="s">
        <v>337</v>
      </c>
      <c r="F189" s="17" t="s">
        <v>181</v>
      </c>
      <c r="G189" s="17" t="s">
        <v>274</v>
      </c>
      <c r="H189" s="18">
        <v>240</v>
      </c>
      <c r="I189" s="20">
        <f>'Прил 4'!J176</f>
        <v>0</v>
      </c>
      <c r="J189" s="20">
        <f>'Прил 4'!K176</f>
        <v>140</v>
      </c>
    </row>
    <row r="190" spans="1:10" ht="32.25" customHeight="1" x14ac:dyDescent="0.25">
      <c r="A190" s="25" t="s">
        <v>342</v>
      </c>
      <c r="B190" s="13" t="s">
        <v>13</v>
      </c>
      <c r="C190" s="13" t="s">
        <v>341</v>
      </c>
      <c r="D190" s="13"/>
      <c r="E190" s="14"/>
      <c r="F190" s="13"/>
      <c r="G190" s="13"/>
      <c r="H190" s="14"/>
      <c r="I190" s="24">
        <f t="shared" ref="I190:J192" si="11">I191</f>
        <v>25</v>
      </c>
      <c r="J190" s="24">
        <f t="shared" si="11"/>
        <v>25</v>
      </c>
    </row>
    <row r="191" spans="1:10" ht="45" x14ac:dyDescent="0.25">
      <c r="A191" s="23" t="s">
        <v>343</v>
      </c>
      <c r="B191" s="17" t="s">
        <v>13</v>
      </c>
      <c r="C191" s="17" t="s">
        <v>341</v>
      </c>
      <c r="D191" s="17" t="s">
        <v>98</v>
      </c>
      <c r="E191" s="18">
        <v>0</v>
      </c>
      <c r="F191" s="17" t="s">
        <v>181</v>
      </c>
      <c r="G191" s="17" t="s">
        <v>335</v>
      </c>
      <c r="H191" s="18"/>
      <c r="I191" s="20">
        <f t="shared" si="11"/>
        <v>25</v>
      </c>
      <c r="J191" s="20">
        <f t="shared" si="11"/>
        <v>25</v>
      </c>
    </row>
    <row r="192" spans="1:10" x14ac:dyDescent="0.25">
      <c r="A192" s="23" t="s">
        <v>344</v>
      </c>
      <c r="B192" s="17" t="s">
        <v>13</v>
      </c>
      <c r="C192" s="17" t="s">
        <v>341</v>
      </c>
      <c r="D192" s="17" t="s">
        <v>98</v>
      </c>
      <c r="E192" s="18">
        <v>0</v>
      </c>
      <c r="F192" s="17" t="s">
        <v>181</v>
      </c>
      <c r="G192" s="17" t="s">
        <v>345</v>
      </c>
      <c r="H192" s="18"/>
      <c r="I192" s="20">
        <f t="shared" si="11"/>
        <v>25</v>
      </c>
      <c r="J192" s="20">
        <f t="shared" si="11"/>
        <v>25</v>
      </c>
    </row>
    <row r="193" spans="1:10" ht="32.25" customHeight="1" x14ac:dyDescent="0.25">
      <c r="A193" s="23" t="s">
        <v>196</v>
      </c>
      <c r="B193" s="17" t="s">
        <v>13</v>
      </c>
      <c r="C193" s="17" t="s">
        <v>341</v>
      </c>
      <c r="D193" s="17" t="s">
        <v>98</v>
      </c>
      <c r="E193" s="18">
        <v>0</v>
      </c>
      <c r="F193" s="17" t="s">
        <v>181</v>
      </c>
      <c r="G193" s="17" t="s">
        <v>345</v>
      </c>
      <c r="H193" s="18">
        <v>240</v>
      </c>
      <c r="I193" s="20">
        <f>'Прил 4'!J180</f>
        <v>25</v>
      </c>
      <c r="J193" s="20">
        <f>'Прил 4'!K180</f>
        <v>25</v>
      </c>
    </row>
    <row r="194" spans="1:10" x14ac:dyDescent="0.25">
      <c r="A194" s="14" t="s">
        <v>95</v>
      </c>
      <c r="B194" s="13" t="s">
        <v>16</v>
      </c>
      <c r="C194" s="14" t="s">
        <v>9</v>
      </c>
      <c r="D194" s="17"/>
      <c r="E194" s="18"/>
      <c r="F194" s="17"/>
      <c r="G194" s="17"/>
      <c r="H194" s="18"/>
      <c r="I194" s="24">
        <f>I195+I223</f>
        <v>15867.8</v>
      </c>
      <c r="J194" s="24">
        <f>J195+J223</f>
        <v>15867.8</v>
      </c>
    </row>
    <row r="195" spans="1:10" x14ac:dyDescent="0.25">
      <c r="A195" s="12" t="s">
        <v>96</v>
      </c>
      <c r="B195" s="13" t="s">
        <v>16</v>
      </c>
      <c r="C195" s="13" t="s">
        <v>65</v>
      </c>
      <c r="D195" s="13" t="s">
        <v>181</v>
      </c>
      <c r="E195" s="14">
        <v>0</v>
      </c>
      <c r="F195" s="13" t="s">
        <v>181</v>
      </c>
      <c r="G195" s="13" t="s">
        <v>335</v>
      </c>
      <c r="H195" s="18"/>
      <c r="I195" s="24">
        <f>I196+I210</f>
        <v>15837.8</v>
      </c>
      <c r="J195" s="24">
        <f>J196+J210</f>
        <v>15837.8</v>
      </c>
    </row>
    <row r="196" spans="1:10" s="27" customFormat="1" ht="29.25" x14ac:dyDescent="0.25">
      <c r="A196" s="12" t="s">
        <v>374</v>
      </c>
      <c r="B196" s="13" t="s">
        <v>16</v>
      </c>
      <c r="C196" s="13" t="s">
        <v>65</v>
      </c>
      <c r="D196" s="13" t="s">
        <v>13</v>
      </c>
      <c r="E196" s="14">
        <v>0</v>
      </c>
      <c r="F196" s="13" t="s">
        <v>181</v>
      </c>
      <c r="G196" s="13" t="s">
        <v>335</v>
      </c>
      <c r="H196" s="14"/>
      <c r="I196" s="24">
        <f>I197</f>
        <v>15837.8</v>
      </c>
      <c r="J196" s="24">
        <f>J197</f>
        <v>0</v>
      </c>
    </row>
    <row r="197" spans="1:10" ht="43.5" x14ac:dyDescent="0.25">
      <c r="A197" s="25" t="s">
        <v>175</v>
      </c>
      <c r="B197" s="13" t="s">
        <v>16</v>
      </c>
      <c r="C197" s="13" t="s">
        <v>65</v>
      </c>
      <c r="D197" s="13" t="s">
        <v>13</v>
      </c>
      <c r="E197" s="14">
        <v>1</v>
      </c>
      <c r="F197" s="13" t="s">
        <v>181</v>
      </c>
      <c r="G197" s="13" t="s">
        <v>335</v>
      </c>
      <c r="H197" s="14"/>
      <c r="I197" s="24">
        <f>I198+I200+I202+I204+I208+I206</f>
        <v>15837.8</v>
      </c>
      <c r="J197" s="24">
        <f>J198+J200+J202+J204+J208+J206</f>
        <v>0</v>
      </c>
    </row>
    <row r="198" spans="1:10" x14ac:dyDescent="0.25">
      <c r="A198" s="23" t="s">
        <v>121</v>
      </c>
      <c r="B198" s="17" t="s">
        <v>16</v>
      </c>
      <c r="C198" s="17" t="s">
        <v>65</v>
      </c>
      <c r="D198" s="17" t="s">
        <v>13</v>
      </c>
      <c r="E198" s="18">
        <v>1</v>
      </c>
      <c r="F198" s="17" t="s">
        <v>181</v>
      </c>
      <c r="G198" s="17" t="s">
        <v>233</v>
      </c>
      <c r="H198" s="18"/>
      <c r="I198" s="20">
        <f>I199</f>
        <v>7000</v>
      </c>
      <c r="J198" s="20">
        <f>J199</f>
        <v>0</v>
      </c>
    </row>
    <row r="199" spans="1:10" ht="30" x14ac:dyDescent="0.25">
      <c r="A199" s="23" t="s">
        <v>196</v>
      </c>
      <c r="B199" s="17" t="s">
        <v>16</v>
      </c>
      <c r="C199" s="17" t="s">
        <v>65</v>
      </c>
      <c r="D199" s="17" t="s">
        <v>13</v>
      </c>
      <c r="E199" s="18">
        <v>1</v>
      </c>
      <c r="F199" s="17" t="s">
        <v>181</v>
      </c>
      <c r="G199" s="17" t="s">
        <v>233</v>
      </c>
      <c r="H199" s="18">
        <v>240</v>
      </c>
      <c r="I199" s="20">
        <f>'Прил 4'!J186</f>
        <v>7000</v>
      </c>
      <c r="J199" s="20">
        <f>'Прил 4'!K186</f>
        <v>0</v>
      </c>
    </row>
    <row r="200" spans="1:10" hidden="1" x14ac:dyDescent="0.25">
      <c r="A200" s="23" t="s">
        <v>122</v>
      </c>
      <c r="B200" s="17" t="s">
        <v>16</v>
      </c>
      <c r="C200" s="17" t="s">
        <v>65</v>
      </c>
      <c r="D200" s="17" t="s">
        <v>13</v>
      </c>
      <c r="E200" s="18">
        <v>1</v>
      </c>
      <c r="F200" s="17" t="s">
        <v>181</v>
      </c>
      <c r="G200" s="17" t="s">
        <v>234</v>
      </c>
      <c r="H200" s="18"/>
      <c r="I200" s="20">
        <f>I201</f>
        <v>0</v>
      </c>
      <c r="J200" s="20">
        <f>J201</f>
        <v>0</v>
      </c>
    </row>
    <row r="201" spans="1:10" ht="30" hidden="1" x14ac:dyDescent="0.25">
      <c r="A201" s="23" t="s">
        <v>196</v>
      </c>
      <c r="B201" s="17" t="s">
        <v>16</v>
      </c>
      <c r="C201" s="17" t="s">
        <v>65</v>
      </c>
      <c r="D201" s="17" t="s">
        <v>13</v>
      </c>
      <c r="E201" s="18">
        <v>1</v>
      </c>
      <c r="F201" s="17" t="s">
        <v>181</v>
      </c>
      <c r="G201" s="17" t="s">
        <v>234</v>
      </c>
      <c r="H201" s="18">
        <v>240</v>
      </c>
      <c r="I201" s="20"/>
      <c r="J201" s="20"/>
    </row>
    <row r="202" spans="1:10" x14ac:dyDescent="0.25">
      <c r="A202" s="23" t="s">
        <v>123</v>
      </c>
      <c r="B202" s="17" t="s">
        <v>16</v>
      </c>
      <c r="C202" s="17" t="s">
        <v>65</v>
      </c>
      <c r="D202" s="17" t="s">
        <v>13</v>
      </c>
      <c r="E202" s="18">
        <v>1</v>
      </c>
      <c r="F202" s="17" t="s">
        <v>181</v>
      </c>
      <c r="G202" s="17" t="s">
        <v>235</v>
      </c>
      <c r="H202" s="18"/>
      <c r="I202" s="20">
        <f>I203</f>
        <v>2800</v>
      </c>
      <c r="J202" s="20">
        <f>J203</f>
        <v>0</v>
      </c>
    </row>
    <row r="203" spans="1:10" ht="30" x14ac:dyDescent="0.25">
      <c r="A203" s="23" t="s">
        <v>196</v>
      </c>
      <c r="B203" s="17" t="s">
        <v>16</v>
      </c>
      <c r="C203" s="17" t="s">
        <v>65</v>
      </c>
      <c r="D203" s="17" t="s">
        <v>13</v>
      </c>
      <c r="E203" s="18">
        <v>1</v>
      </c>
      <c r="F203" s="17" t="s">
        <v>181</v>
      </c>
      <c r="G203" s="17" t="s">
        <v>235</v>
      </c>
      <c r="H203" s="18">
        <v>240</v>
      </c>
      <c r="I203" s="20">
        <f>'Прил 4'!J190</f>
        <v>2800</v>
      </c>
      <c r="J203" s="20">
        <f>'Прил 4'!K190</f>
        <v>0</v>
      </c>
    </row>
    <row r="204" spans="1:10" ht="30" x14ac:dyDescent="0.25">
      <c r="A204" s="23" t="s">
        <v>165</v>
      </c>
      <c r="B204" s="17" t="s">
        <v>16</v>
      </c>
      <c r="C204" s="17" t="s">
        <v>65</v>
      </c>
      <c r="D204" s="17" t="s">
        <v>13</v>
      </c>
      <c r="E204" s="18">
        <v>1</v>
      </c>
      <c r="F204" s="17" t="s">
        <v>181</v>
      </c>
      <c r="G204" s="17" t="s">
        <v>236</v>
      </c>
      <c r="H204" s="18"/>
      <c r="I204" s="20">
        <f>I205</f>
        <v>50</v>
      </c>
      <c r="J204" s="20">
        <f>J205</f>
        <v>0</v>
      </c>
    </row>
    <row r="205" spans="1:10" ht="30" x14ac:dyDescent="0.25">
      <c r="A205" s="23" t="s">
        <v>196</v>
      </c>
      <c r="B205" s="17" t="s">
        <v>16</v>
      </c>
      <c r="C205" s="17" t="s">
        <v>65</v>
      </c>
      <c r="D205" s="17" t="s">
        <v>13</v>
      </c>
      <c r="E205" s="18">
        <v>1</v>
      </c>
      <c r="F205" s="17" t="s">
        <v>181</v>
      </c>
      <c r="G205" s="17" t="s">
        <v>236</v>
      </c>
      <c r="H205" s="18">
        <v>240</v>
      </c>
      <c r="I205" s="20">
        <f>'Прил 4'!J192</f>
        <v>50</v>
      </c>
      <c r="J205" s="20">
        <f>'Прил 4'!K192</f>
        <v>0</v>
      </c>
    </row>
    <row r="206" spans="1:10" x14ac:dyDescent="0.25">
      <c r="A206" s="23" t="s">
        <v>207</v>
      </c>
      <c r="B206" s="17" t="s">
        <v>16</v>
      </c>
      <c r="C206" s="17" t="s">
        <v>65</v>
      </c>
      <c r="D206" s="17" t="s">
        <v>13</v>
      </c>
      <c r="E206" s="18">
        <v>1</v>
      </c>
      <c r="F206" s="17" t="s">
        <v>181</v>
      </c>
      <c r="G206" s="17" t="s">
        <v>237</v>
      </c>
      <c r="H206" s="18"/>
      <c r="I206" s="20">
        <f>I207</f>
        <v>3987.8</v>
      </c>
      <c r="J206" s="20">
        <f>J207</f>
        <v>0</v>
      </c>
    </row>
    <row r="207" spans="1:10" ht="30" x14ac:dyDescent="0.25">
      <c r="A207" s="23" t="s">
        <v>196</v>
      </c>
      <c r="B207" s="17" t="s">
        <v>16</v>
      </c>
      <c r="C207" s="17" t="s">
        <v>65</v>
      </c>
      <c r="D207" s="17" t="s">
        <v>13</v>
      </c>
      <c r="E207" s="18">
        <v>1</v>
      </c>
      <c r="F207" s="17" t="s">
        <v>181</v>
      </c>
      <c r="G207" s="17" t="s">
        <v>237</v>
      </c>
      <c r="H207" s="18">
        <v>240</v>
      </c>
      <c r="I207" s="20">
        <f>'Прил 4'!J194</f>
        <v>3987.8</v>
      </c>
      <c r="J207" s="20">
        <f>'Прил 4'!K194</f>
        <v>0</v>
      </c>
    </row>
    <row r="208" spans="1:10" x14ac:dyDescent="0.25">
      <c r="A208" s="23" t="s">
        <v>154</v>
      </c>
      <c r="B208" s="17" t="s">
        <v>16</v>
      </c>
      <c r="C208" s="17" t="s">
        <v>65</v>
      </c>
      <c r="D208" s="17" t="s">
        <v>13</v>
      </c>
      <c r="E208" s="18">
        <v>1</v>
      </c>
      <c r="F208" s="17" t="s">
        <v>181</v>
      </c>
      <c r="G208" s="17" t="s">
        <v>238</v>
      </c>
      <c r="H208" s="18"/>
      <c r="I208" s="20">
        <f>I209</f>
        <v>2000</v>
      </c>
      <c r="J208" s="20">
        <f>J209</f>
        <v>0</v>
      </c>
    </row>
    <row r="209" spans="1:10" ht="30" x14ac:dyDescent="0.25">
      <c r="A209" s="23" t="s">
        <v>196</v>
      </c>
      <c r="B209" s="17" t="s">
        <v>16</v>
      </c>
      <c r="C209" s="17" t="s">
        <v>65</v>
      </c>
      <c r="D209" s="17" t="s">
        <v>13</v>
      </c>
      <c r="E209" s="18">
        <v>1</v>
      </c>
      <c r="F209" s="17" t="s">
        <v>181</v>
      </c>
      <c r="G209" s="17" t="s">
        <v>238</v>
      </c>
      <c r="H209" s="18">
        <v>240</v>
      </c>
      <c r="I209" s="20">
        <f>'Прил 4'!J196</f>
        <v>2000</v>
      </c>
      <c r="J209" s="20">
        <f>'Прил 4'!K196</f>
        <v>0</v>
      </c>
    </row>
    <row r="210" spans="1:10" x14ac:dyDescent="0.25">
      <c r="A210" s="25" t="s">
        <v>116</v>
      </c>
      <c r="B210" s="13" t="s">
        <v>16</v>
      </c>
      <c r="C210" s="13" t="s">
        <v>65</v>
      </c>
      <c r="D210" s="13" t="s">
        <v>100</v>
      </c>
      <c r="E210" s="13" t="s">
        <v>205</v>
      </c>
      <c r="F210" s="13" t="s">
        <v>181</v>
      </c>
      <c r="G210" s="13" t="s">
        <v>335</v>
      </c>
      <c r="H210" s="18"/>
      <c r="I210" s="24">
        <f>I211</f>
        <v>0</v>
      </c>
      <c r="J210" s="24">
        <f>J211</f>
        <v>15837.8</v>
      </c>
    </row>
    <row r="211" spans="1:10" x14ac:dyDescent="0.25">
      <c r="A211" s="23" t="s">
        <v>336</v>
      </c>
      <c r="B211" s="17" t="s">
        <v>16</v>
      </c>
      <c r="C211" s="17" t="s">
        <v>65</v>
      </c>
      <c r="D211" s="17" t="s">
        <v>100</v>
      </c>
      <c r="E211" s="17" t="s">
        <v>337</v>
      </c>
      <c r="F211" s="17" t="s">
        <v>181</v>
      </c>
      <c r="G211" s="17" t="s">
        <v>335</v>
      </c>
      <c r="H211" s="18"/>
      <c r="I211" s="20">
        <f>I212</f>
        <v>0</v>
      </c>
      <c r="J211" s="20">
        <f>J212</f>
        <v>15837.8</v>
      </c>
    </row>
    <row r="212" spans="1:10" x14ac:dyDescent="0.25">
      <c r="A212" s="23" t="s">
        <v>336</v>
      </c>
      <c r="B212" s="17" t="s">
        <v>16</v>
      </c>
      <c r="C212" s="17" t="s">
        <v>65</v>
      </c>
      <c r="D212" s="17" t="s">
        <v>100</v>
      </c>
      <c r="E212" s="17" t="s">
        <v>337</v>
      </c>
      <c r="F212" s="17" t="s">
        <v>181</v>
      </c>
      <c r="G212" s="17" t="s">
        <v>335</v>
      </c>
      <c r="H212" s="18"/>
      <c r="I212" s="20">
        <f>I213+I215+I217+I219+I221</f>
        <v>0</v>
      </c>
      <c r="J212" s="20">
        <f>J213+J215+J217+J219+J221</f>
        <v>15837.8</v>
      </c>
    </row>
    <row r="213" spans="1:10" x14ac:dyDescent="0.25">
      <c r="A213" s="23" t="s">
        <v>121</v>
      </c>
      <c r="B213" s="17" t="s">
        <v>16</v>
      </c>
      <c r="C213" s="17" t="s">
        <v>65</v>
      </c>
      <c r="D213" s="17" t="s">
        <v>100</v>
      </c>
      <c r="E213" s="17" t="s">
        <v>337</v>
      </c>
      <c r="F213" s="17" t="s">
        <v>181</v>
      </c>
      <c r="G213" s="17" t="s">
        <v>233</v>
      </c>
      <c r="H213" s="18"/>
      <c r="I213" s="20">
        <f>I214</f>
        <v>0</v>
      </c>
      <c r="J213" s="20">
        <f>J214</f>
        <v>5457.8</v>
      </c>
    </row>
    <row r="214" spans="1:10" ht="30" x14ac:dyDescent="0.25">
      <c r="A214" s="23" t="s">
        <v>196</v>
      </c>
      <c r="B214" s="17" t="s">
        <v>16</v>
      </c>
      <c r="C214" s="17" t="s">
        <v>65</v>
      </c>
      <c r="D214" s="17" t="s">
        <v>100</v>
      </c>
      <c r="E214" s="17" t="s">
        <v>337</v>
      </c>
      <c r="F214" s="17" t="s">
        <v>181</v>
      </c>
      <c r="G214" s="17" t="s">
        <v>233</v>
      </c>
      <c r="H214" s="18">
        <v>240</v>
      </c>
      <c r="I214" s="20">
        <f>'Прил 4'!J201</f>
        <v>0</v>
      </c>
      <c r="J214" s="20">
        <f>'Прил 4'!K201</f>
        <v>5457.8</v>
      </c>
    </row>
    <row r="215" spans="1:10" x14ac:dyDescent="0.25">
      <c r="A215" s="23" t="s">
        <v>123</v>
      </c>
      <c r="B215" s="17" t="s">
        <v>16</v>
      </c>
      <c r="C215" s="17" t="s">
        <v>65</v>
      </c>
      <c r="D215" s="17" t="s">
        <v>100</v>
      </c>
      <c r="E215" s="17" t="s">
        <v>337</v>
      </c>
      <c r="F215" s="17" t="s">
        <v>181</v>
      </c>
      <c r="G215" s="17" t="s">
        <v>235</v>
      </c>
      <c r="H215" s="18"/>
      <c r="I215" s="20">
        <f>I216</f>
        <v>0</v>
      </c>
      <c r="J215" s="20">
        <f>J216</f>
        <v>3930</v>
      </c>
    </row>
    <row r="216" spans="1:10" ht="30" x14ac:dyDescent="0.25">
      <c r="A216" s="23" t="s">
        <v>196</v>
      </c>
      <c r="B216" s="17" t="s">
        <v>16</v>
      </c>
      <c r="C216" s="17" t="s">
        <v>65</v>
      </c>
      <c r="D216" s="17" t="s">
        <v>100</v>
      </c>
      <c r="E216" s="17" t="s">
        <v>337</v>
      </c>
      <c r="F216" s="17" t="s">
        <v>181</v>
      </c>
      <c r="G216" s="17" t="s">
        <v>235</v>
      </c>
      <c r="H216" s="18">
        <v>240</v>
      </c>
      <c r="I216" s="20">
        <f>'Прил 4'!J203</f>
        <v>0</v>
      </c>
      <c r="J216" s="20">
        <f>'Прил 4'!K203</f>
        <v>3930</v>
      </c>
    </row>
    <row r="217" spans="1:10" ht="30" x14ac:dyDescent="0.25">
      <c r="A217" s="23" t="s">
        <v>165</v>
      </c>
      <c r="B217" s="17" t="s">
        <v>16</v>
      </c>
      <c r="C217" s="17" t="s">
        <v>65</v>
      </c>
      <c r="D217" s="17" t="s">
        <v>100</v>
      </c>
      <c r="E217" s="17" t="s">
        <v>337</v>
      </c>
      <c r="F217" s="17" t="s">
        <v>181</v>
      </c>
      <c r="G217" s="17" t="s">
        <v>236</v>
      </c>
      <c r="H217" s="18"/>
      <c r="I217" s="20">
        <f>I218</f>
        <v>0</v>
      </c>
      <c r="J217" s="20">
        <f>J218</f>
        <v>50</v>
      </c>
    </row>
    <row r="218" spans="1:10" ht="30" x14ac:dyDescent="0.25">
      <c r="A218" s="23" t="s">
        <v>196</v>
      </c>
      <c r="B218" s="17" t="s">
        <v>16</v>
      </c>
      <c r="C218" s="17" t="s">
        <v>65</v>
      </c>
      <c r="D218" s="17" t="s">
        <v>100</v>
      </c>
      <c r="E218" s="17" t="s">
        <v>337</v>
      </c>
      <c r="F218" s="17" t="s">
        <v>181</v>
      </c>
      <c r="G218" s="17" t="s">
        <v>236</v>
      </c>
      <c r="H218" s="18">
        <v>240</v>
      </c>
      <c r="I218" s="20">
        <f>'Прил 4'!J205</f>
        <v>0</v>
      </c>
      <c r="J218" s="20">
        <f>'Прил 4'!K205</f>
        <v>50</v>
      </c>
    </row>
    <row r="219" spans="1:10" x14ac:dyDescent="0.25">
      <c r="A219" s="23" t="s">
        <v>207</v>
      </c>
      <c r="B219" s="17" t="s">
        <v>16</v>
      </c>
      <c r="C219" s="17" t="s">
        <v>65</v>
      </c>
      <c r="D219" s="17" t="s">
        <v>100</v>
      </c>
      <c r="E219" s="17" t="s">
        <v>337</v>
      </c>
      <c r="F219" s="17" t="s">
        <v>181</v>
      </c>
      <c r="G219" s="17" t="s">
        <v>237</v>
      </c>
      <c r="H219" s="18"/>
      <c r="I219" s="20">
        <f>I220</f>
        <v>0</v>
      </c>
      <c r="J219" s="20">
        <f>J220</f>
        <v>4200</v>
      </c>
    </row>
    <row r="220" spans="1:10" ht="30" x14ac:dyDescent="0.25">
      <c r="A220" s="23" t="s">
        <v>196</v>
      </c>
      <c r="B220" s="17" t="s">
        <v>16</v>
      </c>
      <c r="C220" s="17" t="s">
        <v>65</v>
      </c>
      <c r="D220" s="17" t="s">
        <v>100</v>
      </c>
      <c r="E220" s="17" t="s">
        <v>337</v>
      </c>
      <c r="F220" s="17" t="s">
        <v>181</v>
      </c>
      <c r="G220" s="17" t="s">
        <v>237</v>
      </c>
      <c r="H220" s="18">
        <v>240</v>
      </c>
      <c r="I220" s="20">
        <f>'Прил 4'!J207</f>
        <v>0</v>
      </c>
      <c r="J220" s="20">
        <f>'Прил 4'!K207</f>
        <v>4200</v>
      </c>
    </row>
    <row r="221" spans="1:10" x14ac:dyDescent="0.25">
      <c r="A221" s="23" t="s">
        <v>154</v>
      </c>
      <c r="B221" s="17" t="s">
        <v>16</v>
      </c>
      <c r="C221" s="17" t="s">
        <v>65</v>
      </c>
      <c r="D221" s="17" t="s">
        <v>100</v>
      </c>
      <c r="E221" s="17" t="s">
        <v>337</v>
      </c>
      <c r="F221" s="17" t="s">
        <v>181</v>
      </c>
      <c r="G221" s="17" t="s">
        <v>238</v>
      </c>
      <c r="H221" s="18"/>
      <c r="I221" s="20">
        <f>I222</f>
        <v>0</v>
      </c>
      <c r="J221" s="20">
        <f>J222</f>
        <v>2200</v>
      </c>
    </row>
    <row r="222" spans="1:10" ht="30" x14ac:dyDescent="0.25">
      <c r="A222" s="23" t="s">
        <v>196</v>
      </c>
      <c r="B222" s="17" t="s">
        <v>16</v>
      </c>
      <c r="C222" s="17" t="s">
        <v>65</v>
      </c>
      <c r="D222" s="17" t="s">
        <v>100</v>
      </c>
      <c r="E222" s="17" t="s">
        <v>337</v>
      </c>
      <c r="F222" s="17" t="s">
        <v>181</v>
      </c>
      <c r="G222" s="17" t="s">
        <v>238</v>
      </c>
      <c r="H222" s="18">
        <v>240</v>
      </c>
      <c r="I222" s="20">
        <f>'Прил 4'!J209</f>
        <v>0</v>
      </c>
      <c r="J222" s="20">
        <f>'Прил 4'!K209</f>
        <v>2200</v>
      </c>
    </row>
    <row r="223" spans="1:10" x14ac:dyDescent="0.25">
      <c r="A223" s="12" t="s">
        <v>97</v>
      </c>
      <c r="B223" s="13" t="s">
        <v>16</v>
      </c>
      <c r="C223" s="13" t="s">
        <v>98</v>
      </c>
      <c r="D223" s="13" t="s">
        <v>181</v>
      </c>
      <c r="E223" s="13" t="s">
        <v>205</v>
      </c>
      <c r="F223" s="13" t="s">
        <v>181</v>
      </c>
      <c r="G223" s="13" t="s">
        <v>335</v>
      </c>
      <c r="H223" s="14" t="s">
        <v>8</v>
      </c>
      <c r="I223" s="15">
        <f>I224+I227</f>
        <v>30</v>
      </c>
      <c r="J223" s="15">
        <f>J224+J227</f>
        <v>30</v>
      </c>
    </row>
    <row r="224" spans="1:10" s="27" customFormat="1" ht="43.5" x14ac:dyDescent="0.25">
      <c r="A224" s="25" t="s">
        <v>375</v>
      </c>
      <c r="B224" s="13" t="s">
        <v>16</v>
      </c>
      <c r="C224" s="13" t="s">
        <v>98</v>
      </c>
      <c r="D224" s="13" t="s">
        <v>16</v>
      </c>
      <c r="E224" s="14">
        <v>0</v>
      </c>
      <c r="F224" s="13" t="s">
        <v>181</v>
      </c>
      <c r="G224" s="13" t="s">
        <v>335</v>
      </c>
      <c r="H224" s="14"/>
      <c r="I224" s="24">
        <f>I225</f>
        <v>30</v>
      </c>
      <c r="J224" s="24">
        <f>J225</f>
        <v>0</v>
      </c>
    </row>
    <row r="225" spans="1:10" x14ac:dyDescent="0.25">
      <c r="A225" s="23" t="s">
        <v>185</v>
      </c>
      <c r="B225" s="17" t="s">
        <v>16</v>
      </c>
      <c r="C225" s="17" t="s">
        <v>98</v>
      </c>
      <c r="D225" s="17" t="s">
        <v>16</v>
      </c>
      <c r="E225" s="18">
        <v>0</v>
      </c>
      <c r="F225" s="17" t="s">
        <v>181</v>
      </c>
      <c r="G225" s="17" t="s">
        <v>239</v>
      </c>
      <c r="H225" s="18"/>
      <c r="I225" s="20">
        <f>I226</f>
        <v>30</v>
      </c>
      <c r="J225" s="20">
        <f>J226</f>
        <v>0</v>
      </c>
    </row>
    <row r="226" spans="1:10" ht="30" x14ac:dyDescent="0.25">
      <c r="A226" s="23" t="s">
        <v>208</v>
      </c>
      <c r="B226" s="17" t="s">
        <v>16</v>
      </c>
      <c r="C226" s="17" t="s">
        <v>98</v>
      </c>
      <c r="D226" s="17" t="s">
        <v>16</v>
      </c>
      <c r="E226" s="18">
        <v>0</v>
      </c>
      <c r="F226" s="17" t="s">
        <v>181</v>
      </c>
      <c r="G226" s="17" t="s">
        <v>239</v>
      </c>
      <c r="H226" s="18">
        <v>810</v>
      </c>
      <c r="I226" s="20">
        <f>'Прил 4'!J213</f>
        <v>30</v>
      </c>
      <c r="J226" s="20">
        <f>'Прил 4'!K213</f>
        <v>0</v>
      </c>
    </row>
    <row r="227" spans="1:10" x14ac:dyDescent="0.25">
      <c r="A227" s="25" t="s">
        <v>116</v>
      </c>
      <c r="B227" s="13" t="s">
        <v>16</v>
      </c>
      <c r="C227" s="13" t="s">
        <v>98</v>
      </c>
      <c r="D227" s="13" t="s">
        <v>100</v>
      </c>
      <c r="E227" s="13" t="s">
        <v>205</v>
      </c>
      <c r="F227" s="13" t="s">
        <v>181</v>
      </c>
      <c r="G227" s="13" t="s">
        <v>335</v>
      </c>
      <c r="H227" s="18"/>
      <c r="I227" s="24">
        <f t="shared" ref="I227:J230" si="12">I228</f>
        <v>0</v>
      </c>
      <c r="J227" s="24">
        <f t="shared" si="12"/>
        <v>30</v>
      </c>
    </row>
    <row r="228" spans="1:10" x14ac:dyDescent="0.25">
      <c r="A228" s="23" t="s">
        <v>336</v>
      </c>
      <c r="B228" s="17" t="s">
        <v>16</v>
      </c>
      <c r="C228" s="17" t="s">
        <v>98</v>
      </c>
      <c r="D228" s="17" t="s">
        <v>100</v>
      </c>
      <c r="E228" s="17" t="s">
        <v>337</v>
      </c>
      <c r="F228" s="17" t="s">
        <v>181</v>
      </c>
      <c r="G228" s="17" t="s">
        <v>335</v>
      </c>
      <c r="H228" s="18"/>
      <c r="I228" s="20">
        <f t="shared" si="12"/>
        <v>0</v>
      </c>
      <c r="J228" s="20">
        <f t="shared" si="12"/>
        <v>30</v>
      </c>
    </row>
    <row r="229" spans="1:10" x14ac:dyDescent="0.25">
      <c r="A229" s="23" t="s">
        <v>336</v>
      </c>
      <c r="B229" s="17" t="s">
        <v>16</v>
      </c>
      <c r="C229" s="17" t="s">
        <v>98</v>
      </c>
      <c r="D229" s="17" t="s">
        <v>100</v>
      </c>
      <c r="E229" s="17" t="s">
        <v>337</v>
      </c>
      <c r="F229" s="17" t="s">
        <v>181</v>
      </c>
      <c r="G229" s="17" t="s">
        <v>335</v>
      </c>
      <c r="H229" s="18"/>
      <c r="I229" s="20">
        <f t="shared" si="12"/>
        <v>0</v>
      </c>
      <c r="J229" s="20">
        <f t="shared" si="12"/>
        <v>30</v>
      </c>
    </row>
    <row r="230" spans="1:10" x14ac:dyDescent="0.25">
      <c r="A230" s="23" t="s">
        <v>185</v>
      </c>
      <c r="B230" s="17" t="s">
        <v>16</v>
      </c>
      <c r="C230" s="17" t="s">
        <v>98</v>
      </c>
      <c r="D230" s="17" t="s">
        <v>100</v>
      </c>
      <c r="E230" s="17" t="s">
        <v>337</v>
      </c>
      <c r="F230" s="17" t="s">
        <v>181</v>
      </c>
      <c r="G230" s="17" t="s">
        <v>239</v>
      </c>
      <c r="H230" s="18"/>
      <c r="I230" s="20">
        <f t="shared" si="12"/>
        <v>0</v>
      </c>
      <c r="J230" s="20">
        <f t="shared" si="12"/>
        <v>30</v>
      </c>
    </row>
    <row r="231" spans="1:10" ht="30" x14ac:dyDescent="0.25">
      <c r="A231" s="23" t="s">
        <v>208</v>
      </c>
      <c r="B231" s="17" t="s">
        <v>16</v>
      </c>
      <c r="C231" s="17" t="s">
        <v>98</v>
      </c>
      <c r="D231" s="17" t="s">
        <v>100</v>
      </c>
      <c r="E231" s="17" t="s">
        <v>337</v>
      </c>
      <c r="F231" s="17" t="s">
        <v>181</v>
      </c>
      <c r="G231" s="17" t="s">
        <v>239</v>
      </c>
      <c r="H231" s="18">
        <v>810</v>
      </c>
      <c r="I231" s="20">
        <f>'Прил 4'!J218</f>
        <v>0</v>
      </c>
      <c r="J231" s="20">
        <f>'Прил 4'!K218</f>
        <v>30</v>
      </c>
    </row>
    <row r="232" spans="1:10" x14ac:dyDescent="0.25">
      <c r="A232" s="14" t="s">
        <v>19</v>
      </c>
      <c r="B232" s="13" t="s">
        <v>17</v>
      </c>
      <c r="C232" s="14" t="s">
        <v>9</v>
      </c>
      <c r="D232" s="17"/>
      <c r="E232" s="18"/>
      <c r="F232" s="17"/>
      <c r="G232" s="17"/>
      <c r="H232" s="18"/>
      <c r="I232" s="24">
        <f>I233+I245+I250+I295</f>
        <v>37143.5</v>
      </c>
      <c r="J232" s="24">
        <f>J233+J245+J250+J295</f>
        <v>37777.100000000006</v>
      </c>
    </row>
    <row r="233" spans="1:10" x14ac:dyDescent="0.25">
      <c r="A233" s="12" t="s">
        <v>20</v>
      </c>
      <c r="B233" s="13" t="s">
        <v>17</v>
      </c>
      <c r="C233" s="14" t="s">
        <v>12</v>
      </c>
      <c r="D233" s="13" t="s">
        <v>181</v>
      </c>
      <c r="E233" s="13" t="s">
        <v>205</v>
      </c>
      <c r="F233" s="13" t="s">
        <v>181</v>
      </c>
      <c r="G233" s="13" t="s">
        <v>335</v>
      </c>
      <c r="H233" s="18"/>
      <c r="I233" s="24">
        <f>I234+I238</f>
        <v>1250.4000000000001</v>
      </c>
      <c r="J233" s="24">
        <f>J234+J238</f>
        <v>1251.4000000000001</v>
      </c>
    </row>
    <row r="234" spans="1:10" s="27" customFormat="1" ht="43.5" x14ac:dyDescent="0.25">
      <c r="A234" s="25" t="s">
        <v>376</v>
      </c>
      <c r="B234" s="13" t="s">
        <v>17</v>
      </c>
      <c r="C234" s="13" t="s">
        <v>12</v>
      </c>
      <c r="D234" s="13" t="s">
        <v>17</v>
      </c>
      <c r="E234" s="14">
        <v>0</v>
      </c>
      <c r="F234" s="13" t="s">
        <v>181</v>
      </c>
      <c r="G234" s="17" t="s">
        <v>335</v>
      </c>
      <c r="H234" s="14"/>
      <c r="I234" s="24">
        <f t="shared" ref="I234:J236" si="13">I235</f>
        <v>215</v>
      </c>
      <c r="J234" s="24">
        <f t="shared" si="13"/>
        <v>0</v>
      </c>
    </row>
    <row r="235" spans="1:10" x14ac:dyDescent="0.25">
      <c r="A235" s="25" t="s">
        <v>125</v>
      </c>
      <c r="B235" s="13" t="s">
        <v>17</v>
      </c>
      <c r="C235" s="13" t="s">
        <v>12</v>
      </c>
      <c r="D235" s="13" t="s">
        <v>17</v>
      </c>
      <c r="E235" s="14">
        <v>1</v>
      </c>
      <c r="F235" s="13" t="s">
        <v>181</v>
      </c>
      <c r="G235" s="17" t="s">
        <v>335</v>
      </c>
      <c r="H235" s="14"/>
      <c r="I235" s="24">
        <f t="shared" si="13"/>
        <v>215</v>
      </c>
      <c r="J235" s="24">
        <f t="shared" si="13"/>
        <v>0</v>
      </c>
    </row>
    <row r="236" spans="1:10" x14ac:dyDescent="0.25">
      <c r="A236" s="23" t="s">
        <v>210</v>
      </c>
      <c r="B236" s="17" t="s">
        <v>17</v>
      </c>
      <c r="C236" s="17" t="s">
        <v>12</v>
      </c>
      <c r="D236" s="17" t="s">
        <v>17</v>
      </c>
      <c r="E236" s="18">
        <v>1</v>
      </c>
      <c r="F236" s="17" t="s">
        <v>181</v>
      </c>
      <c r="G236" s="17" t="s">
        <v>240</v>
      </c>
      <c r="H236" s="18"/>
      <c r="I236" s="20">
        <f t="shared" si="13"/>
        <v>215</v>
      </c>
      <c r="J236" s="20">
        <f t="shared" si="13"/>
        <v>0</v>
      </c>
    </row>
    <row r="237" spans="1:10" ht="30" x14ac:dyDescent="0.25">
      <c r="A237" s="23" t="s">
        <v>196</v>
      </c>
      <c r="B237" s="17" t="s">
        <v>17</v>
      </c>
      <c r="C237" s="17" t="s">
        <v>12</v>
      </c>
      <c r="D237" s="17" t="s">
        <v>17</v>
      </c>
      <c r="E237" s="18">
        <v>1</v>
      </c>
      <c r="F237" s="17" t="s">
        <v>181</v>
      </c>
      <c r="G237" s="17" t="s">
        <v>240</v>
      </c>
      <c r="H237" s="18">
        <v>240</v>
      </c>
      <c r="I237" s="20">
        <f>'Прил 4'!J224</f>
        <v>215</v>
      </c>
      <c r="J237" s="20">
        <f>'Прил 4'!K224</f>
        <v>0</v>
      </c>
    </row>
    <row r="238" spans="1:10" ht="17.25" customHeight="1" x14ac:dyDescent="0.25">
      <c r="A238" s="25" t="s">
        <v>116</v>
      </c>
      <c r="B238" s="13" t="s">
        <v>17</v>
      </c>
      <c r="C238" s="14" t="s">
        <v>12</v>
      </c>
      <c r="D238" s="13" t="s">
        <v>100</v>
      </c>
      <c r="E238" s="14">
        <v>0</v>
      </c>
      <c r="F238" s="13" t="s">
        <v>181</v>
      </c>
      <c r="G238" s="13" t="s">
        <v>335</v>
      </c>
      <c r="H238" s="18"/>
      <c r="I238" s="24">
        <f>I239</f>
        <v>1035.4000000000001</v>
      </c>
      <c r="J238" s="24">
        <f>J239</f>
        <v>1251.4000000000001</v>
      </c>
    </row>
    <row r="239" spans="1:10" x14ac:dyDescent="0.25">
      <c r="A239" s="23" t="s">
        <v>336</v>
      </c>
      <c r="B239" s="17" t="s">
        <v>17</v>
      </c>
      <c r="C239" s="18" t="s">
        <v>12</v>
      </c>
      <c r="D239" s="17" t="s">
        <v>100</v>
      </c>
      <c r="E239" s="18">
        <v>9</v>
      </c>
      <c r="F239" s="17" t="s">
        <v>181</v>
      </c>
      <c r="G239" s="17" t="s">
        <v>335</v>
      </c>
      <c r="H239" s="18"/>
      <c r="I239" s="20">
        <f>I240</f>
        <v>1035.4000000000001</v>
      </c>
      <c r="J239" s="20">
        <f>J240</f>
        <v>1251.4000000000001</v>
      </c>
    </row>
    <row r="240" spans="1:10" x14ac:dyDescent="0.25">
      <c r="A240" s="23" t="s">
        <v>336</v>
      </c>
      <c r="B240" s="17" t="s">
        <v>17</v>
      </c>
      <c r="C240" s="18" t="s">
        <v>12</v>
      </c>
      <c r="D240" s="17" t="s">
        <v>100</v>
      </c>
      <c r="E240" s="18">
        <v>9</v>
      </c>
      <c r="F240" s="17" t="s">
        <v>181</v>
      </c>
      <c r="G240" s="17" t="s">
        <v>335</v>
      </c>
      <c r="H240" s="18"/>
      <c r="I240" s="20">
        <f>I241+I243</f>
        <v>1035.4000000000001</v>
      </c>
      <c r="J240" s="20">
        <f>J241+J243</f>
        <v>1251.4000000000001</v>
      </c>
    </row>
    <row r="241" spans="1:10" x14ac:dyDescent="0.25">
      <c r="A241" s="23" t="s">
        <v>210</v>
      </c>
      <c r="B241" s="17" t="s">
        <v>17</v>
      </c>
      <c r="C241" s="17" t="s">
        <v>12</v>
      </c>
      <c r="D241" s="17" t="s">
        <v>100</v>
      </c>
      <c r="E241" s="18">
        <v>9</v>
      </c>
      <c r="F241" s="17" t="s">
        <v>181</v>
      </c>
      <c r="G241" s="17" t="s">
        <v>240</v>
      </c>
      <c r="H241" s="18"/>
      <c r="I241" s="20">
        <f>I242</f>
        <v>0</v>
      </c>
      <c r="J241" s="20">
        <f>J242</f>
        <v>319.5</v>
      </c>
    </row>
    <row r="242" spans="1:10" ht="30" x14ac:dyDescent="0.25">
      <c r="A242" s="23" t="s">
        <v>196</v>
      </c>
      <c r="B242" s="17" t="s">
        <v>17</v>
      </c>
      <c r="C242" s="17" t="s">
        <v>12</v>
      </c>
      <c r="D242" s="17" t="s">
        <v>100</v>
      </c>
      <c r="E242" s="18">
        <v>9</v>
      </c>
      <c r="F242" s="17" t="s">
        <v>181</v>
      </c>
      <c r="G242" s="17" t="s">
        <v>240</v>
      </c>
      <c r="H242" s="18">
        <v>240</v>
      </c>
      <c r="I242" s="20">
        <f>'Прил 4'!J229</f>
        <v>0</v>
      </c>
      <c r="J242" s="20">
        <f>'Прил 4'!K229</f>
        <v>319.5</v>
      </c>
    </row>
    <row r="243" spans="1:10" ht="30" x14ac:dyDescent="0.25">
      <c r="A243" s="23" t="s">
        <v>180</v>
      </c>
      <c r="B243" s="17" t="s">
        <v>17</v>
      </c>
      <c r="C243" s="18" t="s">
        <v>12</v>
      </c>
      <c r="D243" s="17" t="s">
        <v>100</v>
      </c>
      <c r="E243" s="18">
        <v>9</v>
      </c>
      <c r="F243" s="17" t="s">
        <v>181</v>
      </c>
      <c r="G243" s="17" t="s">
        <v>241</v>
      </c>
      <c r="H243" s="18"/>
      <c r="I243" s="20">
        <f>I244</f>
        <v>1035.4000000000001</v>
      </c>
      <c r="J243" s="20">
        <f>J244</f>
        <v>931.9</v>
      </c>
    </row>
    <row r="244" spans="1:10" ht="30" x14ac:dyDescent="0.25">
      <c r="A244" s="23" t="s">
        <v>196</v>
      </c>
      <c r="B244" s="17" t="s">
        <v>17</v>
      </c>
      <c r="C244" s="18" t="s">
        <v>12</v>
      </c>
      <c r="D244" s="17" t="s">
        <v>100</v>
      </c>
      <c r="E244" s="18">
        <v>9</v>
      </c>
      <c r="F244" s="17" t="s">
        <v>181</v>
      </c>
      <c r="G244" s="17" t="s">
        <v>241</v>
      </c>
      <c r="H244" s="18">
        <v>240</v>
      </c>
      <c r="I244" s="20">
        <f>'Прил 4'!J231</f>
        <v>1035.4000000000001</v>
      </c>
      <c r="J244" s="20">
        <f>'Прил 4'!K231</f>
        <v>931.9</v>
      </c>
    </row>
    <row r="245" spans="1:10" hidden="1" x14ac:dyDescent="0.25">
      <c r="A245" s="12" t="s">
        <v>83</v>
      </c>
      <c r="B245" s="13" t="s">
        <v>17</v>
      </c>
      <c r="C245" s="13" t="s">
        <v>14</v>
      </c>
      <c r="D245" s="13" t="s">
        <v>181</v>
      </c>
      <c r="E245" s="13" t="s">
        <v>205</v>
      </c>
      <c r="F245" s="13" t="s">
        <v>181</v>
      </c>
      <c r="G245" s="13" t="s">
        <v>335</v>
      </c>
      <c r="H245" s="37"/>
      <c r="I245" s="24">
        <f t="shared" ref="I245:J248" si="14">I246</f>
        <v>0</v>
      </c>
      <c r="J245" s="24">
        <f t="shared" si="14"/>
        <v>0</v>
      </c>
    </row>
    <row r="246" spans="1:10" s="27" customFormat="1" ht="43.5" hidden="1" x14ac:dyDescent="0.25">
      <c r="A246" s="25" t="s">
        <v>376</v>
      </c>
      <c r="B246" s="13" t="s">
        <v>17</v>
      </c>
      <c r="C246" s="13" t="s">
        <v>14</v>
      </c>
      <c r="D246" s="13" t="s">
        <v>17</v>
      </c>
      <c r="E246" s="14">
        <v>0</v>
      </c>
      <c r="F246" s="13" t="s">
        <v>181</v>
      </c>
      <c r="G246" s="13" t="s">
        <v>335</v>
      </c>
      <c r="H246" s="59"/>
      <c r="I246" s="24">
        <f t="shared" si="14"/>
        <v>0</v>
      </c>
      <c r="J246" s="24">
        <f t="shared" si="14"/>
        <v>0</v>
      </c>
    </row>
    <row r="247" spans="1:10" ht="30" hidden="1" customHeight="1" x14ac:dyDescent="0.25">
      <c r="A247" s="12" t="s">
        <v>177</v>
      </c>
      <c r="B247" s="13" t="s">
        <v>17</v>
      </c>
      <c r="C247" s="13" t="s">
        <v>14</v>
      </c>
      <c r="D247" s="13" t="s">
        <v>17</v>
      </c>
      <c r="E247" s="14">
        <v>3</v>
      </c>
      <c r="F247" s="13" t="s">
        <v>181</v>
      </c>
      <c r="G247" s="17" t="s">
        <v>335</v>
      </c>
      <c r="H247" s="59"/>
      <c r="I247" s="24">
        <f t="shared" si="14"/>
        <v>0</v>
      </c>
      <c r="J247" s="24">
        <f t="shared" si="14"/>
        <v>0</v>
      </c>
    </row>
    <row r="248" spans="1:10" hidden="1" x14ac:dyDescent="0.25">
      <c r="A248" s="16" t="s">
        <v>124</v>
      </c>
      <c r="B248" s="17" t="s">
        <v>17</v>
      </c>
      <c r="C248" s="17" t="s">
        <v>14</v>
      </c>
      <c r="D248" s="17" t="s">
        <v>17</v>
      </c>
      <c r="E248" s="18">
        <v>3</v>
      </c>
      <c r="F248" s="17" t="s">
        <v>181</v>
      </c>
      <c r="G248" s="121">
        <v>29550</v>
      </c>
      <c r="H248" s="37"/>
      <c r="I248" s="20">
        <f t="shared" si="14"/>
        <v>0</v>
      </c>
      <c r="J248" s="20">
        <f t="shared" si="14"/>
        <v>0</v>
      </c>
    </row>
    <row r="249" spans="1:10" ht="30" hidden="1" x14ac:dyDescent="0.25">
      <c r="A249" s="23" t="s">
        <v>196</v>
      </c>
      <c r="B249" s="17" t="s">
        <v>17</v>
      </c>
      <c r="C249" s="17" t="s">
        <v>14</v>
      </c>
      <c r="D249" s="17" t="s">
        <v>17</v>
      </c>
      <c r="E249" s="18">
        <v>3</v>
      </c>
      <c r="F249" s="17" t="s">
        <v>181</v>
      </c>
      <c r="G249" s="121">
        <v>29550</v>
      </c>
      <c r="H249" s="121">
        <v>240</v>
      </c>
      <c r="I249" s="20">
        <f>'Прил 4'!J236</f>
        <v>0</v>
      </c>
      <c r="J249" s="20">
        <f>'Прил 4'!K236</f>
        <v>0</v>
      </c>
    </row>
    <row r="250" spans="1:10" x14ac:dyDescent="0.25">
      <c r="A250" s="12" t="s">
        <v>3</v>
      </c>
      <c r="B250" s="13" t="s">
        <v>17</v>
      </c>
      <c r="C250" s="14" t="s">
        <v>13</v>
      </c>
      <c r="D250" s="13" t="s">
        <v>181</v>
      </c>
      <c r="E250" s="13" t="s">
        <v>205</v>
      </c>
      <c r="F250" s="13" t="s">
        <v>181</v>
      </c>
      <c r="G250" s="13" t="s">
        <v>335</v>
      </c>
      <c r="H250" s="14"/>
      <c r="I250" s="15">
        <f>I251+I280</f>
        <v>17427.3</v>
      </c>
      <c r="J250" s="15">
        <f>J251+J280</f>
        <v>18439</v>
      </c>
    </row>
    <row r="251" spans="1:10" s="27" customFormat="1" ht="29.25" x14ac:dyDescent="0.25">
      <c r="A251" s="12" t="s">
        <v>374</v>
      </c>
      <c r="B251" s="13" t="s">
        <v>17</v>
      </c>
      <c r="C251" s="13" t="s">
        <v>13</v>
      </c>
      <c r="D251" s="13" t="s">
        <v>13</v>
      </c>
      <c r="E251" s="14">
        <v>0</v>
      </c>
      <c r="F251" s="13" t="s">
        <v>181</v>
      </c>
      <c r="G251" s="13" t="s">
        <v>335</v>
      </c>
      <c r="H251" s="14"/>
      <c r="I251" s="24">
        <f>I252+I257</f>
        <v>17427.3</v>
      </c>
      <c r="J251" s="24">
        <f>J252+J257</f>
        <v>0</v>
      </c>
    </row>
    <row r="252" spans="1:10" ht="29.25" x14ac:dyDescent="0.25">
      <c r="A252" s="25" t="s">
        <v>127</v>
      </c>
      <c r="B252" s="13" t="s">
        <v>17</v>
      </c>
      <c r="C252" s="13" t="s">
        <v>13</v>
      </c>
      <c r="D252" s="13" t="s">
        <v>13</v>
      </c>
      <c r="E252" s="14">
        <v>2</v>
      </c>
      <c r="F252" s="13" t="s">
        <v>181</v>
      </c>
      <c r="G252" s="13" t="s">
        <v>335</v>
      </c>
      <c r="H252" s="14"/>
      <c r="I252" s="24">
        <f>I253+I255</f>
        <v>10256</v>
      </c>
      <c r="J252" s="24">
        <f>J253+J255</f>
        <v>0</v>
      </c>
    </row>
    <row r="253" spans="1:10" x14ac:dyDescent="0.25">
      <c r="A253" s="23" t="s">
        <v>128</v>
      </c>
      <c r="B253" s="17" t="s">
        <v>17</v>
      </c>
      <c r="C253" s="17" t="s">
        <v>13</v>
      </c>
      <c r="D253" s="17" t="s">
        <v>13</v>
      </c>
      <c r="E253" s="18">
        <v>2</v>
      </c>
      <c r="F253" s="17" t="s">
        <v>181</v>
      </c>
      <c r="G253" s="17" t="s">
        <v>242</v>
      </c>
      <c r="H253" s="18"/>
      <c r="I253" s="20">
        <f>I254</f>
        <v>6356</v>
      </c>
      <c r="J253" s="20">
        <f>J254</f>
        <v>0</v>
      </c>
    </row>
    <row r="254" spans="1:10" ht="30" x14ac:dyDescent="0.25">
      <c r="A254" s="23" t="s">
        <v>196</v>
      </c>
      <c r="B254" s="17" t="s">
        <v>17</v>
      </c>
      <c r="C254" s="17" t="s">
        <v>13</v>
      </c>
      <c r="D254" s="17" t="s">
        <v>13</v>
      </c>
      <c r="E254" s="18">
        <v>2</v>
      </c>
      <c r="F254" s="17" t="s">
        <v>181</v>
      </c>
      <c r="G254" s="17" t="s">
        <v>242</v>
      </c>
      <c r="H254" s="18">
        <v>240</v>
      </c>
      <c r="I254" s="20">
        <f>'Прил 4'!J241</f>
        <v>6356</v>
      </c>
      <c r="J254" s="20">
        <f>'Прил 4'!K241</f>
        <v>0</v>
      </c>
    </row>
    <row r="255" spans="1:10" x14ac:dyDescent="0.25">
      <c r="A255" s="23" t="s">
        <v>131</v>
      </c>
      <c r="B255" s="17" t="s">
        <v>17</v>
      </c>
      <c r="C255" s="17" t="s">
        <v>13</v>
      </c>
      <c r="D255" s="17" t="s">
        <v>13</v>
      </c>
      <c r="E255" s="18">
        <v>2</v>
      </c>
      <c r="F255" s="17" t="s">
        <v>181</v>
      </c>
      <c r="G255" s="17" t="s">
        <v>243</v>
      </c>
      <c r="H255" s="18"/>
      <c r="I255" s="20">
        <f>I256</f>
        <v>3900</v>
      </c>
      <c r="J255" s="20">
        <f>J256</f>
        <v>0</v>
      </c>
    </row>
    <row r="256" spans="1:10" ht="30" x14ac:dyDescent="0.25">
      <c r="A256" s="23" t="s">
        <v>196</v>
      </c>
      <c r="B256" s="17" t="s">
        <v>17</v>
      </c>
      <c r="C256" s="17" t="s">
        <v>13</v>
      </c>
      <c r="D256" s="17" t="s">
        <v>13</v>
      </c>
      <c r="E256" s="18">
        <v>2</v>
      </c>
      <c r="F256" s="17" t="s">
        <v>181</v>
      </c>
      <c r="G256" s="17" t="s">
        <v>243</v>
      </c>
      <c r="H256" s="18">
        <v>240</v>
      </c>
      <c r="I256" s="20">
        <f>'Прил 4'!J243</f>
        <v>3900</v>
      </c>
      <c r="J256" s="20">
        <f>'Прил 4'!K243</f>
        <v>0</v>
      </c>
    </row>
    <row r="257" spans="1:29" ht="29.25" x14ac:dyDescent="0.25">
      <c r="A257" s="25" t="s">
        <v>129</v>
      </c>
      <c r="B257" s="13" t="s">
        <v>17</v>
      </c>
      <c r="C257" s="13" t="s">
        <v>13</v>
      </c>
      <c r="D257" s="13" t="s">
        <v>13</v>
      </c>
      <c r="E257" s="14">
        <v>3</v>
      </c>
      <c r="F257" s="13" t="s">
        <v>181</v>
      </c>
      <c r="G257" s="13" t="s">
        <v>335</v>
      </c>
      <c r="H257" s="14"/>
      <c r="I257" s="24">
        <f>I258+I260+I262+I264+I266+I268+I270+I272+I274+I276+I278</f>
        <v>7171.3</v>
      </c>
      <c r="J257" s="24">
        <f>J258+J260+J262+J264+J266+J268+J270+J272+J274+J276+J278</f>
        <v>0</v>
      </c>
    </row>
    <row r="258" spans="1:29" hidden="1" x14ac:dyDescent="0.25">
      <c r="A258" s="23" t="s">
        <v>123</v>
      </c>
      <c r="B258" s="17" t="s">
        <v>17</v>
      </c>
      <c r="C258" s="17" t="s">
        <v>13</v>
      </c>
      <c r="D258" s="17" t="s">
        <v>13</v>
      </c>
      <c r="E258" s="18">
        <v>3</v>
      </c>
      <c r="F258" s="17" t="s">
        <v>181</v>
      </c>
      <c r="G258" s="17" t="s">
        <v>235</v>
      </c>
      <c r="H258" s="18"/>
      <c r="I258" s="20">
        <f>I259</f>
        <v>0</v>
      </c>
      <c r="J258" s="20">
        <f>J259</f>
        <v>0</v>
      </c>
    </row>
    <row r="259" spans="1:29" ht="30" hidden="1" x14ac:dyDescent="0.25">
      <c r="A259" s="23" t="s">
        <v>196</v>
      </c>
      <c r="B259" s="17" t="s">
        <v>17</v>
      </c>
      <c r="C259" s="17" t="s">
        <v>13</v>
      </c>
      <c r="D259" s="17" t="s">
        <v>13</v>
      </c>
      <c r="E259" s="18">
        <v>3</v>
      </c>
      <c r="F259" s="17" t="s">
        <v>181</v>
      </c>
      <c r="G259" s="17" t="s">
        <v>235</v>
      </c>
      <c r="H259" s="18">
        <v>240</v>
      </c>
      <c r="I259" s="20">
        <f>'Прил 4'!J246</f>
        <v>0</v>
      </c>
      <c r="J259" s="20">
        <f>'Прил 4'!K246</f>
        <v>0</v>
      </c>
    </row>
    <row r="260" spans="1:29" x14ac:dyDescent="0.25">
      <c r="A260" s="23" t="s">
        <v>130</v>
      </c>
      <c r="B260" s="17" t="s">
        <v>17</v>
      </c>
      <c r="C260" s="17" t="s">
        <v>13</v>
      </c>
      <c r="D260" s="17" t="s">
        <v>13</v>
      </c>
      <c r="E260" s="18">
        <v>3</v>
      </c>
      <c r="F260" s="17" t="s">
        <v>181</v>
      </c>
      <c r="G260" s="17" t="s">
        <v>244</v>
      </c>
      <c r="H260" s="18"/>
      <c r="I260" s="20">
        <f>I261</f>
        <v>700</v>
      </c>
      <c r="J260" s="20">
        <f>J261</f>
        <v>0</v>
      </c>
    </row>
    <row r="261" spans="1:29" ht="30" x14ac:dyDescent="0.25">
      <c r="A261" s="23" t="s">
        <v>196</v>
      </c>
      <c r="B261" s="17" t="s">
        <v>17</v>
      </c>
      <c r="C261" s="17" t="s">
        <v>13</v>
      </c>
      <c r="D261" s="17" t="s">
        <v>13</v>
      </c>
      <c r="E261" s="18">
        <v>3</v>
      </c>
      <c r="F261" s="17" t="s">
        <v>181</v>
      </c>
      <c r="G261" s="17" t="s">
        <v>244</v>
      </c>
      <c r="H261" s="18">
        <v>240</v>
      </c>
      <c r="I261" s="20">
        <f>'Прил 4'!J248</f>
        <v>700</v>
      </c>
      <c r="J261" s="20">
        <f>'Прил 4'!K248</f>
        <v>0</v>
      </c>
    </row>
    <row r="262" spans="1:29" x14ac:dyDescent="0.25">
      <c r="A262" s="23" t="s">
        <v>132</v>
      </c>
      <c r="B262" s="17" t="s">
        <v>17</v>
      </c>
      <c r="C262" s="17" t="s">
        <v>13</v>
      </c>
      <c r="D262" s="17" t="s">
        <v>13</v>
      </c>
      <c r="E262" s="18">
        <v>3</v>
      </c>
      <c r="F262" s="17" t="s">
        <v>181</v>
      </c>
      <c r="G262" s="18">
        <v>29220</v>
      </c>
      <c r="H262" s="18"/>
      <c r="I262" s="20">
        <f>I263</f>
        <v>1000</v>
      </c>
      <c r="J262" s="20">
        <f>J263</f>
        <v>0</v>
      </c>
    </row>
    <row r="263" spans="1:29" ht="30" x14ac:dyDescent="0.25">
      <c r="A263" s="23" t="s">
        <v>196</v>
      </c>
      <c r="B263" s="17" t="s">
        <v>17</v>
      </c>
      <c r="C263" s="17" t="s">
        <v>13</v>
      </c>
      <c r="D263" s="17" t="s">
        <v>13</v>
      </c>
      <c r="E263" s="18">
        <v>3</v>
      </c>
      <c r="F263" s="17" t="s">
        <v>181</v>
      </c>
      <c r="G263" s="18">
        <v>29220</v>
      </c>
      <c r="H263" s="18">
        <v>240</v>
      </c>
      <c r="I263" s="20">
        <f>'Прил 4'!J250</f>
        <v>1000</v>
      </c>
      <c r="J263" s="20">
        <f>'Прил 4'!K250</f>
        <v>0</v>
      </c>
    </row>
    <row r="264" spans="1:29" x14ac:dyDescent="0.25">
      <c r="A264" s="23" t="s">
        <v>135</v>
      </c>
      <c r="B264" s="17" t="s">
        <v>17</v>
      </c>
      <c r="C264" s="17" t="s">
        <v>13</v>
      </c>
      <c r="D264" s="17" t="s">
        <v>13</v>
      </c>
      <c r="E264" s="18">
        <v>3</v>
      </c>
      <c r="F264" s="17" t="s">
        <v>181</v>
      </c>
      <c r="G264" s="17" t="s">
        <v>245</v>
      </c>
      <c r="H264" s="18"/>
      <c r="I264" s="20">
        <f>I265</f>
        <v>1001.3000000000002</v>
      </c>
      <c r="J264" s="20">
        <f>J265</f>
        <v>0</v>
      </c>
    </row>
    <row r="265" spans="1:29" ht="30" x14ac:dyDescent="0.25">
      <c r="A265" s="23" t="s">
        <v>196</v>
      </c>
      <c r="B265" s="17" t="s">
        <v>17</v>
      </c>
      <c r="C265" s="17" t="s">
        <v>13</v>
      </c>
      <c r="D265" s="17" t="s">
        <v>13</v>
      </c>
      <c r="E265" s="18">
        <v>3</v>
      </c>
      <c r="F265" s="17" t="s">
        <v>181</v>
      </c>
      <c r="G265" s="17" t="s">
        <v>245</v>
      </c>
      <c r="H265" s="18">
        <v>240</v>
      </c>
      <c r="I265" s="20">
        <f>'Прил 4'!J252</f>
        <v>1001.3000000000002</v>
      </c>
      <c r="J265" s="20">
        <f>'Прил 4'!K252</f>
        <v>0</v>
      </c>
    </row>
    <row r="266" spans="1:29" ht="15" customHeight="1" x14ac:dyDescent="0.25">
      <c r="A266" s="23" t="s">
        <v>133</v>
      </c>
      <c r="B266" s="17" t="s">
        <v>17</v>
      </c>
      <c r="C266" s="17" t="s">
        <v>13</v>
      </c>
      <c r="D266" s="17" t="s">
        <v>13</v>
      </c>
      <c r="E266" s="18">
        <v>3</v>
      </c>
      <c r="F266" s="17" t="s">
        <v>181</v>
      </c>
      <c r="G266" s="18">
        <v>29470</v>
      </c>
      <c r="H266" s="18"/>
      <c r="I266" s="20">
        <f>I267</f>
        <v>500</v>
      </c>
      <c r="J266" s="20">
        <f>J267</f>
        <v>0</v>
      </c>
      <c r="K266" s="131"/>
      <c r="L266" s="131"/>
      <c r="M266" s="131"/>
      <c r="N266" s="131"/>
      <c r="O266" s="131"/>
      <c r="P266" s="131"/>
      <c r="Q266" s="131"/>
      <c r="R266" s="131"/>
      <c r="S266" s="131"/>
      <c r="T266" s="131"/>
      <c r="U266" s="131"/>
      <c r="V266" s="131"/>
      <c r="W266" s="131"/>
      <c r="X266" s="131"/>
      <c r="Y266" s="131"/>
      <c r="Z266" s="131"/>
      <c r="AA266" s="131"/>
      <c r="AB266" s="131"/>
      <c r="AC266" s="131"/>
    </row>
    <row r="267" spans="1:29" ht="33.75" customHeight="1" x14ac:dyDescent="0.25">
      <c r="A267" s="23" t="s">
        <v>196</v>
      </c>
      <c r="B267" s="17" t="s">
        <v>17</v>
      </c>
      <c r="C267" s="17" t="s">
        <v>13</v>
      </c>
      <c r="D267" s="17" t="s">
        <v>13</v>
      </c>
      <c r="E267" s="18">
        <v>3</v>
      </c>
      <c r="F267" s="17" t="s">
        <v>181</v>
      </c>
      <c r="G267" s="18">
        <v>29470</v>
      </c>
      <c r="H267" s="18">
        <v>240</v>
      </c>
      <c r="I267" s="20">
        <f>'Прил 4'!J254</f>
        <v>500</v>
      </c>
      <c r="J267" s="20">
        <f>'Прил 4'!K254</f>
        <v>0</v>
      </c>
    </row>
    <row r="268" spans="1:29" x14ac:dyDescent="0.25">
      <c r="A268" s="23" t="s">
        <v>134</v>
      </c>
      <c r="B268" s="17" t="s">
        <v>17</v>
      </c>
      <c r="C268" s="17" t="s">
        <v>13</v>
      </c>
      <c r="D268" s="17" t="s">
        <v>13</v>
      </c>
      <c r="E268" s="18">
        <v>3</v>
      </c>
      <c r="F268" s="17" t="s">
        <v>181</v>
      </c>
      <c r="G268" s="18">
        <v>29490</v>
      </c>
      <c r="H268" s="18"/>
      <c r="I268" s="20">
        <f>I269</f>
        <v>1200</v>
      </c>
      <c r="J268" s="20">
        <f>J269</f>
        <v>0</v>
      </c>
    </row>
    <row r="269" spans="1:29" ht="30" x14ac:dyDescent="0.25">
      <c r="A269" s="23" t="s">
        <v>196</v>
      </c>
      <c r="B269" s="17" t="s">
        <v>17</v>
      </c>
      <c r="C269" s="17" t="s">
        <v>13</v>
      </c>
      <c r="D269" s="17" t="s">
        <v>13</v>
      </c>
      <c r="E269" s="18">
        <v>3</v>
      </c>
      <c r="F269" s="17" t="s">
        <v>181</v>
      </c>
      <c r="G269" s="18">
        <v>29490</v>
      </c>
      <c r="H269" s="18">
        <v>240</v>
      </c>
      <c r="I269" s="20">
        <f>'Прил 4'!J256</f>
        <v>1200</v>
      </c>
      <c r="J269" s="20">
        <f>'Прил 4'!K256</f>
        <v>0</v>
      </c>
    </row>
    <row r="270" spans="1:29" x14ac:dyDescent="0.25">
      <c r="A270" s="23" t="s">
        <v>155</v>
      </c>
      <c r="B270" s="17" t="s">
        <v>17</v>
      </c>
      <c r="C270" s="17" t="s">
        <v>13</v>
      </c>
      <c r="D270" s="17" t="s">
        <v>13</v>
      </c>
      <c r="E270" s="18">
        <v>3</v>
      </c>
      <c r="F270" s="17" t="s">
        <v>181</v>
      </c>
      <c r="G270" s="17" t="s">
        <v>277</v>
      </c>
      <c r="H270" s="18"/>
      <c r="I270" s="20">
        <f>I271</f>
        <v>1200</v>
      </c>
      <c r="J270" s="20">
        <f>J271</f>
        <v>0</v>
      </c>
    </row>
    <row r="271" spans="1:29" ht="30" x14ac:dyDescent="0.25">
      <c r="A271" s="23" t="s">
        <v>196</v>
      </c>
      <c r="B271" s="17" t="s">
        <v>17</v>
      </c>
      <c r="C271" s="17" t="s">
        <v>13</v>
      </c>
      <c r="D271" s="17" t="s">
        <v>13</v>
      </c>
      <c r="E271" s="18">
        <v>3</v>
      </c>
      <c r="F271" s="17" t="s">
        <v>181</v>
      </c>
      <c r="G271" s="17" t="s">
        <v>277</v>
      </c>
      <c r="H271" s="18">
        <v>240</v>
      </c>
      <c r="I271" s="20">
        <f>'Прил 4'!J258</f>
        <v>1200</v>
      </c>
      <c r="J271" s="20">
        <f>'Прил 4'!K258</f>
        <v>0</v>
      </c>
    </row>
    <row r="272" spans="1:29" x14ac:dyDescent="0.25">
      <c r="A272" s="23" t="s">
        <v>156</v>
      </c>
      <c r="B272" s="17" t="s">
        <v>17</v>
      </c>
      <c r="C272" s="17" t="s">
        <v>13</v>
      </c>
      <c r="D272" s="17" t="s">
        <v>13</v>
      </c>
      <c r="E272" s="18">
        <v>3</v>
      </c>
      <c r="F272" s="17" t="s">
        <v>181</v>
      </c>
      <c r="G272" s="17" t="s">
        <v>246</v>
      </c>
      <c r="H272" s="18"/>
      <c r="I272" s="20">
        <f>I273</f>
        <v>500</v>
      </c>
      <c r="J272" s="20">
        <f>J273</f>
        <v>0</v>
      </c>
    </row>
    <row r="273" spans="1:10" ht="30" x14ac:dyDescent="0.25">
      <c r="A273" s="23" t="s">
        <v>196</v>
      </c>
      <c r="B273" s="17" t="s">
        <v>17</v>
      </c>
      <c r="C273" s="17" t="s">
        <v>13</v>
      </c>
      <c r="D273" s="17" t="s">
        <v>13</v>
      </c>
      <c r="E273" s="18">
        <v>3</v>
      </c>
      <c r="F273" s="17" t="s">
        <v>181</v>
      </c>
      <c r="G273" s="17" t="s">
        <v>246</v>
      </c>
      <c r="H273" s="18">
        <v>240</v>
      </c>
      <c r="I273" s="20">
        <f>'Прил 4'!J260</f>
        <v>500</v>
      </c>
      <c r="J273" s="20">
        <f>'Прил 4'!K260</f>
        <v>0</v>
      </c>
    </row>
    <row r="274" spans="1:10" hidden="1" x14ac:dyDescent="0.25">
      <c r="A274" s="23" t="s">
        <v>170</v>
      </c>
      <c r="B274" s="17" t="s">
        <v>17</v>
      </c>
      <c r="C274" s="17" t="s">
        <v>13</v>
      </c>
      <c r="D274" s="17" t="s">
        <v>13</v>
      </c>
      <c r="E274" s="18">
        <v>3</v>
      </c>
      <c r="F274" s="17" t="s">
        <v>181</v>
      </c>
      <c r="G274" s="17" t="s">
        <v>247</v>
      </c>
      <c r="H274" s="18"/>
      <c r="I274" s="20">
        <f>I275</f>
        <v>0</v>
      </c>
      <c r="J274" s="20">
        <f>J275</f>
        <v>0</v>
      </c>
    </row>
    <row r="275" spans="1:10" ht="30" hidden="1" x14ac:dyDescent="0.25">
      <c r="A275" s="23" t="s">
        <v>196</v>
      </c>
      <c r="B275" s="17" t="s">
        <v>17</v>
      </c>
      <c r="C275" s="17" t="s">
        <v>13</v>
      </c>
      <c r="D275" s="17" t="s">
        <v>13</v>
      </c>
      <c r="E275" s="18">
        <v>3</v>
      </c>
      <c r="F275" s="17" t="s">
        <v>181</v>
      </c>
      <c r="G275" s="17" t="s">
        <v>247</v>
      </c>
      <c r="H275" s="18">
        <v>240</v>
      </c>
      <c r="I275" s="20"/>
      <c r="J275" s="20"/>
    </row>
    <row r="276" spans="1:10" hidden="1" x14ac:dyDescent="0.25">
      <c r="A276" s="23" t="s">
        <v>211</v>
      </c>
      <c r="B276" s="17" t="s">
        <v>17</v>
      </c>
      <c r="C276" s="17" t="s">
        <v>13</v>
      </c>
      <c r="D276" s="17" t="s">
        <v>13</v>
      </c>
      <c r="E276" s="18">
        <v>3</v>
      </c>
      <c r="F276" s="17" t="s">
        <v>181</v>
      </c>
      <c r="G276" s="17" t="s">
        <v>248</v>
      </c>
      <c r="H276" s="18"/>
      <c r="I276" s="20">
        <f>I277</f>
        <v>0</v>
      </c>
      <c r="J276" s="20">
        <f>J277</f>
        <v>0</v>
      </c>
    </row>
    <row r="277" spans="1:10" ht="30" hidden="1" x14ac:dyDescent="0.25">
      <c r="A277" s="23" t="s">
        <v>196</v>
      </c>
      <c r="B277" s="17" t="s">
        <v>17</v>
      </c>
      <c r="C277" s="17" t="s">
        <v>13</v>
      </c>
      <c r="D277" s="17" t="s">
        <v>13</v>
      </c>
      <c r="E277" s="18">
        <v>3</v>
      </c>
      <c r="F277" s="17" t="s">
        <v>181</v>
      </c>
      <c r="G277" s="17" t="s">
        <v>248</v>
      </c>
      <c r="H277" s="18">
        <v>240</v>
      </c>
      <c r="I277" s="20">
        <f>'Прил 4'!J264</f>
        <v>0</v>
      </c>
      <c r="J277" s="20">
        <f>'Прил 4'!K264</f>
        <v>0</v>
      </c>
    </row>
    <row r="278" spans="1:10" x14ac:dyDescent="0.25">
      <c r="A278" s="23" t="s">
        <v>171</v>
      </c>
      <c r="B278" s="17" t="s">
        <v>17</v>
      </c>
      <c r="C278" s="17" t="s">
        <v>13</v>
      </c>
      <c r="D278" s="17" t="s">
        <v>13</v>
      </c>
      <c r="E278" s="18">
        <v>3</v>
      </c>
      <c r="F278" s="17" t="s">
        <v>181</v>
      </c>
      <c r="G278" s="17" t="s">
        <v>249</v>
      </c>
      <c r="H278" s="18"/>
      <c r="I278" s="20">
        <f>I279</f>
        <v>1070</v>
      </c>
      <c r="J278" s="20">
        <f>J279</f>
        <v>0</v>
      </c>
    </row>
    <row r="279" spans="1:10" ht="30" customHeight="1" x14ac:dyDescent="0.25">
      <c r="A279" s="23" t="s">
        <v>196</v>
      </c>
      <c r="B279" s="17" t="s">
        <v>17</v>
      </c>
      <c r="C279" s="17" t="s">
        <v>13</v>
      </c>
      <c r="D279" s="17" t="s">
        <v>13</v>
      </c>
      <c r="E279" s="18">
        <v>3</v>
      </c>
      <c r="F279" s="17" t="s">
        <v>181</v>
      </c>
      <c r="G279" s="17" t="s">
        <v>249</v>
      </c>
      <c r="H279" s="18">
        <v>240</v>
      </c>
      <c r="I279" s="20">
        <f>'Прил 4'!J266</f>
        <v>1070</v>
      </c>
      <c r="J279" s="20">
        <f>'Прил 4'!K266</f>
        <v>0</v>
      </c>
    </row>
    <row r="280" spans="1:10" x14ac:dyDescent="0.25">
      <c r="A280" s="25" t="s">
        <v>116</v>
      </c>
      <c r="B280" s="13" t="s">
        <v>17</v>
      </c>
      <c r="C280" s="13" t="s">
        <v>13</v>
      </c>
      <c r="D280" s="13" t="s">
        <v>100</v>
      </c>
      <c r="E280" s="14">
        <v>0</v>
      </c>
      <c r="F280" s="13" t="s">
        <v>181</v>
      </c>
      <c r="G280" s="13" t="s">
        <v>335</v>
      </c>
      <c r="H280" s="18"/>
      <c r="I280" s="24">
        <f>I281</f>
        <v>0</v>
      </c>
      <c r="J280" s="24">
        <f>J281</f>
        <v>18439</v>
      </c>
    </row>
    <row r="281" spans="1:10" x14ac:dyDescent="0.25">
      <c r="A281" s="23" t="s">
        <v>336</v>
      </c>
      <c r="B281" s="17" t="s">
        <v>17</v>
      </c>
      <c r="C281" s="17" t="s">
        <v>13</v>
      </c>
      <c r="D281" s="17" t="s">
        <v>100</v>
      </c>
      <c r="E281" s="18">
        <v>9</v>
      </c>
      <c r="F281" s="17" t="s">
        <v>181</v>
      </c>
      <c r="G281" s="17" t="s">
        <v>335</v>
      </c>
      <c r="H281" s="18"/>
      <c r="I281" s="20">
        <f>I282</f>
        <v>0</v>
      </c>
      <c r="J281" s="20">
        <f>J282</f>
        <v>18439</v>
      </c>
    </row>
    <row r="282" spans="1:10" x14ac:dyDescent="0.25">
      <c r="A282" s="23" t="s">
        <v>336</v>
      </c>
      <c r="B282" s="17" t="s">
        <v>17</v>
      </c>
      <c r="C282" s="17" t="s">
        <v>13</v>
      </c>
      <c r="D282" s="17" t="s">
        <v>100</v>
      </c>
      <c r="E282" s="18">
        <v>9</v>
      </c>
      <c r="F282" s="17" t="s">
        <v>181</v>
      </c>
      <c r="G282" s="17" t="s">
        <v>335</v>
      </c>
      <c r="H282" s="18"/>
      <c r="I282" s="20">
        <f>I283+I285+I287+I289+I291+I293</f>
        <v>0</v>
      </c>
      <c r="J282" s="20">
        <f>J283+J285+J287+J289+J291+J293</f>
        <v>18439</v>
      </c>
    </row>
    <row r="283" spans="1:10" x14ac:dyDescent="0.25">
      <c r="A283" s="23" t="s">
        <v>128</v>
      </c>
      <c r="B283" s="17" t="s">
        <v>17</v>
      </c>
      <c r="C283" s="17" t="s">
        <v>13</v>
      </c>
      <c r="D283" s="17" t="s">
        <v>100</v>
      </c>
      <c r="E283" s="18">
        <v>9</v>
      </c>
      <c r="F283" s="17" t="s">
        <v>181</v>
      </c>
      <c r="G283" s="17" t="s">
        <v>242</v>
      </c>
      <c r="H283" s="18"/>
      <c r="I283" s="20">
        <f>I284</f>
        <v>0</v>
      </c>
      <c r="J283" s="20">
        <f>J284</f>
        <v>6712</v>
      </c>
    </row>
    <row r="284" spans="1:10" ht="30" x14ac:dyDescent="0.25">
      <c r="A284" s="23" t="s">
        <v>196</v>
      </c>
      <c r="B284" s="17" t="s">
        <v>17</v>
      </c>
      <c r="C284" s="17" t="s">
        <v>13</v>
      </c>
      <c r="D284" s="17" t="s">
        <v>100</v>
      </c>
      <c r="E284" s="18">
        <v>9</v>
      </c>
      <c r="F284" s="17" t="s">
        <v>181</v>
      </c>
      <c r="G284" s="17" t="s">
        <v>242</v>
      </c>
      <c r="H284" s="18">
        <v>240</v>
      </c>
      <c r="I284" s="20">
        <f>'Прил 4'!J271</f>
        <v>0</v>
      </c>
      <c r="J284" s="20">
        <f>'Прил 4'!K271</f>
        <v>6712</v>
      </c>
    </row>
    <row r="285" spans="1:10" x14ac:dyDescent="0.25">
      <c r="A285" s="23" t="s">
        <v>131</v>
      </c>
      <c r="B285" s="17" t="s">
        <v>17</v>
      </c>
      <c r="C285" s="17" t="s">
        <v>13</v>
      </c>
      <c r="D285" s="17" t="s">
        <v>100</v>
      </c>
      <c r="E285" s="18">
        <v>9</v>
      </c>
      <c r="F285" s="17" t="s">
        <v>181</v>
      </c>
      <c r="G285" s="17" t="s">
        <v>243</v>
      </c>
      <c r="H285" s="18"/>
      <c r="I285" s="20">
        <f>I286</f>
        <v>0</v>
      </c>
      <c r="J285" s="20">
        <f>J286</f>
        <v>4000</v>
      </c>
    </row>
    <row r="286" spans="1:10" ht="30" x14ac:dyDescent="0.25">
      <c r="A286" s="23" t="s">
        <v>196</v>
      </c>
      <c r="B286" s="17" t="s">
        <v>17</v>
      </c>
      <c r="C286" s="17" t="s">
        <v>13</v>
      </c>
      <c r="D286" s="17" t="s">
        <v>100</v>
      </c>
      <c r="E286" s="18">
        <v>9</v>
      </c>
      <c r="F286" s="17" t="s">
        <v>181</v>
      </c>
      <c r="G286" s="17" t="s">
        <v>243</v>
      </c>
      <c r="H286" s="18">
        <v>240</v>
      </c>
      <c r="I286" s="20">
        <f>'Прил 4'!J273</f>
        <v>0</v>
      </c>
      <c r="J286" s="20">
        <f>'Прил 4'!K273</f>
        <v>4000</v>
      </c>
    </row>
    <row r="287" spans="1:10" x14ac:dyDescent="0.25">
      <c r="A287" s="23" t="s">
        <v>130</v>
      </c>
      <c r="B287" s="17" t="s">
        <v>17</v>
      </c>
      <c r="C287" s="17" t="s">
        <v>13</v>
      </c>
      <c r="D287" s="17" t="s">
        <v>100</v>
      </c>
      <c r="E287" s="18">
        <v>9</v>
      </c>
      <c r="F287" s="17" t="s">
        <v>181</v>
      </c>
      <c r="G287" s="17" t="s">
        <v>244</v>
      </c>
      <c r="H287" s="18"/>
      <c r="I287" s="20">
        <f>I288</f>
        <v>0</v>
      </c>
      <c r="J287" s="20">
        <f>J288</f>
        <v>500</v>
      </c>
    </row>
    <row r="288" spans="1:10" ht="30" x14ac:dyDescent="0.25">
      <c r="A288" s="23" t="s">
        <v>196</v>
      </c>
      <c r="B288" s="17" t="s">
        <v>17</v>
      </c>
      <c r="C288" s="17" t="s">
        <v>13</v>
      </c>
      <c r="D288" s="17" t="s">
        <v>100</v>
      </c>
      <c r="E288" s="18">
        <v>9</v>
      </c>
      <c r="F288" s="17" t="s">
        <v>181</v>
      </c>
      <c r="G288" s="17" t="s">
        <v>244</v>
      </c>
      <c r="H288" s="18">
        <v>240</v>
      </c>
      <c r="I288" s="20">
        <f>'Прил 4'!J275</f>
        <v>0</v>
      </c>
      <c r="J288" s="20">
        <f>'Прил 4'!K275</f>
        <v>500</v>
      </c>
    </row>
    <row r="289" spans="1:10" x14ac:dyDescent="0.25">
      <c r="A289" s="23" t="s">
        <v>132</v>
      </c>
      <c r="B289" s="17" t="s">
        <v>17</v>
      </c>
      <c r="C289" s="17" t="s">
        <v>13</v>
      </c>
      <c r="D289" s="17" t="s">
        <v>100</v>
      </c>
      <c r="E289" s="18">
        <v>9</v>
      </c>
      <c r="F289" s="17" t="s">
        <v>181</v>
      </c>
      <c r="G289" s="18">
        <v>29220</v>
      </c>
      <c r="H289" s="18"/>
      <c r="I289" s="20">
        <f>I290</f>
        <v>0</v>
      </c>
      <c r="J289" s="20">
        <f>J290</f>
        <v>900</v>
      </c>
    </row>
    <row r="290" spans="1:10" ht="30" x14ac:dyDescent="0.25">
      <c r="A290" s="23" t="s">
        <v>196</v>
      </c>
      <c r="B290" s="17" t="s">
        <v>17</v>
      </c>
      <c r="C290" s="17" t="s">
        <v>13</v>
      </c>
      <c r="D290" s="17" t="s">
        <v>100</v>
      </c>
      <c r="E290" s="18">
        <v>9</v>
      </c>
      <c r="F290" s="17" t="s">
        <v>181</v>
      </c>
      <c r="G290" s="18">
        <v>29220</v>
      </c>
      <c r="H290" s="18">
        <v>240</v>
      </c>
      <c r="I290" s="20">
        <f>'Прил 4'!J277</f>
        <v>0</v>
      </c>
      <c r="J290" s="20">
        <f>'Прил 4'!K277</f>
        <v>900</v>
      </c>
    </row>
    <row r="291" spans="1:10" x14ac:dyDescent="0.25">
      <c r="A291" s="23" t="s">
        <v>135</v>
      </c>
      <c r="B291" s="17" t="s">
        <v>17</v>
      </c>
      <c r="C291" s="17" t="s">
        <v>13</v>
      </c>
      <c r="D291" s="17" t="s">
        <v>100</v>
      </c>
      <c r="E291" s="18">
        <v>9</v>
      </c>
      <c r="F291" s="17" t="s">
        <v>181</v>
      </c>
      <c r="G291" s="17" t="s">
        <v>245</v>
      </c>
      <c r="H291" s="18"/>
      <c r="I291" s="20">
        <f>I292</f>
        <v>0</v>
      </c>
      <c r="J291" s="20">
        <f>J292</f>
        <v>5127</v>
      </c>
    </row>
    <row r="292" spans="1:10" ht="30" x14ac:dyDescent="0.25">
      <c r="A292" s="23" t="s">
        <v>196</v>
      </c>
      <c r="B292" s="17" t="s">
        <v>17</v>
      </c>
      <c r="C292" s="17" t="s">
        <v>13</v>
      </c>
      <c r="D292" s="17" t="s">
        <v>100</v>
      </c>
      <c r="E292" s="18">
        <v>9</v>
      </c>
      <c r="F292" s="17" t="s">
        <v>181</v>
      </c>
      <c r="G292" s="17" t="s">
        <v>245</v>
      </c>
      <c r="H292" s="18">
        <v>240</v>
      </c>
      <c r="I292" s="20">
        <f>'Прил 4'!J279</f>
        <v>0</v>
      </c>
      <c r="J292" s="20">
        <f>'Прил 4'!K279</f>
        <v>5127</v>
      </c>
    </row>
    <row r="293" spans="1:10" x14ac:dyDescent="0.25">
      <c r="A293" s="23" t="s">
        <v>155</v>
      </c>
      <c r="B293" s="17" t="s">
        <v>17</v>
      </c>
      <c r="C293" s="17" t="s">
        <v>13</v>
      </c>
      <c r="D293" s="17" t="s">
        <v>100</v>
      </c>
      <c r="E293" s="18">
        <v>9</v>
      </c>
      <c r="F293" s="17" t="s">
        <v>181</v>
      </c>
      <c r="G293" s="17" t="s">
        <v>277</v>
      </c>
      <c r="H293" s="18"/>
      <c r="I293" s="20">
        <f>I294</f>
        <v>0</v>
      </c>
      <c r="J293" s="20">
        <f>J294</f>
        <v>1200</v>
      </c>
    </row>
    <row r="294" spans="1:10" ht="30" x14ac:dyDescent="0.25">
      <c r="A294" s="23" t="s">
        <v>196</v>
      </c>
      <c r="B294" s="17" t="s">
        <v>17</v>
      </c>
      <c r="C294" s="17" t="s">
        <v>13</v>
      </c>
      <c r="D294" s="17" t="s">
        <v>100</v>
      </c>
      <c r="E294" s="18">
        <v>9</v>
      </c>
      <c r="F294" s="17" t="s">
        <v>181</v>
      </c>
      <c r="G294" s="17" t="s">
        <v>277</v>
      </c>
      <c r="H294" s="18">
        <v>240</v>
      </c>
      <c r="I294" s="20">
        <f>'Прил 4'!J281</f>
        <v>0</v>
      </c>
      <c r="J294" s="20">
        <f>'Прил 4'!K281</f>
        <v>1200</v>
      </c>
    </row>
    <row r="295" spans="1:10" x14ac:dyDescent="0.25">
      <c r="A295" s="25" t="s">
        <v>314</v>
      </c>
      <c r="B295" s="13" t="s">
        <v>17</v>
      </c>
      <c r="C295" s="13" t="s">
        <v>17</v>
      </c>
      <c r="D295" s="13" t="s">
        <v>181</v>
      </c>
      <c r="E295" s="14">
        <v>0</v>
      </c>
      <c r="F295" s="13" t="s">
        <v>181</v>
      </c>
      <c r="G295" s="13" t="s">
        <v>335</v>
      </c>
      <c r="H295" s="14"/>
      <c r="I295" s="24">
        <f>I296+I302+I313</f>
        <v>18465.8</v>
      </c>
      <c r="J295" s="24">
        <f>J296+J302+J313</f>
        <v>18086.7</v>
      </c>
    </row>
    <row r="296" spans="1:10" ht="30" x14ac:dyDescent="0.25">
      <c r="A296" s="23" t="s">
        <v>374</v>
      </c>
      <c r="B296" s="17" t="s">
        <v>17</v>
      </c>
      <c r="C296" s="17" t="s">
        <v>17</v>
      </c>
      <c r="D296" s="17" t="s">
        <v>13</v>
      </c>
      <c r="E296" s="18">
        <v>0</v>
      </c>
      <c r="F296" s="17" t="s">
        <v>181</v>
      </c>
      <c r="G296" s="17" t="s">
        <v>335</v>
      </c>
      <c r="H296" s="18"/>
      <c r="I296" s="20">
        <f>I297</f>
        <v>18095.8</v>
      </c>
      <c r="J296" s="20">
        <f>J297</f>
        <v>0</v>
      </c>
    </row>
    <row r="297" spans="1:10" s="27" customFormat="1" x14ac:dyDescent="0.25">
      <c r="A297" s="25" t="s">
        <v>136</v>
      </c>
      <c r="B297" s="13" t="s">
        <v>17</v>
      </c>
      <c r="C297" s="13" t="s">
        <v>17</v>
      </c>
      <c r="D297" s="13" t="s">
        <v>13</v>
      </c>
      <c r="E297" s="14">
        <v>4</v>
      </c>
      <c r="F297" s="13" t="s">
        <v>181</v>
      </c>
      <c r="G297" s="13" t="s">
        <v>335</v>
      </c>
      <c r="H297" s="14"/>
      <c r="I297" s="24">
        <f>I298</f>
        <v>18095.8</v>
      </c>
      <c r="J297" s="24">
        <f>J298</f>
        <v>0</v>
      </c>
    </row>
    <row r="298" spans="1:10" ht="30" x14ac:dyDescent="0.25">
      <c r="A298" s="23" t="s">
        <v>137</v>
      </c>
      <c r="B298" s="17" t="s">
        <v>17</v>
      </c>
      <c r="C298" s="17" t="s">
        <v>17</v>
      </c>
      <c r="D298" s="17" t="s">
        <v>13</v>
      </c>
      <c r="E298" s="18">
        <v>4</v>
      </c>
      <c r="F298" s="17" t="s">
        <v>181</v>
      </c>
      <c r="G298" s="17" t="s">
        <v>250</v>
      </c>
      <c r="H298" s="18"/>
      <c r="I298" s="20">
        <f>SUM(I299:I301)</f>
        <v>18095.8</v>
      </c>
      <c r="J298" s="20">
        <f>SUM(J299:J301)</f>
        <v>0</v>
      </c>
    </row>
    <row r="299" spans="1:10" x14ac:dyDescent="0.25">
      <c r="A299" s="16" t="s">
        <v>186</v>
      </c>
      <c r="B299" s="17" t="s">
        <v>17</v>
      </c>
      <c r="C299" s="17" t="s">
        <v>17</v>
      </c>
      <c r="D299" s="17" t="s">
        <v>13</v>
      </c>
      <c r="E299" s="18">
        <v>4</v>
      </c>
      <c r="F299" s="17" t="s">
        <v>181</v>
      </c>
      <c r="G299" s="17" t="s">
        <v>250</v>
      </c>
      <c r="H299" s="18">
        <v>110</v>
      </c>
      <c r="I299" s="20">
        <f>'Прил 4'!J286</f>
        <v>15065.3</v>
      </c>
      <c r="J299" s="20">
        <v>0</v>
      </c>
    </row>
    <row r="300" spans="1:10" ht="30" x14ac:dyDescent="0.25">
      <c r="A300" s="23" t="s">
        <v>196</v>
      </c>
      <c r="B300" s="17" t="s">
        <v>17</v>
      </c>
      <c r="C300" s="17" t="s">
        <v>17</v>
      </c>
      <c r="D300" s="17" t="s">
        <v>13</v>
      </c>
      <c r="E300" s="18">
        <v>4</v>
      </c>
      <c r="F300" s="17" t="s">
        <v>181</v>
      </c>
      <c r="G300" s="17" t="s">
        <v>250</v>
      </c>
      <c r="H300" s="18">
        <v>240</v>
      </c>
      <c r="I300" s="20">
        <f>'Прил 4'!J287</f>
        <v>2979.5</v>
      </c>
      <c r="J300" s="20">
        <v>0</v>
      </c>
    </row>
    <row r="301" spans="1:10" x14ac:dyDescent="0.25">
      <c r="A301" s="16" t="s">
        <v>188</v>
      </c>
      <c r="B301" s="17" t="s">
        <v>17</v>
      </c>
      <c r="C301" s="17" t="s">
        <v>17</v>
      </c>
      <c r="D301" s="17" t="s">
        <v>13</v>
      </c>
      <c r="E301" s="18">
        <v>4</v>
      </c>
      <c r="F301" s="17" t="s">
        <v>181</v>
      </c>
      <c r="G301" s="17" t="s">
        <v>250</v>
      </c>
      <c r="H301" s="18">
        <v>850</v>
      </c>
      <c r="I301" s="20">
        <f>'Прил 4'!J288</f>
        <v>51</v>
      </c>
      <c r="J301" s="20">
        <v>0</v>
      </c>
    </row>
    <row r="302" spans="1:10" s="27" customFormat="1" ht="43.5" x14ac:dyDescent="0.25">
      <c r="A302" s="12" t="s">
        <v>197</v>
      </c>
      <c r="B302" s="13" t="s">
        <v>17</v>
      </c>
      <c r="C302" s="13" t="s">
        <v>17</v>
      </c>
      <c r="D302" s="13" t="s">
        <v>21</v>
      </c>
      <c r="E302" s="14">
        <v>0</v>
      </c>
      <c r="F302" s="13" t="s">
        <v>181</v>
      </c>
      <c r="G302" s="13" t="s">
        <v>335</v>
      </c>
      <c r="H302" s="14"/>
      <c r="I302" s="24">
        <f>I303</f>
        <v>370</v>
      </c>
      <c r="J302" s="24">
        <f>J303</f>
        <v>0</v>
      </c>
    </row>
    <row r="303" spans="1:10" x14ac:dyDescent="0.25">
      <c r="A303" s="12" t="s">
        <v>212</v>
      </c>
      <c r="B303" s="13" t="s">
        <v>17</v>
      </c>
      <c r="C303" s="13" t="s">
        <v>17</v>
      </c>
      <c r="D303" s="13" t="s">
        <v>21</v>
      </c>
      <c r="E303" s="14">
        <v>2</v>
      </c>
      <c r="F303" s="13" t="s">
        <v>181</v>
      </c>
      <c r="G303" s="13" t="s">
        <v>335</v>
      </c>
      <c r="H303" s="14"/>
      <c r="I303" s="24">
        <f>I304+I307+I310</f>
        <v>370</v>
      </c>
      <c r="J303" s="24">
        <f>J304+J307+J310</f>
        <v>0</v>
      </c>
    </row>
    <row r="304" spans="1:10" x14ac:dyDescent="0.25">
      <c r="A304" s="16" t="s">
        <v>278</v>
      </c>
      <c r="B304" s="17" t="s">
        <v>17</v>
      </c>
      <c r="C304" s="17" t="s">
        <v>17</v>
      </c>
      <c r="D304" s="17" t="s">
        <v>21</v>
      </c>
      <c r="E304" s="18">
        <v>2</v>
      </c>
      <c r="F304" s="17" t="s">
        <v>12</v>
      </c>
      <c r="G304" s="17" t="s">
        <v>335</v>
      </c>
      <c r="H304" s="18"/>
      <c r="I304" s="20">
        <f>I305</f>
        <v>50</v>
      </c>
      <c r="J304" s="20">
        <f>J305</f>
        <v>0</v>
      </c>
    </row>
    <row r="305" spans="1:10" ht="30" x14ac:dyDescent="0.25">
      <c r="A305" s="23" t="s">
        <v>199</v>
      </c>
      <c r="B305" s="17" t="s">
        <v>17</v>
      </c>
      <c r="C305" s="17" t="s">
        <v>17</v>
      </c>
      <c r="D305" s="17" t="s">
        <v>21</v>
      </c>
      <c r="E305" s="17" t="s">
        <v>178</v>
      </c>
      <c r="F305" s="17" t="s">
        <v>12</v>
      </c>
      <c r="G305" s="17" t="s">
        <v>227</v>
      </c>
      <c r="H305" s="17"/>
      <c r="I305" s="20">
        <f>I306</f>
        <v>50</v>
      </c>
      <c r="J305" s="20">
        <f>J306</f>
        <v>0</v>
      </c>
    </row>
    <row r="306" spans="1:10" ht="30" x14ac:dyDescent="0.25">
      <c r="A306" s="23" t="s">
        <v>196</v>
      </c>
      <c r="B306" s="17" t="s">
        <v>17</v>
      </c>
      <c r="C306" s="17" t="s">
        <v>17</v>
      </c>
      <c r="D306" s="17" t="s">
        <v>21</v>
      </c>
      <c r="E306" s="17" t="s">
        <v>178</v>
      </c>
      <c r="F306" s="17" t="s">
        <v>12</v>
      </c>
      <c r="G306" s="17" t="s">
        <v>227</v>
      </c>
      <c r="H306" s="17" t="s">
        <v>202</v>
      </c>
      <c r="I306" s="20">
        <f>'Прил 4'!J293</f>
        <v>50</v>
      </c>
      <c r="J306" s="20">
        <f>'Прил 4'!K293</f>
        <v>0</v>
      </c>
    </row>
    <row r="307" spans="1:10" x14ac:dyDescent="0.25">
      <c r="A307" s="16" t="s">
        <v>279</v>
      </c>
      <c r="B307" s="17" t="s">
        <v>17</v>
      </c>
      <c r="C307" s="17" t="s">
        <v>17</v>
      </c>
      <c r="D307" s="17" t="s">
        <v>21</v>
      </c>
      <c r="E307" s="18">
        <v>2</v>
      </c>
      <c r="F307" s="17" t="s">
        <v>14</v>
      </c>
      <c r="G307" s="17"/>
      <c r="H307" s="18"/>
      <c r="I307" s="20">
        <f>I308</f>
        <v>300</v>
      </c>
      <c r="J307" s="20">
        <f>J308</f>
        <v>0</v>
      </c>
    </row>
    <row r="308" spans="1:10" ht="30" x14ac:dyDescent="0.25">
      <c r="A308" s="23" t="s">
        <v>199</v>
      </c>
      <c r="B308" s="17" t="s">
        <v>17</v>
      </c>
      <c r="C308" s="17" t="s">
        <v>17</v>
      </c>
      <c r="D308" s="17" t="s">
        <v>21</v>
      </c>
      <c r="E308" s="17" t="s">
        <v>178</v>
      </c>
      <c r="F308" s="17" t="s">
        <v>14</v>
      </c>
      <c r="G308" s="17" t="s">
        <v>227</v>
      </c>
      <c r="H308" s="17"/>
      <c r="I308" s="20">
        <f>I309</f>
        <v>300</v>
      </c>
      <c r="J308" s="20">
        <f>J309</f>
        <v>0</v>
      </c>
    </row>
    <row r="309" spans="1:10" ht="30" x14ac:dyDescent="0.25">
      <c r="A309" s="23" t="s">
        <v>196</v>
      </c>
      <c r="B309" s="17" t="s">
        <v>17</v>
      </c>
      <c r="C309" s="17" t="s">
        <v>17</v>
      </c>
      <c r="D309" s="17" t="s">
        <v>21</v>
      </c>
      <c r="E309" s="17" t="s">
        <v>178</v>
      </c>
      <c r="F309" s="17" t="s">
        <v>14</v>
      </c>
      <c r="G309" s="17" t="s">
        <v>227</v>
      </c>
      <c r="H309" s="17" t="s">
        <v>202</v>
      </c>
      <c r="I309" s="20">
        <f>'Прил 4'!J296</f>
        <v>300</v>
      </c>
      <c r="J309" s="20">
        <f>'Прил 4'!K296</f>
        <v>0</v>
      </c>
    </row>
    <row r="310" spans="1:10" x14ac:dyDescent="0.25">
      <c r="A310" s="16" t="s">
        <v>282</v>
      </c>
      <c r="B310" s="17" t="s">
        <v>17</v>
      </c>
      <c r="C310" s="17" t="s">
        <v>17</v>
      </c>
      <c r="D310" s="17" t="s">
        <v>21</v>
      </c>
      <c r="E310" s="17" t="s">
        <v>178</v>
      </c>
      <c r="F310" s="17" t="s">
        <v>13</v>
      </c>
      <c r="G310" s="17"/>
      <c r="H310" s="17"/>
      <c r="I310" s="20">
        <f>I311</f>
        <v>20</v>
      </c>
      <c r="J310" s="20">
        <f>J311</f>
        <v>0</v>
      </c>
    </row>
    <row r="311" spans="1:10" ht="30" x14ac:dyDescent="0.25">
      <c r="A311" s="23" t="s">
        <v>199</v>
      </c>
      <c r="B311" s="17" t="s">
        <v>17</v>
      </c>
      <c r="C311" s="17" t="s">
        <v>17</v>
      </c>
      <c r="D311" s="17" t="s">
        <v>21</v>
      </c>
      <c r="E311" s="17" t="s">
        <v>178</v>
      </c>
      <c r="F311" s="17" t="s">
        <v>13</v>
      </c>
      <c r="G311" s="17" t="s">
        <v>227</v>
      </c>
      <c r="H311" s="17"/>
      <c r="I311" s="20">
        <f>I312</f>
        <v>20</v>
      </c>
      <c r="J311" s="20">
        <f>J312</f>
        <v>0</v>
      </c>
    </row>
    <row r="312" spans="1:10" ht="30" x14ac:dyDescent="0.25">
      <c r="A312" s="23" t="s">
        <v>196</v>
      </c>
      <c r="B312" s="17" t="s">
        <v>17</v>
      </c>
      <c r="C312" s="17" t="s">
        <v>17</v>
      </c>
      <c r="D312" s="17" t="s">
        <v>21</v>
      </c>
      <c r="E312" s="17" t="s">
        <v>178</v>
      </c>
      <c r="F312" s="17" t="s">
        <v>13</v>
      </c>
      <c r="G312" s="17" t="s">
        <v>227</v>
      </c>
      <c r="H312" s="17" t="s">
        <v>202</v>
      </c>
      <c r="I312" s="20">
        <f>'Прил 4'!J299</f>
        <v>20</v>
      </c>
      <c r="J312" s="20">
        <f>'Прил 4'!K299</f>
        <v>0</v>
      </c>
    </row>
    <row r="313" spans="1:10" x14ac:dyDescent="0.25">
      <c r="A313" s="25" t="s">
        <v>116</v>
      </c>
      <c r="B313" s="13" t="s">
        <v>17</v>
      </c>
      <c r="C313" s="13" t="s">
        <v>17</v>
      </c>
      <c r="D313" s="13" t="s">
        <v>100</v>
      </c>
      <c r="E313" s="14">
        <v>0</v>
      </c>
      <c r="F313" s="13" t="s">
        <v>181</v>
      </c>
      <c r="G313" s="13" t="s">
        <v>335</v>
      </c>
      <c r="H313" s="18"/>
      <c r="I313" s="24">
        <f>I314</f>
        <v>0</v>
      </c>
      <c r="J313" s="24">
        <f>J314</f>
        <v>18086.7</v>
      </c>
    </row>
    <row r="314" spans="1:10" x14ac:dyDescent="0.25">
      <c r="A314" s="23" t="s">
        <v>336</v>
      </c>
      <c r="B314" s="17" t="s">
        <v>17</v>
      </c>
      <c r="C314" s="17" t="s">
        <v>17</v>
      </c>
      <c r="D314" s="17" t="s">
        <v>100</v>
      </c>
      <c r="E314" s="18">
        <v>9</v>
      </c>
      <c r="F314" s="17" t="s">
        <v>181</v>
      </c>
      <c r="G314" s="17" t="s">
        <v>335</v>
      </c>
      <c r="H314" s="18"/>
      <c r="I314" s="20">
        <f>I315</f>
        <v>0</v>
      </c>
      <c r="J314" s="20">
        <f>J315</f>
        <v>18086.7</v>
      </c>
    </row>
    <row r="315" spans="1:10" ht="30" x14ac:dyDescent="0.25">
      <c r="A315" s="23" t="s">
        <v>338</v>
      </c>
      <c r="B315" s="17" t="s">
        <v>17</v>
      </c>
      <c r="C315" s="17" t="s">
        <v>17</v>
      </c>
      <c r="D315" s="17" t="s">
        <v>100</v>
      </c>
      <c r="E315" s="18">
        <v>9</v>
      </c>
      <c r="F315" s="17" t="s">
        <v>181</v>
      </c>
      <c r="G315" s="17" t="s">
        <v>250</v>
      </c>
      <c r="H315" s="18"/>
      <c r="I315" s="20">
        <f>SUM(I316:I317)</f>
        <v>0</v>
      </c>
      <c r="J315" s="20">
        <f>SUM(J316:J317)</f>
        <v>18086.7</v>
      </c>
    </row>
    <row r="316" spans="1:10" x14ac:dyDescent="0.25">
      <c r="A316" s="16" t="s">
        <v>186</v>
      </c>
      <c r="B316" s="17" t="s">
        <v>17</v>
      </c>
      <c r="C316" s="17" t="s">
        <v>17</v>
      </c>
      <c r="D316" s="17" t="s">
        <v>100</v>
      </c>
      <c r="E316" s="18">
        <v>9</v>
      </c>
      <c r="F316" s="17" t="s">
        <v>181</v>
      </c>
      <c r="G316" s="17" t="s">
        <v>250</v>
      </c>
      <c r="H316" s="18">
        <v>110</v>
      </c>
      <c r="I316" s="20">
        <f>'Прил 4'!J303</f>
        <v>0</v>
      </c>
      <c r="J316" s="20">
        <f>'Прил 4'!K303</f>
        <v>15065.3</v>
      </c>
    </row>
    <row r="317" spans="1:10" ht="30" x14ac:dyDescent="0.25">
      <c r="A317" s="23" t="s">
        <v>196</v>
      </c>
      <c r="B317" s="17" t="s">
        <v>17</v>
      </c>
      <c r="C317" s="17" t="s">
        <v>17</v>
      </c>
      <c r="D317" s="17" t="s">
        <v>100</v>
      </c>
      <c r="E317" s="18">
        <v>9</v>
      </c>
      <c r="F317" s="17" t="s">
        <v>181</v>
      </c>
      <c r="G317" s="17" t="s">
        <v>250</v>
      </c>
      <c r="H317" s="18">
        <v>240</v>
      </c>
      <c r="I317" s="20">
        <f>'Прил 4'!J304</f>
        <v>0</v>
      </c>
      <c r="J317" s="20">
        <f>'Прил 4'!K304</f>
        <v>3021.4</v>
      </c>
    </row>
    <row r="318" spans="1:10" x14ac:dyDescent="0.25">
      <c r="A318" s="14" t="s">
        <v>70</v>
      </c>
      <c r="B318" s="13" t="s">
        <v>21</v>
      </c>
      <c r="C318" s="13"/>
      <c r="D318" s="13"/>
      <c r="E318" s="14"/>
      <c r="F318" s="13"/>
      <c r="G318" s="13"/>
      <c r="H318" s="14"/>
      <c r="I318" s="15">
        <f>I319+I324</f>
        <v>288</v>
      </c>
      <c r="J318" s="15">
        <f>J319+J324</f>
        <v>288</v>
      </c>
    </row>
    <row r="319" spans="1:10" ht="29.25" x14ac:dyDescent="0.25">
      <c r="A319" s="120" t="s">
        <v>74</v>
      </c>
      <c r="B319" s="13" t="s">
        <v>21</v>
      </c>
      <c r="C319" s="13" t="s">
        <v>17</v>
      </c>
      <c r="D319" s="13" t="s">
        <v>181</v>
      </c>
      <c r="E319" s="14">
        <v>0</v>
      </c>
      <c r="F319" s="13" t="s">
        <v>181</v>
      </c>
      <c r="G319" s="13" t="s">
        <v>335</v>
      </c>
      <c r="H319" s="18"/>
      <c r="I319" s="24">
        <f t="shared" ref="I319:J322" si="15">I320</f>
        <v>30</v>
      </c>
      <c r="J319" s="24">
        <f t="shared" si="15"/>
        <v>30</v>
      </c>
    </row>
    <row r="320" spans="1:10" x14ac:dyDescent="0.25">
      <c r="A320" s="16" t="s">
        <v>104</v>
      </c>
      <c r="B320" s="17" t="s">
        <v>21</v>
      </c>
      <c r="C320" s="17" t="s">
        <v>17</v>
      </c>
      <c r="D320" s="17">
        <v>92</v>
      </c>
      <c r="E320" s="18">
        <v>0</v>
      </c>
      <c r="F320" s="17" t="s">
        <v>181</v>
      </c>
      <c r="G320" s="17" t="s">
        <v>335</v>
      </c>
      <c r="H320" s="18"/>
      <c r="I320" s="20">
        <f t="shared" si="15"/>
        <v>30</v>
      </c>
      <c r="J320" s="20">
        <f t="shared" si="15"/>
        <v>30</v>
      </c>
    </row>
    <row r="321" spans="1:10" s="27" customFormat="1" x14ac:dyDescent="0.25">
      <c r="A321" s="23" t="s">
        <v>169</v>
      </c>
      <c r="B321" s="17" t="s">
        <v>21</v>
      </c>
      <c r="C321" s="17" t="s">
        <v>17</v>
      </c>
      <c r="D321" s="17">
        <v>92</v>
      </c>
      <c r="E321" s="18">
        <v>2</v>
      </c>
      <c r="F321" s="17" t="s">
        <v>181</v>
      </c>
      <c r="G321" s="17" t="s">
        <v>335</v>
      </c>
      <c r="H321" s="18"/>
      <c r="I321" s="20">
        <f t="shared" si="15"/>
        <v>30</v>
      </c>
      <c r="J321" s="20">
        <f t="shared" si="15"/>
        <v>30</v>
      </c>
    </row>
    <row r="322" spans="1:10" s="27" customFormat="1" x14ac:dyDescent="0.25">
      <c r="A322" s="23" t="s">
        <v>138</v>
      </c>
      <c r="B322" s="17" t="s">
        <v>21</v>
      </c>
      <c r="C322" s="17" t="s">
        <v>17</v>
      </c>
      <c r="D322" s="17">
        <v>92</v>
      </c>
      <c r="E322" s="18">
        <v>2</v>
      </c>
      <c r="F322" s="17" t="s">
        <v>181</v>
      </c>
      <c r="G322" s="17" t="s">
        <v>251</v>
      </c>
      <c r="H322" s="18"/>
      <c r="I322" s="20">
        <f t="shared" si="15"/>
        <v>30</v>
      </c>
      <c r="J322" s="20">
        <f t="shared" si="15"/>
        <v>30</v>
      </c>
    </row>
    <row r="323" spans="1:10" s="27" customFormat="1" ht="30" x14ac:dyDescent="0.25">
      <c r="A323" s="23" t="s">
        <v>196</v>
      </c>
      <c r="B323" s="17" t="s">
        <v>21</v>
      </c>
      <c r="C323" s="17" t="s">
        <v>17</v>
      </c>
      <c r="D323" s="17">
        <v>92</v>
      </c>
      <c r="E323" s="18">
        <v>2</v>
      </c>
      <c r="F323" s="17" t="s">
        <v>181</v>
      </c>
      <c r="G323" s="17" t="s">
        <v>251</v>
      </c>
      <c r="H323" s="18">
        <v>240</v>
      </c>
      <c r="I323" s="20">
        <f>'Прил 4'!J310</f>
        <v>30</v>
      </c>
      <c r="J323" s="20">
        <f>'Прил 4'!K310</f>
        <v>30</v>
      </c>
    </row>
    <row r="324" spans="1:10" s="27" customFormat="1" x14ac:dyDescent="0.25">
      <c r="A324" s="12" t="s">
        <v>140</v>
      </c>
      <c r="B324" s="13" t="s">
        <v>21</v>
      </c>
      <c r="C324" s="13" t="s">
        <v>21</v>
      </c>
      <c r="D324" s="13" t="s">
        <v>181</v>
      </c>
      <c r="E324" s="14">
        <v>0</v>
      </c>
      <c r="F324" s="13" t="s">
        <v>181</v>
      </c>
      <c r="G324" s="13" t="s">
        <v>109</v>
      </c>
      <c r="H324" s="14"/>
      <c r="I324" s="15">
        <f>I325+I331</f>
        <v>258</v>
      </c>
      <c r="J324" s="15">
        <f>J325+J331</f>
        <v>258</v>
      </c>
    </row>
    <row r="325" spans="1:10" s="27" customFormat="1" ht="43.5" x14ac:dyDescent="0.25">
      <c r="A325" s="25" t="s">
        <v>377</v>
      </c>
      <c r="B325" s="13" t="s">
        <v>21</v>
      </c>
      <c r="C325" s="13" t="s">
        <v>21</v>
      </c>
      <c r="D325" s="13" t="s">
        <v>126</v>
      </c>
      <c r="E325" s="14">
        <v>0</v>
      </c>
      <c r="F325" s="13" t="s">
        <v>181</v>
      </c>
      <c r="G325" s="13" t="s">
        <v>335</v>
      </c>
      <c r="H325" s="14"/>
      <c r="I325" s="15">
        <f>I326</f>
        <v>258</v>
      </c>
      <c r="J325" s="15">
        <f>J326</f>
        <v>0</v>
      </c>
    </row>
    <row r="326" spans="1:10" s="27" customFormat="1" x14ac:dyDescent="0.25">
      <c r="A326" s="12" t="s">
        <v>140</v>
      </c>
      <c r="B326" s="13" t="s">
        <v>21</v>
      </c>
      <c r="C326" s="13" t="s">
        <v>21</v>
      </c>
      <c r="D326" s="13" t="s">
        <v>126</v>
      </c>
      <c r="E326" s="14">
        <v>1</v>
      </c>
      <c r="F326" s="13" t="s">
        <v>181</v>
      </c>
      <c r="G326" s="13" t="s">
        <v>335</v>
      </c>
      <c r="H326" s="14"/>
      <c r="I326" s="15">
        <f>I327+I329</f>
        <v>258</v>
      </c>
      <c r="J326" s="15">
        <f>J327+J329</f>
        <v>0</v>
      </c>
    </row>
    <row r="327" spans="1:10" s="27" customFormat="1" x14ac:dyDescent="0.25">
      <c r="A327" s="16" t="s">
        <v>141</v>
      </c>
      <c r="B327" s="17" t="s">
        <v>21</v>
      </c>
      <c r="C327" s="17" t="s">
        <v>21</v>
      </c>
      <c r="D327" s="17" t="s">
        <v>126</v>
      </c>
      <c r="E327" s="18">
        <v>1</v>
      </c>
      <c r="F327" s="17" t="s">
        <v>181</v>
      </c>
      <c r="G327" s="17" t="s">
        <v>252</v>
      </c>
      <c r="H327" s="18"/>
      <c r="I327" s="19">
        <f>I328</f>
        <v>100</v>
      </c>
      <c r="J327" s="19">
        <f>J328</f>
        <v>0</v>
      </c>
    </row>
    <row r="328" spans="1:10" s="27" customFormat="1" ht="30" x14ac:dyDescent="0.25">
      <c r="A328" s="23" t="s">
        <v>208</v>
      </c>
      <c r="B328" s="17" t="s">
        <v>21</v>
      </c>
      <c r="C328" s="17" t="s">
        <v>21</v>
      </c>
      <c r="D328" s="17" t="s">
        <v>126</v>
      </c>
      <c r="E328" s="18">
        <v>1</v>
      </c>
      <c r="F328" s="17" t="s">
        <v>181</v>
      </c>
      <c r="G328" s="17" t="s">
        <v>252</v>
      </c>
      <c r="H328" s="18">
        <v>810</v>
      </c>
      <c r="I328" s="19">
        <f>'Прил 4'!J315</f>
        <v>100</v>
      </c>
      <c r="J328" s="19">
        <f>'Прил 4'!K315</f>
        <v>0</v>
      </c>
    </row>
    <row r="329" spans="1:10" s="27" customFormat="1" x14ac:dyDescent="0.25">
      <c r="A329" s="16" t="s">
        <v>139</v>
      </c>
      <c r="B329" s="17" t="s">
        <v>21</v>
      </c>
      <c r="C329" s="17" t="s">
        <v>21</v>
      </c>
      <c r="D329" s="17" t="s">
        <v>126</v>
      </c>
      <c r="E329" s="18">
        <v>1</v>
      </c>
      <c r="F329" s="17" t="s">
        <v>181</v>
      </c>
      <c r="G329" s="17" t="s">
        <v>253</v>
      </c>
      <c r="H329" s="18"/>
      <c r="I329" s="19">
        <f>I330</f>
        <v>158</v>
      </c>
      <c r="J329" s="19">
        <f>J330</f>
        <v>0</v>
      </c>
    </row>
    <row r="330" spans="1:10" s="27" customFormat="1" ht="30" x14ac:dyDescent="0.25">
      <c r="A330" s="23" t="s">
        <v>196</v>
      </c>
      <c r="B330" s="17" t="s">
        <v>21</v>
      </c>
      <c r="C330" s="17" t="s">
        <v>21</v>
      </c>
      <c r="D330" s="17" t="s">
        <v>126</v>
      </c>
      <c r="E330" s="18">
        <v>1</v>
      </c>
      <c r="F330" s="17" t="s">
        <v>181</v>
      </c>
      <c r="G330" s="17" t="s">
        <v>253</v>
      </c>
      <c r="H330" s="18">
        <v>240</v>
      </c>
      <c r="I330" s="19">
        <f>'Прил 4'!J317</f>
        <v>158</v>
      </c>
      <c r="J330" s="19">
        <f>'Прил 4'!K317</f>
        <v>0</v>
      </c>
    </row>
    <row r="331" spans="1:10" s="27" customFormat="1" x14ac:dyDescent="0.25">
      <c r="A331" s="25" t="s">
        <v>116</v>
      </c>
      <c r="B331" s="13" t="s">
        <v>21</v>
      </c>
      <c r="C331" s="13" t="s">
        <v>21</v>
      </c>
      <c r="D331" s="13" t="s">
        <v>100</v>
      </c>
      <c r="E331" s="14">
        <v>0</v>
      </c>
      <c r="F331" s="13" t="s">
        <v>181</v>
      </c>
      <c r="G331" s="13" t="s">
        <v>335</v>
      </c>
      <c r="H331" s="18"/>
      <c r="I331" s="24">
        <f>I332</f>
        <v>0</v>
      </c>
      <c r="J331" s="24">
        <f>J332</f>
        <v>258</v>
      </c>
    </row>
    <row r="332" spans="1:10" s="27" customFormat="1" x14ac:dyDescent="0.25">
      <c r="A332" s="23" t="s">
        <v>336</v>
      </c>
      <c r="B332" s="17" t="s">
        <v>21</v>
      </c>
      <c r="C332" s="17" t="s">
        <v>21</v>
      </c>
      <c r="D332" s="17" t="s">
        <v>100</v>
      </c>
      <c r="E332" s="18">
        <v>9</v>
      </c>
      <c r="F332" s="17" t="s">
        <v>181</v>
      </c>
      <c r="G332" s="17" t="s">
        <v>335</v>
      </c>
      <c r="H332" s="18"/>
      <c r="I332" s="20">
        <f>I333</f>
        <v>0</v>
      </c>
      <c r="J332" s="20">
        <f>J333</f>
        <v>258</v>
      </c>
    </row>
    <row r="333" spans="1:10" s="27" customFormat="1" x14ac:dyDescent="0.25">
      <c r="A333" s="23" t="s">
        <v>336</v>
      </c>
      <c r="B333" s="17" t="s">
        <v>21</v>
      </c>
      <c r="C333" s="17" t="s">
        <v>21</v>
      </c>
      <c r="D333" s="17" t="s">
        <v>100</v>
      </c>
      <c r="E333" s="18">
        <v>9</v>
      </c>
      <c r="F333" s="17" t="s">
        <v>181</v>
      </c>
      <c r="G333" s="17" t="s">
        <v>335</v>
      </c>
      <c r="H333" s="18"/>
      <c r="I333" s="20">
        <f>I334+I336</f>
        <v>0</v>
      </c>
      <c r="J333" s="20">
        <f>J334+J336</f>
        <v>258</v>
      </c>
    </row>
    <row r="334" spans="1:10" s="27" customFormat="1" x14ac:dyDescent="0.25">
      <c r="A334" s="16" t="s">
        <v>141</v>
      </c>
      <c r="B334" s="17" t="s">
        <v>21</v>
      </c>
      <c r="C334" s="17" t="s">
        <v>21</v>
      </c>
      <c r="D334" s="17" t="s">
        <v>100</v>
      </c>
      <c r="E334" s="18">
        <v>9</v>
      </c>
      <c r="F334" s="17" t="s">
        <v>181</v>
      </c>
      <c r="G334" s="17" t="s">
        <v>252</v>
      </c>
      <c r="H334" s="18"/>
      <c r="I334" s="19">
        <f>I335</f>
        <v>0</v>
      </c>
      <c r="J334" s="19">
        <f>J335</f>
        <v>100</v>
      </c>
    </row>
    <row r="335" spans="1:10" s="27" customFormat="1" ht="30" x14ac:dyDescent="0.25">
      <c r="A335" s="23" t="s">
        <v>208</v>
      </c>
      <c r="B335" s="17" t="s">
        <v>21</v>
      </c>
      <c r="C335" s="17" t="s">
        <v>21</v>
      </c>
      <c r="D335" s="17" t="s">
        <v>100</v>
      </c>
      <c r="E335" s="18">
        <v>9</v>
      </c>
      <c r="F335" s="17" t="s">
        <v>181</v>
      </c>
      <c r="G335" s="17" t="s">
        <v>252</v>
      </c>
      <c r="H335" s="18">
        <v>810</v>
      </c>
      <c r="I335" s="19">
        <f>'Прил 4'!J322</f>
        <v>0</v>
      </c>
      <c r="J335" s="19">
        <f>'Прил 4'!K322</f>
        <v>100</v>
      </c>
    </row>
    <row r="336" spans="1:10" s="27" customFormat="1" x14ac:dyDescent="0.25">
      <c r="A336" s="16" t="s">
        <v>139</v>
      </c>
      <c r="B336" s="17" t="s">
        <v>21</v>
      </c>
      <c r="C336" s="17" t="s">
        <v>21</v>
      </c>
      <c r="D336" s="17" t="s">
        <v>100</v>
      </c>
      <c r="E336" s="18">
        <v>9</v>
      </c>
      <c r="F336" s="17" t="s">
        <v>181</v>
      </c>
      <c r="G336" s="17" t="s">
        <v>253</v>
      </c>
      <c r="H336" s="18"/>
      <c r="I336" s="19">
        <f>I337</f>
        <v>0</v>
      </c>
      <c r="J336" s="19">
        <f>J337</f>
        <v>158</v>
      </c>
    </row>
    <row r="337" spans="1:10" s="27" customFormat="1" ht="30" x14ac:dyDescent="0.25">
      <c r="A337" s="23" t="s">
        <v>196</v>
      </c>
      <c r="B337" s="17" t="s">
        <v>21</v>
      </c>
      <c r="C337" s="17" t="s">
        <v>21</v>
      </c>
      <c r="D337" s="17" t="s">
        <v>100</v>
      </c>
      <c r="E337" s="18">
        <v>9</v>
      </c>
      <c r="F337" s="17" t="s">
        <v>181</v>
      </c>
      <c r="G337" s="17" t="s">
        <v>253</v>
      </c>
      <c r="H337" s="18">
        <v>240</v>
      </c>
      <c r="I337" s="19">
        <f>'Прил 4'!J324</f>
        <v>0</v>
      </c>
      <c r="J337" s="19">
        <f>'Прил 4'!K324</f>
        <v>158</v>
      </c>
    </row>
    <row r="338" spans="1:10" s="27" customFormat="1" x14ac:dyDescent="0.25">
      <c r="A338" s="14" t="s">
        <v>90</v>
      </c>
      <c r="B338" s="13" t="s">
        <v>22</v>
      </c>
      <c r="C338" s="17"/>
      <c r="D338" s="17"/>
      <c r="E338" s="18"/>
      <c r="F338" s="17"/>
      <c r="G338" s="17"/>
      <c r="H338" s="18"/>
      <c r="I338" s="15">
        <f>I339+I380</f>
        <v>17569.400000000001</v>
      </c>
      <c r="J338" s="15">
        <f>J339+J380</f>
        <v>17669.400000000001</v>
      </c>
    </row>
    <row r="339" spans="1:10" s="27" customFormat="1" x14ac:dyDescent="0.25">
      <c r="A339" s="12" t="s">
        <v>23</v>
      </c>
      <c r="B339" s="13" t="s">
        <v>22</v>
      </c>
      <c r="C339" s="14" t="s">
        <v>12</v>
      </c>
      <c r="D339" s="13" t="s">
        <v>181</v>
      </c>
      <c r="E339" s="14">
        <v>0</v>
      </c>
      <c r="F339" s="13" t="s">
        <v>181</v>
      </c>
      <c r="G339" s="13" t="s">
        <v>335</v>
      </c>
      <c r="H339" s="14" t="s">
        <v>8</v>
      </c>
      <c r="I339" s="15">
        <f>I364+I340+I346+I349+I357</f>
        <v>14508.4</v>
      </c>
      <c r="J339" s="15">
        <f>J364+J340+J349+J357</f>
        <v>14508.4</v>
      </c>
    </row>
    <row r="340" spans="1:10" s="27" customFormat="1" ht="45" x14ac:dyDescent="0.25">
      <c r="A340" s="23" t="s">
        <v>377</v>
      </c>
      <c r="B340" s="17" t="s">
        <v>22</v>
      </c>
      <c r="C340" s="17" t="s">
        <v>12</v>
      </c>
      <c r="D340" s="17" t="s">
        <v>126</v>
      </c>
      <c r="E340" s="18">
        <v>0</v>
      </c>
      <c r="F340" s="17" t="s">
        <v>181</v>
      </c>
      <c r="G340" s="17" t="s">
        <v>335</v>
      </c>
      <c r="H340" s="18"/>
      <c r="I340" s="19">
        <f>I341</f>
        <v>2696.3</v>
      </c>
      <c r="J340" s="19">
        <f>J341</f>
        <v>0</v>
      </c>
    </row>
    <row r="341" spans="1:10" s="27" customFormat="1" x14ac:dyDescent="0.25">
      <c r="A341" s="25" t="s">
        <v>142</v>
      </c>
      <c r="B341" s="13" t="s">
        <v>22</v>
      </c>
      <c r="C341" s="13" t="s">
        <v>12</v>
      </c>
      <c r="D341" s="13" t="s">
        <v>126</v>
      </c>
      <c r="E341" s="14">
        <v>2</v>
      </c>
      <c r="F341" s="13" t="s">
        <v>181</v>
      </c>
      <c r="G341" s="13" t="s">
        <v>335</v>
      </c>
      <c r="H341" s="14"/>
      <c r="I341" s="15">
        <f>I342</f>
        <v>2696.3</v>
      </c>
      <c r="J341" s="15">
        <f>J342</f>
        <v>0</v>
      </c>
    </row>
    <row r="342" spans="1:10" ht="30" x14ac:dyDescent="0.25">
      <c r="A342" s="23" t="s">
        <v>137</v>
      </c>
      <c r="B342" s="17" t="s">
        <v>22</v>
      </c>
      <c r="C342" s="17" t="s">
        <v>12</v>
      </c>
      <c r="D342" s="17" t="s">
        <v>126</v>
      </c>
      <c r="E342" s="18">
        <v>2</v>
      </c>
      <c r="F342" s="17" t="s">
        <v>181</v>
      </c>
      <c r="G342" s="17" t="s">
        <v>250</v>
      </c>
      <c r="H342" s="18"/>
      <c r="I342" s="19">
        <f>SUM(I343:I345)</f>
        <v>2696.3</v>
      </c>
      <c r="J342" s="19">
        <f>SUM(J343:J345)</f>
        <v>0</v>
      </c>
    </row>
    <row r="343" spans="1:10" x14ac:dyDescent="0.25">
      <c r="A343" s="16" t="s">
        <v>186</v>
      </c>
      <c r="B343" s="17" t="s">
        <v>22</v>
      </c>
      <c r="C343" s="17" t="s">
        <v>12</v>
      </c>
      <c r="D343" s="17" t="s">
        <v>126</v>
      </c>
      <c r="E343" s="18">
        <v>2</v>
      </c>
      <c r="F343" s="17" t="s">
        <v>181</v>
      </c>
      <c r="G343" s="17" t="s">
        <v>250</v>
      </c>
      <c r="H343" s="18">
        <v>110</v>
      </c>
      <c r="I343" s="19">
        <f>'Прил 4'!J330</f>
        <v>1842.2</v>
      </c>
      <c r="J343" s="19">
        <f>'Прил 4'!K330</f>
        <v>0</v>
      </c>
    </row>
    <row r="344" spans="1:10" ht="30" x14ac:dyDescent="0.25">
      <c r="A344" s="23" t="s">
        <v>196</v>
      </c>
      <c r="B344" s="17" t="s">
        <v>22</v>
      </c>
      <c r="C344" s="17" t="s">
        <v>12</v>
      </c>
      <c r="D344" s="17" t="s">
        <v>126</v>
      </c>
      <c r="E344" s="18">
        <v>2</v>
      </c>
      <c r="F344" s="17" t="s">
        <v>181</v>
      </c>
      <c r="G344" s="17" t="s">
        <v>250</v>
      </c>
      <c r="H344" s="18">
        <v>240</v>
      </c>
      <c r="I344" s="19">
        <f>'Прил 4'!J331</f>
        <v>834.1</v>
      </c>
      <c r="J344" s="19">
        <f>'Прил 4'!K331</f>
        <v>0</v>
      </c>
    </row>
    <row r="345" spans="1:10" x14ac:dyDescent="0.25">
      <c r="A345" s="16" t="s">
        <v>188</v>
      </c>
      <c r="B345" s="17" t="s">
        <v>22</v>
      </c>
      <c r="C345" s="17" t="s">
        <v>12</v>
      </c>
      <c r="D345" s="17" t="s">
        <v>126</v>
      </c>
      <c r="E345" s="18">
        <v>2</v>
      </c>
      <c r="F345" s="17" t="s">
        <v>181</v>
      </c>
      <c r="G345" s="17" t="s">
        <v>250</v>
      </c>
      <c r="H345" s="18">
        <v>850</v>
      </c>
      <c r="I345" s="19">
        <f>'Прил 4'!J332</f>
        <v>20</v>
      </c>
      <c r="J345" s="19">
        <f>'Прил 4'!K332</f>
        <v>0</v>
      </c>
    </row>
    <row r="346" spans="1:10" x14ac:dyDescent="0.25">
      <c r="A346" s="25" t="s">
        <v>392</v>
      </c>
      <c r="B346" s="13" t="s">
        <v>22</v>
      </c>
      <c r="C346" s="13" t="s">
        <v>12</v>
      </c>
      <c r="D346" s="13" t="s">
        <v>126</v>
      </c>
      <c r="E346" s="14">
        <v>4</v>
      </c>
      <c r="F346" s="13" t="s">
        <v>181</v>
      </c>
      <c r="G346" s="13" t="s">
        <v>335</v>
      </c>
      <c r="H346" s="14"/>
      <c r="I346" s="15">
        <f>I347</f>
        <v>10831.8</v>
      </c>
      <c r="J346" s="15">
        <f>J347</f>
        <v>0</v>
      </c>
    </row>
    <row r="347" spans="1:10" ht="30" x14ac:dyDescent="0.25">
      <c r="A347" s="23" t="s">
        <v>137</v>
      </c>
      <c r="B347" s="17" t="s">
        <v>22</v>
      </c>
      <c r="C347" s="17" t="s">
        <v>12</v>
      </c>
      <c r="D347" s="17" t="s">
        <v>126</v>
      </c>
      <c r="E347" s="18">
        <v>4</v>
      </c>
      <c r="F347" s="17" t="s">
        <v>181</v>
      </c>
      <c r="G347" s="17" t="s">
        <v>250</v>
      </c>
      <c r="H347" s="18"/>
      <c r="I347" s="19">
        <f>SUM(I348:I348)</f>
        <v>10831.8</v>
      </c>
      <c r="J347" s="19">
        <f>SUM(J348:J348)</f>
        <v>0</v>
      </c>
    </row>
    <row r="348" spans="1:10" x14ac:dyDescent="0.25">
      <c r="A348" s="16" t="s">
        <v>400</v>
      </c>
      <c r="B348" s="17" t="s">
        <v>22</v>
      </c>
      <c r="C348" s="17" t="s">
        <v>12</v>
      </c>
      <c r="D348" s="17" t="s">
        <v>126</v>
      </c>
      <c r="E348" s="18">
        <v>4</v>
      </c>
      <c r="F348" s="17" t="s">
        <v>181</v>
      </c>
      <c r="G348" s="17" t="s">
        <v>250</v>
      </c>
      <c r="H348" s="18">
        <v>620</v>
      </c>
      <c r="I348" s="19">
        <f>'Прил 4'!J335</f>
        <v>10831.8</v>
      </c>
      <c r="J348" s="176">
        <f>'Прил 4'!K335</f>
        <v>0</v>
      </c>
    </row>
    <row r="349" spans="1:10" s="27" customFormat="1" ht="43.5" x14ac:dyDescent="0.25">
      <c r="A349" s="12" t="s">
        <v>197</v>
      </c>
      <c r="B349" s="13" t="s">
        <v>22</v>
      </c>
      <c r="C349" s="13" t="s">
        <v>12</v>
      </c>
      <c r="D349" s="13" t="s">
        <v>21</v>
      </c>
      <c r="E349" s="14">
        <v>0</v>
      </c>
      <c r="F349" s="13" t="s">
        <v>181</v>
      </c>
      <c r="G349" s="13" t="s">
        <v>335</v>
      </c>
      <c r="H349" s="14"/>
      <c r="I349" s="24">
        <f>I350</f>
        <v>82.5</v>
      </c>
      <c r="J349" s="24">
        <f>J350</f>
        <v>0</v>
      </c>
    </row>
    <row r="350" spans="1:10" x14ac:dyDescent="0.25">
      <c r="A350" s="12" t="s">
        <v>213</v>
      </c>
      <c r="B350" s="13" t="s">
        <v>22</v>
      </c>
      <c r="C350" s="13" t="s">
        <v>12</v>
      </c>
      <c r="D350" s="13" t="s">
        <v>21</v>
      </c>
      <c r="E350" s="14">
        <v>3</v>
      </c>
      <c r="F350" s="13" t="s">
        <v>181</v>
      </c>
      <c r="G350" s="13" t="s">
        <v>335</v>
      </c>
      <c r="H350" s="14"/>
      <c r="I350" s="24">
        <f>I352+I354</f>
        <v>82.5</v>
      </c>
      <c r="J350" s="24">
        <f>J352+J354</f>
        <v>0</v>
      </c>
    </row>
    <row r="351" spans="1:10" x14ac:dyDescent="0.25">
      <c r="A351" s="16" t="s">
        <v>278</v>
      </c>
      <c r="B351" s="17" t="s">
        <v>22</v>
      </c>
      <c r="C351" s="17" t="s">
        <v>12</v>
      </c>
      <c r="D351" s="17" t="s">
        <v>21</v>
      </c>
      <c r="E351" s="18">
        <v>3</v>
      </c>
      <c r="F351" s="17" t="s">
        <v>12</v>
      </c>
      <c r="G351" s="17" t="s">
        <v>335</v>
      </c>
      <c r="H351" s="18"/>
      <c r="I351" s="20">
        <f>I352</f>
        <v>72.5</v>
      </c>
      <c r="J351" s="20">
        <f>J352</f>
        <v>0</v>
      </c>
    </row>
    <row r="352" spans="1:10" ht="30" x14ac:dyDescent="0.25">
      <c r="A352" s="23" t="s">
        <v>199</v>
      </c>
      <c r="B352" s="17" t="s">
        <v>22</v>
      </c>
      <c r="C352" s="17" t="s">
        <v>12</v>
      </c>
      <c r="D352" s="17" t="s">
        <v>21</v>
      </c>
      <c r="E352" s="17" t="s">
        <v>214</v>
      </c>
      <c r="F352" s="17" t="s">
        <v>12</v>
      </c>
      <c r="G352" s="17" t="s">
        <v>227</v>
      </c>
      <c r="H352" s="17"/>
      <c r="I352" s="20">
        <f>I353</f>
        <v>72.5</v>
      </c>
      <c r="J352" s="20">
        <f>J353</f>
        <v>0</v>
      </c>
    </row>
    <row r="353" spans="1:10" ht="30" x14ac:dyDescent="0.25">
      <c r="A353" s="23" t="s">
        <v>196</v>
      </c>
      <c r="B353" s="17" t="s">
        <v>22</v>
      </c>
      <c r="C353" s="17" t="s">
        <v>12</v>
      </c>
      <c r="D353" s="17" t="s">
        <v>21</v>
      </c>
      <c r="E353" s="17" t="s">
        <v>214</v>
      </c>
      <c r="F353" s="17" t="s">
        <v>12</v>
      </c>
      <c r="G353" s="17" t="s">
        <v>227</v>
      </c>
      <c r="H353" s="17" t="s">
        <v>202</v>
      </c>
      <c r="I353" s="20">
        <f>'Прил 4'!J340</f>
        <v>72.5</v>
      </c>
      <c r="J353" s="20">
        <f>'Прил 4'!K340</f>
        <v>0</v>
      </c>
    </row>
    <row r="354" spans="1:10" x14ac:dyDescent="0.25">
      <c r="A354" s="16" t="s">
        <v>282</v>
      </c>
      <c r="B354" s="17" t="s">
        <v>22</v>
      </c>
      <c r="C354" s="17" t="s">
        <v>12</v>
      </c>
      <c r="D354" s="17" t="s">
        <v>21</v>
      </c>
      <c r="E354" s="18">
        <v>3</v>
      </c>
      <c r="F354" s="17" t="s">
        <v>14</v>
      </c>
      <c r="G354" s="17" t="s">
        <v>335</v>
      </c>
      <c r="H354" s="18"/>
      <c r="I354" s="20">
        <f>I355</f>
        <v>10</v>
      </c>
      <c r="J354" s="20">
        <f>J355</f>
        <v>0</v>
      </c>
    </row>
    <row r="355" spans="1:10" ht="30" x14ac:dyDescent="0.25">
      <c r="A355" s="23" t="s">
        <v>199</v>
      </c>
      <c r="B355" s="17" t="s">
        <v>22</v>
      </c>
      <c r="C355" s="17" t="s">
        <v>12</v>
      </c>
      <c r="D355" s="17" t="s">
        <v>21</v>
      </c>
      <c r="E355" s="17" t="s">
        <v>214</v>
      </c>
      <c r="F355" s="17" t="s">
        <v>14</v>
      </c>
      <c r="G355" s="17" t="s">
        <v>227</v>
      </c>
      <c r="H355" s="17"/>
      <c r="I355" s="20">
        <f>I356</f>
        <v>10</v>
      </c>
      <c r="J355" s="20">
        <f>J356</f>
        <v>0</v>
      </c>
    </row>
    <row r="356" spans="1:10" ht="30" x14ac:dyDescent="0.25">
      <c r="A356" s="23" t="s">
        <v>196</v>
      </c>
      <c r="B356" s="17" t="s">
        <v>22</v>
      </c>
      <c r="C356" s="17" t="s">
        <v>12</v>
      </c>
      <c r="D356" s="17" t="s">
        <v>21</v>
      </c>
      <c r="E356" s="17" t="s">
        <v>214</v>
      </c>
      <c r="F356" s="17" t="s">
        <v>14</v>
      </c>
      <c r="G356" s="17" t="s">
        <v>227</v>
      </c>
      <c r="H356" s="17" t="s">
        <v>202</v>
      </c>
      <c r="I356" s="20">
        <f>'Прил 4'!J343</f>
        <v>10</v>
      </c>
      <c r="J356" s="20">
        <f>'Прил 4'!K343</f>
        <v>0</v>
      </c>
    </row>
    <row r="357" spans="1:10" ht="43.5" x14ac:dyDescent="0.25">
      <c r="A357" s="12" t="s">
        <v>367</v>
      </c>
      <c r="B357" s="13" t="s">
        <v>22</v>
      </c>
      <c r="C357" s="13" t="s">
        <v>12</v>
      </c>
      <c r="D357" s="13" t="s">
        <v>85</v>
      </c>
      <c r="E357" s="14">
        <v>0</v>
      </c>
      <c r="F357" s="13" t="s">
        <v>181</v>
      </c>
      <c r="G357" s="13" t="s">
        <v>335</v>
      </c>
      <c r="H357" s="14"/>
      <c r="I357" s="24">
        <f>I358+I361</f>
        <v>500</v>
      </c>
      <c r="J357" s="24">
        <f>J358+J361</f>
        <v>0</v>
      </c>
    </row>
    <row r="358" spans="1:10" x14ac:dyDescent="0.25">
      <c r="A358" s="23" t="s">
        <v>315</v>
      </c>
      <c r="B358" s="17" t="s">
        <v>22</v>
      </c>
      <c r="C358" s="17" t="s">
        <v>12</v>
      </c>
      <c r="D358" s="17" t="s">
        <v>85</v>
      </c>
      <c r="E358" s="17" t="s">
        <v>205</v>
      </c>
      <c r="F358" s="17" t="s">
        <v>12</v>
      </c>
      <c r="G358" s="17" t="s">
        <v>335</v>
      </c>
      <c r="H358" s="17"/>
      <c r="I358" s="20">
        <f>I359</f>
        <v>350</v>
      </c>
      <c r="J358" s="20">
        <f>J359</f>
        <v>0</v>
      </c>
    </row>
    <row r="359" spans="1:10" x14ac:dyDescent="0.25">
      <c r="A359" s="23" t="s">
        <v>316</v>
      </c>
      <c r="B359" s="17" t="s">
        <v>22</v>
      </c>
      <c r="C359" s="17" t="s">
        <v>12</v>
      </c>
      <c r="D359" s="17" t="s">
        <v>85</v>
      </c>
      <c r="E359" s="17" t="s">
        <v>205</v>
      </c>
      <c r="F359" s="17" t="s">
        <v>12</v>
      </c>
      <c r="G359" s="17" t="s">
        <v>317</v>
      </c>
      <c r="H359" s="17"/>
      <c r="I359" s="20">
        <f>I360</f>
        <v>350</v>
      </c>
      <c r="J359" s="20">
        <f>J360</f>
        <v>0</v>
      </c>
    </row>
    <row r="360" spans="1:10" ht="30" x14ac:dyDescent="0.25">
      <c r="A360" s="23" t="s">
        <v>196</v>
      </c>
      <c r="B360" s="17" t="s">
        <v>22</v>
      </c>
      <c r="C360" s="17" t="s">
        <v>12</v>
      </c>
      <c r="D360" s="17" t="s">
        <v>85</v>
      </c>
      <c r="E360" s="17" t="s">
        <v>205</v>
      </c>
      <c r="F360" s="17" t="s">
        <v>12</v>
      </c>
      <c r="G360" s="17" t="s">
        <v>317</v>
      </c>
      <c r="H360" s="17" t="s">
        <v>202</v>
      </c>
      <c r="I360" s="20">
        <f>'Прил 4'!J347</f>
        <v>350</v>
      </c>
      <c r="J360" s="20">
        <f>'Прил 4'!K347</f>
        <v>0</v>
      </c>
    </row>
    <row r="361" spans="1:10" x14ac:dyDescent="0.25">
      <c r="A361" s="23" t="s">
        <v>318</v>
      </c>
      <c r="B361" s="17" t="s">
        <v>22</v>
      </c>
      <c r="C361" s="17" t="s">
        <v>12</v>
      </c>
      <c r="D361" s="17" t="s">
        <v>85</v>
      </c>
      <c r="E361" s="17" t="s">
        <v>205</v>
      </c>
      <c r="F361" s="17" t="s">
        <v>14</v>
      </c>
      <c r="G361" s="17"/>
      <c r="H361" s="17"/>
      <c r="I361" s="20">
        <f>I362</f>
        <v>150</v>
      </c>
      <c r="J361" s="20">
        <f>J362</f>
        <v>0</v>
      </c>
    </row>
    <row r="362" spans="1:10" x14ac:dyDescent="0.25">
      <c r="A362" s="23" t="s">
        <v>316</v>
      </c>
      <c r="B362" s="17" t="s">
        <v>22</v>
      </c>
      <c r="C362" s="17" t="s">
        <v>12</v>
      </c>
      <c r="D362" s="17" t="s">
        <v>85</v>
      </c>
      <c r="E362" s="17" t="s">
        <v>205</v>
      </c>
      <c r="F362" s="17" t="s">
        <v>14</v>
      </c>
      <c r="G362" s="17" t="s">
        <v>317</v>
      </c>
      <c r="H362" s="17"/>
      <c r="I362" s="20">
        <f>I363</f>
        <v>150</v>
      </c>
      <c r="J362" s="20">
        <f>J363</f>
        <v>0</v>
      </c>
    </row>
    <row r="363" spans="1:10" ht="30" x14ac:dyDescent="0.25">
      <c r="A363" s="23" t="s">
        <v>196</v>
      </c>
      <c r="B363" s="17" t="s">
        <v>22</v>
      </c>
      <c r="C363" s="17" t="s">
        <v>12</v>
      </c>
      <c r="D363" s="17" t="s">
        <v>85</v>
      </c>
      <c r="E363" s="17" t="s">
        <v>205</v>
      </c>
      <c r="F363" s="17" t="s">
        <v>14</v>
      </c>
      <c r="G363" s="17" t="s">
        <v>317</v>
      </c>
      <c r="H363" s="17" t="s">
        <v>202</v>
      </c>
      <c r="I363" s="20">
        <f>'Прил 4'!J350</f>
        <v>150</v>
      </c>
      <c r="J363" s="20">
        <f>'Прил 4'!K350</f>
        <v>0</v>
      </c>
    </row>
    <row r="364" spans="1:10" x14ac:dyDescent="0.25">
      <c r="A364" s="25" t="s">
        <v>116</v>
      </c>
      <c r="B364" s="13" t="s">
        <v>22</v>
      </c>
      <c r="C364" s="13" t="s">
        <v>12</v>
      </c>
      <c r="D364" s="13" t="s">
        <v>100</v>
      </c>
      <c r="E364" s="14">
        <v>0</v>
      </c>
      <c r="F364" s="13" t="s">
        <v>181</v>
      </c>
      <c r="G364" s="13" t="s">
        <v>335</v>
      </c>
      <c r="H364" s="14"/>
      <c r="I364" s="15">
        <f>I365</f>
        <v>397.8</v>
      </c>
      <c r="J364" s="15">
        <f>J365</f>
        <v>14508.4</v>
      </c>
    </row>
    <row r="365" spans="1:10" x14ac:dyDescent="0.25">
      <c r="A365" s="23" t="s">
        <v>336</v>
      </c>
      <c r="B365" s="17" t="s">
        <v>22</v>
      </c>
      <c r="C365" s="17" t="s">
        <v>12</v>
      </c>
      <c r="D365" s="17" t="s">
        <v>100</v>
      </c>
      <c r="E365" s="18">
        <v>9</v>
      </c>
      <c r="F365" s="17" t="s">
        <v>181</v>
      </c>
      <c r="G365" s="17" t="s">
        <v>335</v>
      </c>
      <c r="H365" s="18"/>
      <c r="I365" s="19">
        <f>I366</f>
        <v>397.8</v>
      </c>
      <c r="J365" s="19">
        <f>J366</f>
        <v>14508.4</v>
      </c>
    </row>
    <row r="366" spans="1:10" x14ac:dyDescent="0.25">
      <c r="A366" s="23" t="s">
        <v>336</v>
      </c>
      <c r="B366" s="17" t="s">
        <v>22</v>
      </c>
      <c r="C366" s="17" t="s">
        <v>12</v>
      </c>
      <c r="D366" s="17" t="s">
        <v>100</v>
      </c>
      <c r="E366" s="18">
        <v>9</v>
      </c>
      <c r="F366" s="17" t="s">
        <v>181</v>
      </c>
      <c r="G366" s="17" t="s">
        <v>335</v>
      </c>
      <c r="H366" s="18"/>
      <c r="I366" s="19">
        <f>I367+I372+I374+I376+I378</f>
        <v>397.8</v>
      </c>
      <c r="J366" s="19">
        <f>J367+J372+J374+J376+J378</f>
        <v>14508.4</v>
      </c>
    </row>
    <row r="367" spans="1:10" ht="30" x14ac:dyDescent="0.25">
      <c r="A367" s="23" t="s">
        <v>137</v>
      </c>
      <c r="B367" s="17" t="s">
        <v>22</v>
      </c>
      <c r="C367" s="17" t="s">
        <v>12</v>
      </c>
      <c r="D367" s="17" t="s">
        <v>100</v>
      </c>
      <c r="E367" s="18">
        <v>9</v>
      </c>
      <c r="F367" s="17" t="s">
        <v>181</v>
      </c>
      <c r="G367" s="17" t="s">
        <v>250</v>
      </c>
      <c r="H367" s="18"/>
      <c r="I367" s="19">
        <f>SUM(I368:I371)</f>
        <v>0</v>
      </c>
      <c r="J367" s="19">
        <f>SUM(J368:J371)</f>
        <v>13528.099999999999</v>
      </c>
    </row>
    <row r="368" spans="1:10" x14ac:dyDescent="0.25">
      <c r="A368" s="16" t="s">
        <v>186</v>
      </c>
      <c r="B368" s="17" t="s">
        <v>22</v>
      </c>
      <c r="C368" s="17" t="s">
        <v>12</v>
      </c>
      <c r="D368" s="17" t="s">
        <v>100</v>
      </c>
      <c r="E368" s="18">
        <v>9</v>
      </c>
      <c r="F368" s="17" t="s">
        <v>181</v>
      </c>
      <c r="G368" s="17" t="s">
        <v>250</v>
      </c>
      <c r="H368" s="18">
        <v>110</v>
      </c>
      <c r="I368" s="19">
        <f>'Прил 4'!J355</f>
        <v>0</v>
      </c>
      <c r="J368" s="19">
        <f>'Прил 4'!K355</f>
        <v>1842.2</v>
      </c>
    </row>
    <row r="369" spans="1:10" ht="30" x14ac:dyDescent="0.25">
      <c r="A369" s="23" t="s">
        <v>196</v>
      </c>
      <c r="B369" s="17" t="s">
        <v>22</v>
      </c>
      <c r="C369" s="17" t="s">
        <v>12</v>
      </c>
      <c r="D369" s="17" t="s">
        <v>100</v>
      </c>
      <c r="E369" s="18">
        <v>9</v>
      </c>
      <c r="F369" s="17" t="s">
        <v>181</v>
      </c>
      <c r="G369" s="17" t="s">
        <v>250</v>
      </c>
      <c r="H369" s="18">
        <v>240</v>
      </c>
      <c r="I369" s="19">
        <f>'Прил 4'!J356</f>
        <v>0</v>
      </c>
      <c r="J369" s="19">
        <f>'Прил 4'!K356</f>
        <v>834.1</v>
      </c>
    </row>
    <row r="370" spans="1:10" x14ac:dyDescent="0.25">
      <c r="A370" s="16" t="s">
        <v>400</v>
      </c>
      <c r="B370" s="17" t="s">
        <v>22</v>
      </c>
      <c r="C370" s="17" t="s">
        <v>12</v>
      </c>
      <c r="D370" s="17" t="s">
        <v>100</v>
      </c>
      <c r="E370" s="18">
        <v>9</v>
      </c>
      <c r="F370" s="17" t="s">
        <v>181</v>
      </c>
      <c r="G370" s="17" t="s">
        <v>250</v>
      </c>
      <c r="H370" s="18">
        <v>620</v>
      </c>
      <c r="I370" s="19">
        <f>'Прил 4'!J357</f>
        <v>0</v>
      </c>
      <c r="J370" s="19">
        <f>'Прил 4'!K357</f>
        <v>10831.8</v>
      </c>
    </row>
    <row r="371" spans="1:10" x14ac:dyDescent="0.25">
      <c r="A371" s="16" t="s">
        <v>188</v>
      </c>
      <c r="B371" s="17" t="s">
        <v>22</v>
      </c>
      <c r="C371" s="17" t="s">
        <v>12</v>
      </c>
      <c r="D371" s="17" t="s">
        <v>100</v>
      </c>
      <c r="E371" s="18">
        <v>9</v>
      </c>
      <c r="F371" s="17" t="s">
        <v>181</v>
      </c>
      <c r="G371" s="17" t="s">
        <v>250</v>
      </c>
      <c r="H371" s="18">
        <v>850</v>
      </c>
      <c r="I371" s="19">
        <f>'Прил 4'!J358</f>
        <v>0</v>
      </c>
      <c r="J371" s="19">
        <f>'Прил 4'!K358</f>
        <v>20</v>
      </c>
    </row>
    <row r="372" spans="1:10" ht="30" x14ac:dyDescent="0.25">
      <c r="A372" s="23" t="s">
        <v>199</v>
      </c>
      <c r="B372" s="17" t="s">
        <v>22</v>
      </c>
      <c r="C372" s="17" t="s">
        <v>12</v>
      </c>
      <c r="D372" s="17" t="s">
        <v>100</v>
      </c>
      <c r="E372" s="18">
        <v>9</v>
      </c>
      <c r="F372" s="17" t="s">
        <v>181</v>
      </c>
      <c r="G372" s="17" t="s">
        <v>227</v>
      </c>
      <c r="H372" s="17"/>
      <c r="I372" s="20">
        <f>I373</f>
        <v>0</v>
      </c>
      <c r="J372" s="20">
        <f>J373</f>
        <v>82.5</v>
      </c>
    </row>
    <row r="373" spans="1:10" ht="30" x14ac:dyDescent="0.25">
      <c r="A373" s="23" t="s">
        <v>196</v>
      </c>
      <c r="B373" s="17" t="s">
        <v>22</v>
      </c>
      <c r="C373" s="17" t="s">
        <v>12</v>
      </c>
      <c r="D373" s="17" t="s">
        <v>100</v>
      </c>
      <c r="E373" s="18">
        <v>9</v>
      </c>
      <c r="F373" s="17" t="s">
        <v>181</v>
      </c>
      <c r="G373" s="17" t="s">
        <v>227</v>
      </c>
      <c r="H373" s="17" t="s">
        <v>202</v>
      </c>
      <c r="I373" s="20">
        <f>'Прил 4'!J360</f>
        <v>0</v>
      </c>
      <c r="J373" s="20">
        <f>'Прил 4'!K360</f>
        <v>82.5</v>
      </c>
    </row>
    <row r="374" spans="1:10" x14ac:dyDescent="0.25">
      <c r="A374" s="23" t="s">
        <v>316</v>
      </c>
      <c r="B374" s="17" t="s">
        <v>22</v>
      </c>
      <c r="C374" s="17" t="s">
        <v>12</v>
      </c>
      <c r="D374" s="17" t="s">
        <v>100</v>
      </c>
      <c r="E374" s="18">
        <v>9</v>
      </c>
      <c r="F374" s="17" t="s">
        <v>181</v>
      </c>
      <c r="G374" s="17" t="s">
        <v>317</v>
      </c>
      <c r="H374" s="17"/>
      <c r="I374" s="20">
        <f>I375</f>
        <v>0</v>
      </c>
      <c r="J374" s="20">
        <f>J375</f>
        <v>500</v>
      </c>
    </row>
    <row r="375" spans="1:10" ht="30" x14ac:dyDescent="0.25">
      <c r="A375" s="23" t="s">
        <v>196</v>
      </c>
      <c r="B375" s="17" t="s">
        <v>22</v>
      </c>
      <c r="C375" s="17" t="s">
        <v>12</v>
      </c>
      <c r="D375" s="17" t="s">
        <v>100</v>
      </c>
      <c r="E375" s="18">
        <v>9</v>
      </c>
      <c r="F375" s="17" t="s">
        <v>181</v>
      </c>
      <c r="G375" s="17" t="s">
        <v>317</v>
      </c>
      <c r="H375" s="17" t="s">
        <v>202</v>
      </c>
      <c r="I375" s="20">
        <f>'Прил 4'!J362</f>
        <v>0</v>
      </c>
      <c r="J375" s="20">
        <f>'Прил 4'!K362</f>
        <v>500</v>
      </c>
    </row>
    <row r="376" spans="1:10" ht="66" customHeight="1" x14ac:dyDescent="0.25">
      <c r="A376" s="23" t="s">
        <v>94</v>
      </c>
      <c r="B376" s="17" t="s">
        <v>22</v>
      </c>
      <c r="C376" s="17" t="s">
        <v>12</v>
      </c>
      <c r="D376" s="17" t="s">
        <v>100</v>
      </c>
      <c r="E376" s="18">
        <v>9</v>
      </c>
      <c r="F376" s="17" t="s">
        <v>181</v>
      </c>
      <c r="G376" s="17" t="s">
        <v>255</v>
      </c>
      <c r="H376" s="18"/>
      <c r="I376" s="19">
        <f>I377</f>
        <v>368.2</v>
      </c>
      <c r="J376" s="19">
        <f>J377</f>
        <v>368.2</v>
      </c>
    </row>
    <row r="377" spans="1:10" ht="30" x14ac:dyDescent="0.25">
      <c r="A377" s="23" t="s">
        <v>319</v>
      </c>
      <c r="B377" s="17" t="s">
        <v>22</v>
      </c>
      <c r="C377" s="17" t="s">
        <v>12</v>
      </c>
      <c r="D377" s="17" t="s">
        <v>100</v>
      </c>
      <c r="E377" s="18">
        <v>9</v>
      </c>
      <c r="F377" s="17" t="s">
        <v>181</v>
      </c>
      <c r="G377" s="17" t="s">
        <v>255</v>
      </c>
      <c r="H377" s="18">
        <v>110</v>
      </c>
      <c r="I377" s="19">
        <f>'Прил 4'!J364</f>
        <v>368.2</v>
      </c>
      <c r="J377" s="19">
        <f>'Прил 4'!K364</f>
        <v>368.2</v>
      </c>
    </row>
    <row r="378" spans="1:10" ht="30" x14ac:dyDescent="0.25">
      <c r="A378" s="26" t="s">
        <v>320</v>
      </c>
      <c r="B378" s="17" t="s">
        <v>22</v>
      </c>
      <c r="C378" s="17" t="s">
        <v>12</v>
      </c>
      <c r="D378" s="17" t="s">
        <v>100</v>
      </c>
      <c r="E378" s="18">
        <v>9</v>
      </c>
      <c r="F378" s="17" t="s">
        <v>181</v>
      </c>
      <c r="G378" s="17" t="s">
        <v>321</v>
      </c>
      <c r="H378" s="18"/>
      <c r="I378" s="19">
        <f>I379</f>
        <v>29.6</v>
      </c>
      <c r="J378" s="19">
        <f>J379</f>
        <v>29.6</v>
      </c>
    </row>
    <row r="379" spans="1:10" x14ac:dyDescent="0.25">
      <c r="A379" s="16" t="s">
        <v>186</v>
      </c>
      <c r="B379" s="17" t="s">
        <v>22</v>
      </c>
      <c r="C379" s="17" t="s">
        <v>12</v>
      </c>
      <c r="D379" s="17" t="s">
        <v>100</v>
      </c>
      <c r="E379" s="18">
        <v>9</v>
      </c>
      <c r="F379" s="17" t="s">
        <v>181</v>
      </c>
      <c r="G379" s="17" t="s">
        <v>321</v>
      </c>
      <c r="H379" s="18">
        <v>110</v>
      </c>
      <c r="I379" s="19">
        <f>'Прил 4'!J366</f>
        <v>29.6</v>
      </c>
      <c r="J379" s="19">
        <f>'Прил 4'!K366</f>
        <v>29.6</v>
      </c>
    </row>
    <row r="380" spans="1:10" x14ac:dyDescent="0.25">
      <c r="A380" s="12" t="s">
        <v>81</v>
      </c>
      <c r="B380" s="13" t="s">
        <v>22</v>
      </c>
      <c r="C380" s="13" t="s">
        <v>16</v>
      </c>
      <c r="D380" s="13" t="s">
        <v>181</v>
      </c>
      <c r="E380" s="14">
        <v>0</v>
      </c>
      <c r="F380" s="13" t="s">
        <v>181</v>
      </c>
      <c r="G380" s="13" t="s">
        <v>335</v>
      </c>
      <c r="H380" s="18"/>
      <c r="I380" s="24">
        <f>I381+I389</f>
        <v>3061</v>
      </c>
      <c r="J380" s="24">
        <f>J381+J389</f>
        <v>3161</v>
      </c>
    </row>
    <row r="381" spans="1:10" ht="45" x14ac:dyDescent="0.25">
      <c r="A381" s="23" t="s">
        <v>377</v>
      </c>
      <c r="B381" s="17" t="s">
        <v>22</v>
      </c>
      <c r="C381" s="17" t="s">
        <v>16</v>
      </c>
      <c r="D381" s="17" t="s">
        <v>126</v>
      </c>
      <c r="E381" s="18">
        <v>0</v>
      </c>
      <c r="F381" s="17" t="s">
        <v>181</v>
      </c>
      <c r="G381" s="17" t="s">
        <v>335</v>
      </c>
      <c r="H381" s="18"/>
      <c r="I381" s="20">
        <f>I382</f>
        <v>3061</v>
      </c>
      <c r="J381" s="20">
        <f>J382</f>
        <v>0</v>
      </c>
    </row>
    <row r="382" spans="1:10" x14ac:dyDescent="0.25">
      <c r="A382" s="25" t="s">
        <v>143</v>
      </c>
      <c r="B382" s="13" t="s">
        <v>22</v>
      </c>
      <c r="C382" s="13" t="s">
        <v>16</v>
      </c>
      <c r="D382" s="13" t="s">
        <v>126</v>
      </c>
      <c r="E382" s="14">
        <v>3</v>
      </c>
      <c r="F382" s="13" t="s">
        <v>181</v>
      </c>
      <c r="G382" s="13" t="s">
        <v>335</v>
      </c>
      <c r="H382" s="14"/>
      <c r="I382" s="24">
        <f>I383+I385+I387</f>
        <v>3061</v>
      </c>
      <c r="J382" s="24">
        <f>J383+J385+J387</f>
        <v>0</v>
      </c>
    </row>
    <row r="383" spans="1:10" x14ac:dyDescent="0.25">
      <c r="A383" s="23" t="s">
        <v>144</v>
      </c>
      <c r="B383" s="17" t="s">
        <v>22</v>
      </c>
      <c r="C383" s="17" t="s">
        <v>16</v>
      </c>
      <c r="D383" s="17" t="s">
        <v>126</v>
      </c>
      <c r="E383" s="18">
        <v>3</v>
      </c>
      <c r="F383" s="17" t="s">
        <v>181</v>
      </c>
      <c r="G383" s="17" t="s">
        <v>256</v>
      </c>
      <c r="H383" s="18"/>
      <c r="I383" s="20">
        <f>I384</f>
        <v>100</v>
      </c>
      <c r="J383" s="20">
        <f>J384</f>
        <v>0</v>
      </c>
    </row>
    <row r="384" spans="1:10" ht="30" x14ac:dyDescent="0.25">
      <c r="A384" s="23" t="s">
        <v>196</v>
      </c>
      <c r="B384" s="17" t="s">
        <v>22</v>
      </c>
      <c r="C384" s="17" t="s">
        <v>16</v>
      </c>
      <c r="D384" s="17" t="s">
        <v>126</v>
      </c>
      <c r="E384" s="18">
        <v>3</v>
      </c>
      <c r="F384" s="17" t="s">
        <v>181</v>
      </c>
      <c r="G384" s="17" t="s">
        <v>256</v>
      </c>
      <c r="H384" s="18">
        <v>240</v>
      </c>
      <c r="I384" s="20">
        <f>'Прил 4'!J371</f>
        <v>100</v>
      </c>
      <c r="J384" s="20">
        <f>'Прил 4'!K371</f>
        <v>0</v>
      </c>
    </row>
    <row r="385" spans="1:10" x14ac:dyDescent="0.25">
      <c r="A385" s="23" t="s">
        <v>145</v>
      </c>
      <c r="B385" s="17" t="s">
        <v>22</v>
      </c>
      <c r="C385" s="17" t="s">
        <v>16</v>
      </c>
      <c r="D385" s="17" t="s">
        <v>126</v>
      </c>
      <c r="E385" s="18">
        <v>3</v>
      </c>
      <c r="F385" s="17" t="s">
        <v>181</v>
      </c>
      <c r="G385" s="17" t="s">
        <v>257</v>
      </c>
      <c r="H385" s="18"/>
      <c r="I385" s="20">
        <f>I386</f>
        <v>1200</v>
      </c>
      <c r="J385" s="20">
        <f>J386</f>
        <v>0</v>
      </c>
    </row>
    <row r="386" spans="1:10" ht="30" x14ac:dyDescent="0.25">
      <c r="A386" s="23" t="s">
        <v>196</v>
      </c>
      <c r="B386" s="17" t="s">
        <v>22</v>
      </c>
      <c r="C386" s="17" t="s">
        <v>16</v>
      </c>
      <c r="D386" s="17" t="s">
        <v>126</v>
      </c>
      <c r="E386" s="18">
        <v>3</v>
      </c>
      <c r="F386" s="17" t="s">
        <v>181</v>
      </c>
      <c r="G386" s="17" t="s">
        <v>257</v>
      </c>
      <c r="H386" s="18">
        <v>240</v>
      </c>
      <c r="I386" s="20">
        <f>'Прил 4'!J373</f>
        <v>1200</v>
      </c>
      <c r="J386" s="20">
        <f>'Прил 4'!K373</f>
        <v>0</v>
      </c>
    </row>
    <row r="387" spans="1:10" x14ac:dyDescent="0.25">
      <c r="A387" s="23" t="s">
        <v>139</v>
      </c>
      <c r="B387" s="17" t="s">
        <v>22</v>
      </c>
      <c r="C387" s="17" t="s">
        <v>16</v>
      </c>
      <c r="D387" s="17" t="s">
        <v>126</v>
      </c>
      <c r="E387" s="18">
        <v>3</v>
      </c>
      <c r="F387" s="17" t="s">
        <v>181</v>
      </c>
      <c r="G387" s="17" t="s">
        <v>253</v>
      </c>
      <c r="H387" s="18"/>
      <c r="I387" s="20">
        <f>I388</f>
        <v>1761</v>
      </c>
      <c r="J387" s="20">
        <f>J388</f>
        <v>0</v>
      </c>
    </row>
    <row r="388" spans="1:10" ht="30" x14ac:dyDescent="0.25">
      <c r="A388" s="23" t="s">
        <v>196</v>
      </c>
      <c r="B388" s="17" t="s">
        <v>22</v>
      </c>
      <c r="C388" s="17" t="s">
        <v>16</v>
      </c>
      <c r="D388" s="17" t="s">
        <v>126</v>
      </c>
      <c r="E388" s="18">
        <v>3</v>
      </c>
      <c r="F388" s="17" t="s">
        <v>181</v>
      </c>
      <c r="G388" s="17" t="s">
        <v>253</v>
      </c>
      <c r="H388" s="18">
        <v>240</v>
      </c>
      <c r="I388" s="20">
        <f>'Прил 4'!J375</f>
        <v>1761</v>
      </c>
      <c r="J388" s="20">
        <f>'Прил 4'!K375</f>
        <v>0</v>
      </c>
    </row>
    <row r="389" spans="1:10" x14ac:dyDescent="0.25">
      <c r="A389" s="25" t="s">
        <v>116</v>
      </c>
      <c r="B389" s="13" t="s">
        <v>22</v>
      </c>
      <c r="C389" s="13" t="s">
        <v>16</v>
      </c>
      <c r="D389" s="13" t="s">
        <v>100</v>
      </c>
      <c r="E389" s="14">
        <v>0</v>
      </c>
      <c r="F389" s="13" t="s">
        <v>181</v>
      </c>
      <c r="G389" s="13" t="s">
        <v>335</v>
      </c>
      <c r="H389" s="18"/>
      <c r="I389" s="24">
        <f>I390</f>
        <v>0</v>
      </c>
      <c r="J389" s="24">
        <f>J390</f>
        <v>3161</v>
      </c>
    </row>
    <row r="390" spans="1:10" x14ac:dyDescent="0.25">
      <c r="A390" s="23" t="s">
        <v>336</v>
      </c>
      <c r="B390" s="17" t="s">
        <v>22</v>
      </c>
      <c r="C390" s="17" t="s">
        <v>16</v>
      </c>
      <c r="D390" s="17" t="s">
        <v>100</v>
      </c>
      <c r="E390" s="18">
        <v>9</v>
      </c>
      <c r="F390" s="17" t="s">
        <v>181</v>
      </c>
      <c r="G390" s="17" t="s">
        <v>335</v>
      </c>
      <c r="H390" s="18"/>
      <c r="I390" s="20">
        <f>I391</f>
        <v>0</v>
      </c>
      <c r="J390" s="20">
        <f>J391</f>
        <v>3161</v>
      </c>
    </row>
    <row r="391" spans="1:10" x14ac:dyDescent="0.25">
      <c r="A391" s="23" t="s">
        <v>336</v>
      </c>
      <c r="B391" s="17" t="s">
        <v>22</v>
      </c>
      <c r="C391" s="17" t="s">
        <v>16</v>
      </c>
      <c r="D391" s="17" t="s">
        <v>100</v>
      </c>
      <c r="E391" s="18">
        <v>9</v>
      </c>
      <c r="F391" s="17" t="s">
        <v>181</v>
      </c>
      <c r="G391" s="17" t="s">
        <v>335</v>
      </c>
      <c r="H391" s="18"/>
      <c r="I391" s="20">
        <f>I392+I394+I396</f>
        <v>0</v>
      </c>
      <c r="J391" s="20">
        <f>J392+J394+J396</f>
        <v>3161</v>
      </c>
    </row>
    <row r="392" spans="1:10" x14ac:dyDescent="0.25">
      <c r="A392" s="23" t="s">
        <v>144</v>
      </c>
      <c r="B392" s="17" t="s">
        <v>22</v>
      </c>
      <c r="C392" s="17" t="s">
        <v>16</v>
      </c>
      <c r="D392" s="17" t="s">
        <v>100</v>
      </c>
      <c r="E392" s="18">
        <v>9</v>
      </c>
      <c r="F392" s="17" t="s">
        <v>181</v>
      </c>
      <c r="G392" s="17" t="s">
        <v>256</v>
      </c>
      <c r="H392" s="18"/>
      <c r="I392" s="20">
        <f>I393</f>
        <v>0</v>
      </c>
      <c r="J392" s="20">
        <f>J393</f>
        <v>100</v>
      </c>
    </row>
    <row r="393" spans="1:10" ht="30" x14ac:dyDescent="0.25">
      <c r="A393" s="23" t="s">
        <v>196</v>
      </c>
      <c r="B393" s="17" t="s">
        <v>22</v>
      </c>
      <c r="C393" s="17" t="s">
        <v>16</v>
      </c>
      <c r="D393" s="17" t="s">
        <v>100</v>
      </c>
      <c r="E393" s="18">
        <v>9</v>
      </c>
      <c r="F393" s="17" t="s">
        <v>181</v>
      </c>
      <c r="G393" s="17" t="s">
        <v>256</v>
      </c>
      <c r="H393" s="18">
        <v>240</v>
      </c>
      <c r="I393" s="20">
        <f>'Прил 4'!J380</f>
        <v>0</v>
      </c>
      <c r="J393" s="20">
        <f>'Прил 4'!K380</f>
        <v>100</v>
      </c>
    </row>
    <row r="394" spans="1:10" x14ac:dyDescent="0.25">
      <c r="A394" s="23" t="s">
        <v>145</v>
      </c>
      <c r="B394" s="17" t="s">
        <v>22</v>
      </c>
      <c r="C394" s="17" t="s">
        <v>16</v>
      </c>
      <c r="D394" s="17" t="s">
        <v>100</v>
      </c>
      <c r="E394" s="18">
        <v>9</v>
      </c>
      <c r="F394" s="17" t="s">
        <v>181</v>
      </c>
      <c r="G394" s="17" t="s">
        <v>257</v>
      </c>
      <c r="H394" s="18"/>
      <c r="I394" s="20">
        <f>I395</f>
        <v>0</v>
      </c>
      <c r="J394" s="20">
        <f>J395</f>
        <v>1000</v>
      </c>
    </row>
    <row r="395" spans="1:10" ht="30" x14ac:dyDescent="0.25">
      <c r="A395" s="23" t="s">
        <v>196</v>
      </c>
      <c r="B395" s="17" t="s">
        <v>22</v>
      </c>
      <c r="C395" s="17" t="s">
        <v>16</v>
      </c>
      <c r="D395" s="17" t="s">
        <v>100</v>
      </c>
      <c r="E395" s="18">
        <v>9</v>
      </c>
      <c r="F395" s="17" t="s">
        <v>181</v>
      </c>
      <c r="G395" s="17" t="s">
        <v>257</v>
      </c>
      <c r="H395" s="18">
        <v>240</v>
      </c>
      <c r="I395" s="20">
        <f>'Прил 4'!J382</f>
        <v>0</v>
      </c>
      <c r="J395" s="20">
        <f>'Прил 4'!K382</f>
        <v>1000</v>
      </c>
    </row>
    <row r="396" spans="1:10" x14ac:dyDescent="0.25">
      <c r="A396" s="23" t="s">
        <v>139</v>
      </c>
      <c r="B396" s="17" t="s">
        <v>22</v>
      </c>
      <c r="C396" s="17" t="s">
        <v>16</v>
      </c>
      <c r="D396" s="17" t="s">
        <v>100</v>
      </c>
      <c r="E396" s="18">
        <v>9</v>
      </c>
      <c r="F396" s="17" t="s">
        <v>181</v>
      </c>
      <c r="G396" s="17" t="s">
        <v>253</v>
      </c>
      <c r="H396" s="18"/>
      <c r="I396" s="20">
        <f>I397</f>
        <v>0</v>
      </c>
      <c r="J396" s="20">
        <f>J397</f>
        <v>2061</v>
      </c>
    </row>
    <row r="397" spans="1:10" ht="30" x14ac:dyDescent="0.25">
      <c r="A397" s="23" t="s">
        <v>196</v>
      </c>
      <c r="B397" s="17" t="s">
        <v>22</v>
      </c>
      <c r="C397" s="17" t="s">
        <v>16</v>
      </c>
      <c r="D397" s="17" t="s">
        <v>100</v>
      </c>
      <c r="E397" s="18">
        <v>9</v>
      </c>
      <c r="F397" s="17" t="s">
        <v>181</v>
      </c>
      <c r="G397" s="17" t="s">
        <v>253</v>
      </c>
      <c r="H397" s="18">
        <v>240</v>
      </c>
      <c r="I397" s="20">
        <f>'Прил 4'!J384</f>
        <v>0</v>
      </c>
      <c r="J397" s="20">
        <f>'Прил 4'!K384</f>
        <v>2061</v>
      </c>
    </row>
    <row r="398" spans="1:10" x14ac:dyDescent="0.25">
      <c r="A398" s="14" t="s">
        <v>91</v>
      </c>
      <c r="B398" s="13">
        <v>10</v>
      </c>
      <c r="C398" s="17"/>
      <c r="D398" s="17"/>
      <c r="E398" s="18"/>
      <c r="F398" s="17"/>
      <c r="G398" s="17"/>
      <c r="H398" s="18"/>
      <c r="I398" s="24">
        <f>I399</f>
        <v>700</v>
      </c>
      <c r="J398" s="24">
        <f>J399</f>
        <v>700</v>
      </c>
    </row>
    <row r="399" spans="1:10" x14ac:dyDescent="0.25">
      <c r="A399" s="12" t="s">
        <v>92</v>
      </c>
      <c r="B399" s="13" t="s">
        <v>85</v>
      </c>
      <c r="C399" s="13" t="s">
        <v>13</v>
      </c>
      <c r="D399" s="13" t="s">
        <v>181</v>
      </c>
      <c r="E399" s="13" t="s">
        <v>205</v>
      </c>
      <c r="F399" s="13" t="s">
        <v>181</v>
      </c>
      <c r="G399" s="13" t="s">
        <v>335</v>
      </c>
      <c r="H399" s="14"/>
      <c r="I399" s="24">
        <f>I400+I404</f>
        <v>700</v>
      </c>
      <c r="J399" s="24">
        <f>J400+J404</f>
        <v>700</v>
      </c>
    </row>
    <row r="400" spans="1:10" x14ac:dyDescent="0.25">
      <c r="A400" s="23" t="s">
        <v>147</v>
      </c>
      <c r="B400" s="17" t="s">
        <v>85</v>
      </c>
      <c r="C400" s="17" t="s">
        <v>13</v>
      </c>
      <c r="D400" s="17" t="s">
        <v>146</v>
      </c>
      <c r="E400" s="18">
        <v>0</v>
      </c>
      <c r="F400" s="17" t="s">
        <v>181</v>
      </c>
      <c r="G400" s="17" t="s">
        <v>335</v>
      </c>
      <c r="H400" s="18"/>
      <c r="I400" s="20">
        <f t="shared" ref="I400:J402" si="16">I401</f>
        <v>500</v>
      </c>
      <c r="J400" s="20">
        <f t="shared" si="16"/>
        <v>500</v>
      </c>
    </row>
    <row r="401" spans="1:10" x14ac:dyDescent="0.25">
      <c r="A401" s="23" t="s">
        <v>148</v>
      </c>
      <c r="B401" s="17" t="s">
        <v>85</v>
      </c>
      <c r="C401" s="17" t="s">
        <v>13</v>
      </c>
      <c r="D401" s="17" t="s">
        <v>146</v>
      </c>
      <c r="E401" s="18">
        <v>3</v>
      </c>
      <c r="F401" s="17" t="s">
        <v>181</v>
      </c>
      <c r="G401" s="17" t="s">
        <v>335</v>
      </c>
      <c r="H401" s="18"/>
      <c r="I401" s="20">
        <f t="shared" si="16"/>
        <v>500</v>
      </c>
      <c r="J401" s="20">
        <f t="shared" si="16"/>
        <v>500</v>
      </c>
    </row>
    <row r="402" spans="1:10" ht="30" x14ac:dyDescent="0.25">
      <c r="A402" s="23" t="s">
        <v>149</v>
      </c>
      <c r="B402" s="17" t="s">
        <v>85</v>
      </c>
      <c r="C402" s="17" t="s">
        <v>13</v>
      </c>
      <c r="D402" s="17" t="s">
        <v>146</v>
      </c>
      <c r="E402" s="18">
        <v>3</v>
      </c>
      <c r="F402" s="17" t="s">
        <v>181</v>
      </c>
      <c r="G402" s="17" t="s">
        <v>258</v>
      </c>
      <c r="H402" s="18"/>
      <c r="I402" s="20">
        <f t="shared" si="16"/>
        <v>500</v>
      </c>
      <c r="J402" s="20">
        <f t="shared" si="16"/>
        <v>500</v>
      </c>
    </row>
    <row r="403" spans="1:10" ht="30" x14ac:dyDescent="0.25">
      <c r="A403" s="23" t="s">
        <v>196</v>
      </c>
      <c r="B403" s="17" t="s">
        <v>85</v>
      </c>
      <c r="C403" s="17" t="s">
        <v>13</v>
      </c>
      <c r="D403" s="17" t="s">
        <v>146</v>
      </c>
      <c r="E403" s="18">
        <v>3</v>
      </c>
      <c r="F403" s="17" t="s">
        <v>181</v>
      </c>
      <c r="G403" s="17" t="s">
        <v>258</v>
      </c>
      <c r="H403" s="18">
        <v>240</v>
      </c>
      <c r="I403" s="20">
        <f>'Прил 4'!J390</f>
        <v>500</v>
      </c>
      <c r="J403" s="20">
        <f>'Прил 4'!K390</f>
        <v>500</v>
      </c>
    </row>
    <row r="404" spans="1:10" x14ac:dyDescent="0.25">
      <c r="A404" s="25" t="s">
        <v>116</v>
      </c>
      <c r="B404" s="13" t="s">
        <v>85</v>
      </c>
      <c r="C404" s="13" t="s">
        <v>13</v>
      </c>
      <c r="D404" s="13" t="s">
        <v>100</v>
      </c>
      <c r="E404" s="14">
        <v>0</v>
      </c>
      <c r="F404" s="13" t="s">
        <v>181</v>
      </c>
      <c r="G404" s="13" t="s">
        <v>335</v>
      </c>
      <c r="H404" s="14"/>
      <c r="I404" s="24">
        <f t="shared" ref="I404:J407" si="17">I405</f>
        <v>200</v>
      </c>
      <c r="J404" s="24">
        <f t="shared" si="17"/>
        <v>200</v>
      </c>
    </row>
    <row r="405" spans="1:10" x14ac:dyDescent="0.25">
      <c r="A405" s="23" t="s">
        <v>336</v>
      </c>
      <c r="B405" s="17" t="s">
        <v>85</v>
      </c>
      <c r="C405" s="17" t="s">
        <v>13</v>
      </c>
      <c r="D405" s="17" t="s">
        <v>100</v>
      </c>
      <c r="E405" s="18">
        <v>9</v>
      </c>
      <c r="F405" s="17" t="s">
        <v>181</v>
      </c>
      <c r="G405" s="17" t="s">
        <v>335</v>
      </c>
      <c r="H405" s="18"/>
      <c r="I405" s="20">
        <f t="shared" si="17"/>
        <v>200</v>
      </c>
      <c r="J405" s="20">
        <f t="shared" si="17"/>
        <v>200</v>
      </c>
    </row>
    <row r="406" spans="1:10" x14ac:dyDescent="0.25">
      <c r="A406" s="23" t="s">
        <v>336</v>
      </c>
      <c r="B406" s="17" t="s">
        <v>85</v>
      </c>
      <c r="C406" s="17" t="s">
        <v>13</v>
      </c>
      <c r="D406" s="17" t="s">
        <v>100</v>
      </c>
      <c r="E406" s="18">
        <v>9</v>
      </c>
      <c r="F406" s="17" t="s">
        <v>181</v>
      </c>
      <c r="G406" s="17" t="s">
        <v>335</v>
      </c>
      <c r="H406" s="18"/>
      <c r="I406" s="20">
        <f t="shared" si="17"/>
        <v>200</v>
      </c>
      <c r="J406" s="20">
        <f t="shared" si="17"/>
        <v>200</v>
      </c>
    </row>
    <row r="407" spans="1:10" x14ac:dyDescent="0.25">
      <c r="A407" s="23" t="s">
        <v>322</v>
      </c>
      <c r="B407" s="17" t="s">
        <v>85</v>
      </c>
      <c r="C407" s="17" t="s">
        <v>13</v>
      </c>
      <c r="D407" s="17" t="s">
        <v>100</v>
      </c>
      <c r="E407" s="18">
        <v>9</v>
      </c>
      <c r="F407" s="17" t="s">
        <v>181</v>
      </c>
      <c r="G407" s="17" t="s">
        <v>254</v>
      </c>
      <c r="H407" s="18"/>
      <c r="I407" s="19">
        <f t="shared" si="17"/>
        <v>200</v>
      </c>
      <c r="J407" s="19">
        <f t="shared" si="17"/>
        <v>200</v>
      </c>
    </row>
    <row r="408" spans="1:10" x14ac:dyDescent="0.25">
      <c r="A408" s="23" t="s">
        <v>191</v>
      </c>
      <c r="B408" s="17" t="s">
        <v>85</v>
      </c>
      <c r="C408" s="17" t="s">
        <v>13</v>
      </c>
      <c r="D408" s="17" t="s">
        <v>100</v>
      </c>
      <c r="E408" s="18">
        <v>9</v>
      </c>
      <c r="F408" s="17" t="s">
        <v>181</v>
      </c>
      <c r="G408" s="17" t="s">
        <v>254</v>
      </c>
      <c r="H408" s="18">
        <v>310</v>
      </c>
      <c r="I408" s="19">
        <f>'Прил 4'!J395</f>
        <v>200</v>
      </c>
      <c r="J408" s="19">
        <f>'Прил 4'!K395</f>
        <v>200</v>
      </c>
    </row>
    <row r="409" spans="1:10" x14ac:dyDescent="0.25">
      <c r="A409" s="14" t="s">
        <v>93</v>
      </c>
      <c r="B409" s="13">
        <v>11</v>
      </c>
      <c r="C409" s="13"/>
      <c r="D409" s="13"/>
      <c r="E409" s="14"/>
      <c r="F409" s="13"/>
      <c r="G409" s="13"/>
      <c r="H409" s="14"/>
      <c r="I409" s="24">
        <f t="shared" ref="I409:J411" si="18">I410</f>
        <v>3094</v>
      </c>
      <c r="J409" s="24">
        <f t="shared" si="18"/>
        <v>3094</v>
      </c>
    </row>
    <row r="410" spans="1:10" x14ac:dyDescent="0.25">
      <c r="A410" s="12" t="s">
        <v>82</v>
      </c>
      <c r="B410" s="13">
        <v>11</v>
      </c>
      <c r="C410" s="13" t="s">
        <v>17</v>
      </c>
      <c r="D410" s="13" t="s">
        <v>181</v>
      </c>
      <c r="E410" s="14">
        <v>0</v>
      </c>
      <c r="F410" s="13" t="s">
        <v>181</v>
      </c>
      <c r="G410" s="13" t="s">
        <v>335</v>
      </c>
      <c r="H410" s="14"/>
      <c r="I410" s="24">
        <f>I411+I419</f>
        <v>3094</v>
      </c>
      <c r="J410" s="24">
        <f>J411+J419</f>
        <v>3094</v>
      </c>
    </row>
    <row r="411" spans="1:10" ht="45" x14ac:dyDescent="0.25">
      <c r="A411" s="23" t="s">
        <v>377</v>
      </c>
      <c r="B411" s="17" t="s">
        <v>86</v>
      </c>
      <c r="C411" s="17" t="s">
        <v>17</v>
      </c>
      <c r="D411" s="17" t="s">
        <v>126</v>
      </c>
      <c r="E411" s="18">
        <v>0</v>
      </c>
      <c r="F411" s="17" t="s">
        <v>181</v>
      </c>
      <c r="G411" s="17" t="s">
        <v>335</v>
      </c>
      <c r="H411" s="18"/>
      <c r="I411" s="20">
        <f t="shared" si="18"/>
        <v>3094</v>
      </c>
      <c r="J411" s="20">
        <f t="shared" si="18"/>
        <v>0</v>
      </c>
    </row>
    <row r="412" spans="1:10" ht="43.5" x14ac:dyDescent="0.25">
      <c r="A412" s="25" t="s">
        <v>150</v>
      </c>
      <c r="B412" s="13" t="s">
        <v>86</v>
      </c>
      <c r="C412" s="13" t="s">
        <v>17</v>
      </c>
      <c r="D412" s="13" t="s">
        <v>126</v>
      </c>
      <c r="E412" s="14">
        <v>4</v>
      </c>
      <c r="F412" s="13" t="s">
        <v>181</v>
      </c>
      <c r="G412" s="13" t="s">
        <v>335</v>
      </c>
      <c r="H412" s="14"/>
      <c r="I412" s="24">
        <f>I413+I415+I417</f>
        <v>3094</v>
      </c>
      <c r="J412" s="24">
        <f>J413+J415+J417</f>
        <v>0</v>
      </c>
    </row>
    <row r="413" spans="1:10" x14ac:dyDescent="0.25">
      <c r="A413" s="23" t="s">
        <v>151</v>
      </c>
      <c r="B413" s="17" t="s">
        <v>86</v>
      </c>
      <c r="C413" s="17" t="s">
        <v>17</v>
      </c>
      <c r="D413" s="17" t="s">
        <v>126</v>
      </c>
      <c r="E413" s="18">
        <v>4</v>
      </c>
      <c r="F413" s="17" t="s">
        <v>181</v>
      </c>
      <c r="G413" s="17" t="s">
        <v>259</v>
      </c>
      <c r="H413" s="18"/>
      <c r="I413" s="20">
        <f>I414</f>
        <v>274</v>
      </c>
      <c r="J413" s="20">
        <f>J414</f>
        <v>0</v>
      </c>
    </row>
    <row r="414" spans="1:10" ht="30" x14ac:dyDescent="0.25">
      <c r="A414" s="23" t="s">
        <v>196</v>
      </c>
      <c r="B414" s="17" t="s">
        <v>86</v>
      </c>
      <c r="C414" s="17" t="s">
        <v>17</v>
      </c>
      <c r="D414" s="17" t="s">
        <v>126</v>
      </c>
      <c r="E414" s="18">
        <v>4</v>
      </c>
      <c r="F414" s="17" t="s">
        <v>181</v>
      </c>
      <c r="G414" s="17" t="s">
        <v>259</v>
      </c>
      <c r="H414" s="18">
        <v>240</v>
      </c>
      <c r="I414" s="20">
        <f>'Прил 4'!J401</f>
        <v>274</v>
      </c>
      <c r="J414" s="20">
        <f>'Прил 4'!K401</f>
        <v>0</v>
      </c>
    </row>
    <row r="415" spans="1:10" x14ac:dyDescent="0.25">
      <c r="A415" s="23" t="s">
        <v>135</v>
      </c>
      <c r="B415" s="17" t="s">
        <v>86</v>
      </c>
      <c r="C415" s="17" t="s">
        <v>17</v>
      </c>
      <c r="D415" s="17" t="s">
        <v>126</v>
      </c>
      <c r="E415" s="18">
        <v>4</v>
      </c>
      <c r="F415" s="17" t="s">
        <v>181</v>
      </c>
      <c r="G415" s="17" t="s">
        <v>245</v>
      </c>
      <c r="H415" s="18"/>
      <c r="I415" s="20">
        <f>I416</f>
        <v>1320</v>
      </c>
      <c r="J415" s="20">
        <f>J416</f>
        <v>0</v>
      </c>
    </row>
    <row r="416" spans="1:10" ht="30" x14ac:dyDescent="0.25">
      <c r="A416" s="23" t="s">
        <v>196</v>
      </c>
      <c r="B416" s="17" t="s">
        <v>86</v>
      </c>
      <c r="C416" s="17" t="s">
        <v>17</v>
      </c>
      <c r="D416" s="17" t="s">
        <v>126</v>
      </c>
      <c r="E416" s="18">
        <v>4</v>
      </c>
      <c r="F416" s="17" t="s">
        <v>181</v>
      </c>
      <c r="G416" s="17" t="s">
        <v>245</v>
      </c>
      <c r="H416" s="18">
        <v>240</v>
      </c>
      <c r="I416" s="20">
        <f>'Прил 4'!J403</f>
        <v>1320</v>
      </c>
      <c r="J416" s="20">
        <f>'Прил 4'!K403</f>
        <v>0</v>
      </c>
    </row>
    <row r="417" spans="1:10" ht="18" customHeight="1" x14ac:dyDescent="0.25">
      <c r="A417" s="23" t="s">
        <v>152</v>
      </c>
      <c r="B417" s="17" t="s">
        <v>86</v>
      </c>
      <c r="C417" s="17" t="s">
        <v>17</v>
      </c>
      <c r="D417" s="17" t="s">
        <v>126</v>
      </c>
      <c r="E417" s="18">
        <v>4</v>
      </c>
      <c r="F417" s="17" t="s">
        <v>181</v>
      </c>
      <c r="G417" s="17" t="s">
        <v>260</v>
      </c>
      <c r="H417" s="18"/>
      <c r="I417" s="20">
        <f>I418</f>
        <v>1500</v>
      </c>
      <c r="J417" s="20">
        <f>J418</f>
        <v>0</v>
      </c>
    </row>
    <row r="418" spans="1:10" ht="30.75" customHeight="1" x14ac:dyDescent="0.25">
      <c r="A418" s="23" t="s">
        <v>196</v>
      </c>
      <c r="B418" s="17" t="s">
        <v>86</v>
      </c>
      <c r="C418" s="17" t="s">
        <v>17</v>
      </c>
      <c r="D418" s="17" t="s">
        <v>126</v>
      </c>
      <c r="E418" s="18">
        <v>4</v>
      </c>
      <c r="F418" s="17" t="s">
        <v>181</v>
      </c>
      <c r="G418" s="17" t="s">
        <v>260</v>
      </c>
      <c r="H418" s="18">
        <v>240</v>
      </c>
      <c r="I418" s="20">
        <f>'Прил 4'!J405</f>
        <v>1500</v>
      </c>
      <c r="J418" s="20">
        <f>'Прил 4'!K405</f>
        <v>0</v>
      </c>
    </row>
    <row r="419" spans="1:10" x14ac:dyDescent="0.25">
      <c r="A419" s="25" t="s">
        <v>116</v>
      </c>
      <c r="B419" s="13" t="s">
        <v>86</v>
      </c>
      <c r="C419" s="13" t="s">
        <v>17</v>
      </c>
      <c r="D419" s="13" t="s">
        <v>100</v>
      </c>
      <c r="E419" s="14">
        <v>0</v>
      </c>
      <c r="F419" s="13" t="s">
        <v>181</v>
      </c>
      <c r="G419" s="13" t="s">
        <v>335</v>
      </c>
      <c r="H419" s="14"/>
      <c r="I419" s="24">
        <f>I420</f>
        <v>0</v>
      </c>
      <c r="J419" s="24">
        <f>J420</f>
        <v>3094</v>
      </c>
    </row>
    <row r="420" spans="1:10" x14ac:dyDescent="0.25">
      <c r="A420" s="23" t="s">
        <v>336</v>
      </c>
      <c r="B420" s="17" t="s">
        <v>86</v>
      </c>
      <c r="C420" s="17" t="s">
        <v>17</v>
      </c>
      <c r="D420" s="17" t="s">
        <v>100</v>
      </c>
      <c r="E420" s="18">
        <v>9</v>
      </c>
      <c r="F420" s="17" t="s">
        <v>181</v>
      </c>
      <c r="G420" s="17" t="s">
        <v>335</v>
      </c>
      <c r="H420" s="18"/>
      <c r="I420" s="20">
        <f>I421</f>
        <v>0</v>
      </c>
      <c r="J420" s="20">
        <f>J421</f>
        <v>3094</v>
      </c>
    </row>
    <row r="421" spans="1:10" x14ac:dyDescent="0.25">
      <c r="A421" s="23" t="s">
        <v>336</v>
      </c>
      <c r="B421" s="17" t="s">
        <v>86</v>
      </c>
      <c r="C421" s="17" t="s">
        <v>17</v>
      </c>
      <c r="D421" s="17" t="s">
        <v>100</v>
      </c>
      <c r="E421" s="18">
        <v>9</v>
      </c>
      <c r="F421" s="17" t="s">
        <v>181</v>
      </c>
      <c r="G421" s="17" t="s">
        <v>335</v>
      </c>
      <c r="H421" s="18"/>
      <c r="I421" s="20">
        <f>I422+I424+I426</f>
        <v>0</v>
      </c>
      <c r="J421" s="20">
        <f>J422+J424+J426</f>
        <v>3094</v>
      </c>
    </row>
    <row r="422" spans="1:10" x14ac:dyDescent="0.25">
      <c r="A422" s="23" t="s">
        <v>151</v>
      </c>
      <c r="B422" s="17" t="s">
        <v>86</v>
      </c>
      <c r="C422" s="17" t="s">
        <v>17</v>
      </c>
      <c r="D422" s="17" t="s">
        <v>100</v>
      </c>
      <c r="E422" s="18">
        <v>9</v>
      </c>
      <c r="F422" s="17" t="s">
        <v>181</v>
      </c>
      <c r="G422" s="17" t="s">
        <v>259</v>
      </c>
      <c r="H422" s="18"/>
      <c r="I422" s="20">
        <f>I423</f>
        <v>0</v>
      </c>
      <c r="J422" s="20">
        <f>J423</f>
        <v>274</v>
      </c>
    </row>
    <row r="423" spans="1:10" ht="30" x14ac:dyDescent="0.25">
      <c r="A423" s="23" t="s">
        <v>196</v>
      </c>
      <c r="B423" s="17" t="s">
        <v>86</v>
      </c>
      <c r="C423" s="17" t="s">
        <v>17</v>
      </c>
      <c r="D423" s="17" t="s">
        <v>100</v>
      </c>
      <c r="E423" s="18">
        <v>9</v>
      </c>
      <c r="F423" s="17" t="s">
        <v>181</v>
      </c>
      <c r="G423" s="17" t="s">
        <v>259</v>
      </c>
      <c r="H423" s="18">
        <v>240</v>
      </c>
      <c r="I423" s="20">
        <f>'Прил 4'!J410</f>
        <v>0</v>
      </c>
      <c r="J423" s="20">
        <f>'Прил 4'!K410</f>
        <v>274</v>
      </c>
    </row>
    <row r="424" spans="1:10" x14ac:dyDescent="0.25">
      <c r="A424" s="23" t="s">
        <v>135</v>
      </c>
      <c r="B424" s="17" t="s">
        <v>86</v>
      </c>
      <c r="C424" s="17" t="s">
        <v>17</v>
      </c>
      <c r="D424" s="17" t="s">
        <v>100</v>
      </c>
      <c r="E424" s="18">
        <v>9</v>
      </c>
      <c r="F424" s="17" t="s">
        <v>181</v>
      </c>
      <c r="G424" s="17" t="s">
        <v>245</v>
      </c>
      <c r="H424" s="18"/>
      <c r="I424" s="20">
        <f>I425</f>
        <v>0</v>
      </c>
      <c r="J424" s="20">
        <f>J425</f>
        <v>1320</v>
      </c>
    </row>
    <row r="425" spans="1:10" ht="30" x14ac:dyDescent="0.25">
      <c r="A425" s="23" t="s">
        <v>196</v>
      </c>
      <c r="B425" s="17" t="s">
        <v>86</v>
      </c>
      <c r="C425" s="17" t="s">
        <v>17</v>
      </c>
      <c r="D425" s="17" t="s">
        <v>100</v>
      </c>
      <c r="E425" s="18">
        <v>9</v>
      </c>
      <c r="F425" s="17" t="s">
        <v>181</v>
      </c>
      <c r="G425" s="17" t="s">
        <v>245</v>
      </c>
      <c r="H425" s="18">
        <v>240</v>
      </c>
      <c r="I425" s="20">
        <f>'Прил 4'!J412</f>
        <v>0</v>
      </c>
      <c r="J425" s="20">
        <f>'Прил 4'!K412</f>
        <v>1320</v>
      </c>
    </row>
    <row r="426" spans="1:10" x14ac:dyDescent="0.25">
      <c r="A426" s="23" t="s">
        <v>152</v>
      </c>
      <c r="B426" s="17" t="s">
        <v>86</v>
      </c>
      <c r="C426" s="17" t="s">
        <v>17</v>
      </c>
      <c r="D426" s="17" t="s">
        <v>100</v>
      </c>
      <c r="E426" s="18">
        <v>9</v>
      </c>
      <c r="F426" s="17" t="s">
        <v>181</v>
      </c>
      <c r="G426" s="17" t="s">
        <v>260</v>
      </c>
      <c r="H426" s="18"/>
      <c r="I426" s="20">
        <f>I427</f>
        <v>0</v>
      </c>
      <c r="J426" s="20">
        <f>J427</f>
        <v>1500</v>
      </c>
    </row>
    <row r="427" spans="1:10" ht="30" x14ac:dyDescent="0.25">
      <c r="A427" s="23" t="s">
        <v>196</v>
      </c>
      <c r="B427" s="17" t="s">
        <v>86</v>
      </c>
      <c r="C427" s="17" t="s">
        <v>17</v>
      </c>
      <c r="D427" s="17" t="s">
        <v>100</v>
      </c>
      <c r="E427" s="18">
        <v>9</v>
      </c>
      <c r="F427" s="17" t="s">
        <v>181</v>
      </c>
      <c r="G427" s="17" t="s">
        <v>260</v>
      </c>
      <c r="H427" s="18">
        <v>240</v>
      </c>
      <c r="I427" s="20">
        <f>'Прил 4'!J414</f>
        <v>0</v>
      </c>
      <c r="J427" s="20">
        <f>'Прил 4'!K414</f>
        <v>1500</v>
      </c>
    </row>
    <row r="428" spans="1:10" x14ac:dyDescent="0.25">
      <c r="A428" s="14" t="s">
        <v>323</v>
      </c>
      <c r="B428" s="13" t="s">
        <v>98</v>
      </c>
      <c r="C428" s="13"/>
      <c r="D428" s="13"/>
      <c r="E428" s="14"/>
      <c r="F428" s="13"/>
      <c r="G428" s="13"/>
      <c r="H428" s="14"/>
      <c r="I428" s="24">
        <f t="shared" ref="I428:J432" si="19">I429</f>
        <v>350</v>
      </c>
      <c r="J428" s="24">
        <f t="shared" si="19"/>
        <v>500</v>
      </c>
    </row>
    <row r="429" spans="1:10" x14ac:dyDescent="0.25">
      <c r="A429" s="12" t="s">
        <v>324</v>
      </c>
      <c r="B429" s="13" t="s">
        <v>98</v>
      </c>
      <c r="C429" s="13" t="s">
        <v>14</v>
      </c>
      <c r="D429" s="13" t="s">
        <v>181</v>
      </c>
      <c r="E429" s="14">
        <v>0</v>
      </c>
      <c r="F429" s="13" t="s">
        <v>181</v>
      </c>
      <c r="G429" s="13" t="s">
        <v>335</v>
      </c>
      <c r="H429" s="14"/>
      <c r="I429" s="24">
        <f>I430+I434</f>
        <v>350</v>
      </c>
      <c r="J429" s="24">
        <f>J430+J434</f>
        <v>500</v>
      </c>
    </row>
    <row r="430" spans="1:10" ht="45" x14ac:dyDescent="0.25">
      <c r="A430" s="23" t="s">
        <v>370</v>
      </c>
      <c r="B430" s="17" t="s">
        <v>98</v>
      </c>
      <c r="C430" s="17" t="s">
        <v>14</v>
      </c>
      <c r="D430" s="17" t="s">
        <v>86</v>
      </c>
      <c r="E430" s="18">
        <v>0</v>
      </c>
      <c r="F430" s="17" t="s">
        <v>181</v>
      </c>
      <c r="G430" s="17" t="s">
        <v>335</v>
      </c>
      <c r="H430" s="18"/>
      <c r="I430" s="20">
        <f t="shared" si="19"/>
        <v>350</v>
      </c>
      <c r="J430" s="20">
        <f t="shared" si="19"/>
        <v>0</v>
      </c>
    </row>
    <row r="431" spans="1:10" x14ac:dyDescent="0.25">
      <c r="A431" s="23" t="s">
        <v>309</v>
      </c>
      <c r="B431" s="17" t="s">
        <v>98</v>
      </c>
      <c r="C431" s="17" t="s">
        <v>14</v>
      </c>
      <c r="D431" s="17" t="s">
        <v>86</v>
      </c>
      <c r="E431" s="17" t="s">
        <v>205</v>
      </c>
      <c r="F431" s="17" t="s">
        <v>12</v>
      </c>
      <c r="G431" s="17" t="s">
        <v>335</v>
      </c>
      <c r="H431" s="17"/>
      <c r="I431" s="20">
        <f t="shared" si="19"/>
        <v>350</v>
      </c>
      <c r="J431" s="20">
        <f t="shared" si="19"/>
        <v>0</v>
      </c>
    </row>
    <row r="432" spans="1:10" x14ac:dyDescent="0.25">
      <c r="A432" s="23" t="s">
        <v>309</v>
      </c>
      <c r="B432" s="17" t="s">
        <v>98</v>
      </c>
      <c r="C432" s="17" t="s">
        <v>14</v>
      </c>
      <c r="D432" s="17" t="s">
        <v>86</v>
      </c>
      <c r="E432" s="17" t="s">
        <v>205</v>
      </c>
      <c r="F432" s="17" t="s">
        <v>12</v>
      </c>
      <c r="G432" s="17" t="s">
        <v>310</v>
      </c>
      <c r="H432" s="17"/>
      <c r="I432" s="20">
        <f t="shared" si="19"/>
        <v>350</v>
      </c>
      <c r="J432" s="20">
        <f t="shared" si="19"/>
        <v>0</v>
      </c>
    </row>
    <row r="433" spans="1:10" ht="30" x14ac:dyDescent="0.25">
      <c r="A433" s="23" t="s">
        <v>196</v>
      </c>
      <c r="B433" s="17" t="s">
        <v>98</v>
      </c>
      <c r="C433" s="17" t="s">
        <v>14</v>
      </c>
      <c r="D433" s="17" t="s">
        <v>86</v>
      </c>
      <c r="E433" s="17" t="s">
        <v>205</v>
      </c>
      <c r="F433" s="17" t="s">
        <v>12</v>
      </c>
      <c r="G433" s="17" t="s">
        <v>310</v>
      </c>
      <c r="H433" s="17" t="s">
        <v>202</v>
      </c>
      <c r="I433" s="20">
        <f>'Прил 4'!J420</f>
        <v>350</v>
      </c>
      <c r="J433" s="20">
        <f>'Прил 4'!K420</f>
        <v>0</v>
      </c>
    </row>
    <row r="434" spans="1:10" x14ac:dyDescent="0.25">
      <c r="A434" s="25" t="s">
        <v>116</v>
      </c>
      <c r="B434" s="13" t="s">
        <v>98</v>
      </c>
      <c r="C434" s="13" t="s">
        <v>14</v>
      </c>
      <c r="D434" s="13" t="s">
        <v>100</v>
      </c>
      <c r="E434" s="14">
        <v>0</v>
      </c>
      <c r="F434" s="13" t="s">
        <v>181</v>
      </c>
      <c r="G434" s="13" t="s">
        <v>335</v>
      </c>
      <c r="H434" s="17"/>
      <c r="I434" s="20">
        <f t="shared" ref="I434:J437" si="20">I435</f>
        <v>0</v>
      </c>
      <c r="J434" s="20">
        <f t="shared" si="20"/>
        <v>500</v>
      </c>
    </row>
    <row r="435" spans="1:10" x14ac:dyDescent="0.25">
      <c r="A435" s="23" t="s">
        <v>336</v>
      </c>
      <c r="B435" s="17" t="s">
        <v>98</v>
      </c>
      <c r="C435" s="17" t="s">
        <v>14</v>
      </c>
      <c r="D435" s="17" t="s">
        <v>100</v>
      </c>
      <c r="E435" s="18">
        <v>9</v>
      </c>
      <c r="F435" s="17" t="s">
        <v>181</v>
      </c>
      <c r="G435" s="17" t="s">
        <v>335</v>
      </c>
      <c r="H435" s="17"/>
      <c r="I435" s="20">
        <f t="shared" si="20"/>
        <v>0</v>
      </c>
      <c r="J435" s="20">
        <f t="shared" si="20"/>
        <v>500</v>
      </c>
    </row>
    <row r="436" spans="1:10" x14ac:dyDescent="0.25">
      <c r="A436" s="23" t="s">
        <v>336</v>
      </c>
      <c r="B436" s="17" t="s">
        <v>98</v>
      </c>
      <c r="C436" s="17" t="s">
        <v>14</v>
      </c>
      <c r="D436" s="17" t="s">
        <v>100</v>
      </c>
      <c r="E436" s="18">
        <v>9</v>
      </c>
      <c r="F436" s="17" t="s">
        <v>181</v>
      </c>
      <c r="G436" s="17" t="s">
        <v>335</v>
      </c>
      <c r="H436" s="17"/>
      <c r="I436" s="20">
        <f t="shared" si="20"/>
        <v>0</v>
      </c>
      <c r="J436" s="20">
        <f t="shared" si="20"/>
        <v>500</v>
      </c>
    </row>
    <row r="437" spans="1:10" x14ac:dyDescent="0.25">
      <c r="A437" s="23" t="s">
        <v>309</v>
      </c>
      <c r="B437" s="17" t="s">
        <v>98</v>
      </c>
      <c r="C437" s="17" t="s">
        <v>14</v>
      </c>
      <c r="D437" s="17" t="s">
        <v>100</v>
      </c>
      <c r="E437" s="17" t="s">
        <v>337</v>
      </c>
      <c r="F437" s="17" t="s">
        <v>181</v>
      </c>
      <c r="G437" s="17" t="s">
        <v>310</v>
      </c>
      <c r="H437" s="17"/>
      <c r="I437" s="20">
        <f t="shared" si="20"/>
        <v>0</v>
      </c>
      <c r="J437" s="20">
        <f t="shared" si="20"/>
        <v>500</v>
      </c>
    </row>
    <row r="438" spans="1:10" ht="30" x14ac:dyDescent="0.25">
      <c r="A438" s="23" t="s">
        <v>196</v>
      </c>
      <c r="B438" s="17" t="s">
        <v>98</v>
      </c>
      <c r="C438" s="17" t="s">
        <v>14</v>
      </c>
      <c r="D438" s="17" t="s">
        <v>100</v>
      </c>
      <c r="E438" s="17" t="s">
        <v>337</v>
      </c>
      <c r="F438" s="17" t="s">
        <v>181</v>
      </c>
      <c r="G438" s="17" t="s">
        <v>310</v>
      </c>
      <c r="H438" s="17" t="s">
        <v>202</v>
      </c>
      <c r="I438" s="20">
        <f>'Прил 4'!J425</f>
        <v>0</v>
      </c>
      <c r="J438" s="20">
        <f>'Прил 4'!K425</f>
        <v>500</v>
      </c>
    </row>
    <row r="439" spans="1:10" x14ac:dyDescent="0.25">
      <c r="A439" s="144" t="s">
        <v>297</v>
      </c>
      <c r="B439" s="139"/>
      <c r="C439" s="121"/>
      <c r="D439" s="139"/>
      <c r="E439" s="121"/>
      <c r="F439" s="139"/>
      <c r="G439" s="65"/>
      <c r="H439" s="65"/>
      <c r="I439" s="15">
        <f>I18+I137+I143+I194+I232+I318+I338+I398+I409+I428</f>
        <v>93596</v>
      </c>
      <c r="J439" s="15">
        <f>J18+J137+J143+J194+J232+J318+J338+J398+J409+J428</f>
        <v>92273.5</v>
      </c>
    </row>
    <row r="440" spans="1:10" x14ac:dyDescent="0.25">
      <c r="A440" s="125"/>
      <c r="B440" s="115"/>
      <c r="C440" s="114"/>
      <c r="D440" s="115" t="s">
        <v>44</v>
      </c>
      <c r="E440" s="114"/>
      <c r="F440" s="115"/>
      <c r="G440" s="115"/>
      <c r="H440" s="126" t="s">
        <v>60</v>
      </c>
      <c r="I440" s="145">
        <f>I18</f>
        <v>16603.400000000001</v>
      </c>
      <c r="J440" s="145">
        <f>J18</f>
        <v>15182.7</v>
      </c>
    </row>
    <row r="441" spans="1:10" x14ac:dyDescent="0.25">
      <c r="A441" s="125"/>
      <c r="B441" s="115"/>
      <c r="C441" s="114"/>
      <c r="D441" s="115"/>
      <c r="E441" s="114"/>
      <c r="F441" s="115"/>
      <c r="G441" s="115"/>
      <c r="H441" s="128" t="s">
        <v>61</v>
      </c>
      <c r="I441" s="137">
        <f>I137</f>
        <v>369.5</v>
      </c>
      <c r="J441" s="60">
        <f>J137</f>
        <v>369.5</v>
      </c>
    </row>
    <row r="442" spans="1:10" x14ac:dyDescent="0.25">
      <c r="A442" s="125"/>
      <c r="B442" s="115"/>
      <c r="C442" s="114"/>
      <c r="D442" s="115"/>
      <c r="E442" s="114"/>
      <c r="F442" s="115"/>
      <c r="G442" s="115"/>
      <c r="H442" s="128" t="s">
        <v>71</v>
      </c>
      <c r="I442" s="137">
        <f>I143</f>
        <v>1610.4</v>
      </c>
      <c r="J442" s="60">
        <f>J143</f>
        <v>825</v>
      </c>
    </row>
    <row r="443" spans="1:10" x14ac:dyDescent="0.25">
      <c r="A443" s="125"/>
      <c r="B443" s="115"/>
      <c r="C443" s="114"/>
      <c r="D443" s="115"/>
      <c r="E443" s="114"/>
      <c r="F443" s="115"/>
      <c r="G443" s="115"/>
      <c r="H443" s="128" t="s">
        <v>79</v>
      </c>
      <c r="I443" s="137">
        <f>I194</f>
        <v>15867.8</v>
      </c>
      <c r="J443" s="60">
        <f>J194</f>
        <v>15867.8</v>
      </c>
    </row>
    <row r="444" spans="1:10" x14ac:dyDescent="0.25">
      <c r="A444" s="125"/>
      <c r="B444" s="115"/>
      <c r="C444" s="114"/>
      <c r="D444" s="115"/>
      <c r="E444" s="114"/>
      <c r="F444" s="115"/>
      <c r="G444" s="115"/>
      <c r="H444" s="128" t="s">
        <v>62</v>
      </c>
      <c r="I444" s="137">
        <f>I232</f>
        <v>37143.5</v>
      </c>
      <c r="J444" s="60">
        <f>J232</f>
        <v>37777.100000000006</v>
      </c>
    </row>
    <row r="445" spans="1:10" x14ac:dyDescent="0.25">
      <c r="A445" s="125"/>
      <c r="B445" s="115"/>
      <c r="C445" s="114"/>
      <c r="D445" s="115"/>
      <c r="E445" s="114"/>
      <c r="F445" s="115"/>
      <c r="G445" s="115"/>
      <c r="H445" s="128" t="s">
        <v>64</v>
      </c>
      <c r="I445" s="137">
        <f>I318</f>
        <v>288</v>
      </c>
      <c r="J445" s="60">
        <f>J318</f>
        <v>288</v>
      </c>
    </row>
    <row r="446" spans="1:10" x14ac:dyDescent="0.25">
      <c r="A446" s="125"/>
      <c r="B446" s="115"/>
      <c r="C446" s="114"/>
      <c r="D446" s="115"/>
      <c r="E446" s="114"/>
      <c r="F446" s="115"/>
      <c r="G446" s="115"/>
      <c r="H446" s="128" t="s">
        <v>63</v>
      </c>
      <c r="I446" s="137">
        <f>I338</f>
        <v>17569.400000000001</v>
      </c>
      <c r="J446" s="60">
        <f>J338</f>
        <v>17669.400000000001</v>
      </c>
    </row>
    <row r="447" spans="1:10" x14ac:dyDescent="0.25">
      <c r="A447" s="125"/>
      <c r="B447" s="115"/>
      <c r="C447" s="114"/>
      <c r="D447" s="115"/>
      <c r="E447" s="114"/>
      <c r="F447" s="115"/>
      <c r="G447" s="115"/>
      <c r="H447" s="128">
        <v>10</v>
      </c>
      <c r="I447" s="137">
        <f>I398</f>
        <v>700</v>
      </c>
      <c r="J447" s="60">
        <f>J398</f>
        <v>700</v>
      </c>
    </row>
    <row r="448" spans="1:10" x14ac:dyDescent="0.25">
      <c r="A448" s="125"/>
      <c r="B448" s="115"/>
      <c r="C448" s="114"/>
      <c r="D448" s="115"/>
      <c r="E448" s="114"/>
      <c r="F448" s="115"/>
      <c r="G448" s="115"/>
      <c r="H448" s="128">
        <v>11</v>
      </c>
      <c r="I448" s="137">
        <f>I409</f>
        <v>3094</v>
      </c>
      <c r="J448" s="60">
        <f>J409</f>
        <v>3094</v>
      </c>
    </row>
    <row r="449" spans="1:10" x14ac:dyDescent="0.25">
      <c r="A449" s="125"/>
      <c r="B449" s="115"/>
      <c r="C449" s="114"/>
      <c r="D449" s="115"/>
      <c r="E449" s="114"/>
      <c r="F449" s="115"/>
      <c r="G449" s="115"/>
      <c r="H449" s="128">
        <v>12</v>
      </c>
      <c r="I449" s="137">
        <f>I428</f>
        <v>350</v>
      </c>
      <c r="J449" s="60">
        <f>J428</f>
        <v>500</v>
      </c>
    </row>
    <row r="450" spans="1:10" ht="15.75" thickBot="1" x14ac:dyDescent="0.3">
      <c r="A450" s="125"/>
      <c r="B450" s="115"/>
      <c r="C450" s="114"/>
      <c r="D450" s="115"/>
      <c r="E450" s="114"/>
      <c r="F450" s="115"/>
      <c r="G450" s="115"/>
      <c r="H450" s="135">
        <v>99</v>
      </c>
      <c r="I450" s="136">
        <f>'Прил 4'!J454</f>
        <v>2532.6</v>
      </c>
      <c r="J450" s="61">
        <f>'Прил 4'!K454</f>
        <v>5000</v>
      </c>
    </row>
    <row r="451" spans="1:10" ht="15.75" thickBot="1" x14ac:dyDescent="0.3">
      <c r="A451" s="125"/>
      <c r="B451" s="115"/>
      <c r="C451" s="114"/>
      <c r="D451" s="115"/>
      <c r="E451" s="114"/>
      <c r="F451" s="115"/>
      <c r="G451" s="115"/>
      <c r="H451" s="130"/>
      <c r="I451" s="133">
        <f>SUM(I440:I450)</f>
        <v>96128.6</v>
      </c>
      <c r="J451" s="133">
        <f>SUM(J440:J450)</f>
        <v>97273.5</v>
      </c>
    </row>
    <row r="452" spans="1:10" x14ac:dyDescent="0.25">
      <c r="A452" s="125"/>
      <c r="B452" s="115"/>
      <c r="C452" s="114"/>
      <c r="D452" s="115"/>
      <c r="E452" s="114"/>
      <c r="F452" s="115"/>
      <c r="G452" s="115"/>
      <c r="H452" s="114" t="s">
        <v>179</v>
      </c>
      <c r="I452" s="63">
        <f>'Прил 4'!J456</f>
        <v>96128.6</v>
      </c>
      <c r="J452" s="63">
        <f>'Прил 4'!K456</f>
        <v>97273.5</v>
      </c>
    </row>
    <row r="453" spans="1:10" x14ac:dyDescent="0.25">
      <c r="A453" s="125"/>
      <c r="B453" s="115"/>
      <c r="C453" s="114"/>
      <c r="D453" s="115"/>
      <c r="E453" s="114"/>
      <c r="F453" s="115"/>
      <c r="G453" s="115"/>
      <c r="H453" s="114"/>
      <c r="I453" s="63">
        <f>I451-I452</f>
        <v>0</v>
      </c>
      <c r="J453" s="63">
        <f>J451-J452</f>
        <v>0</v>
      </c>
    </row>
    <row r="454" spans="1:10" x14ac:dyDescent="0.25">
      <c r="A454" s="125"/>
      <c r="B454" s="115"/>
      <c r="C454" s="114"/>
      <c r="D454" s="115"/>
      <c r="E454" s="114"/>
      <c r="F454" s="115"/>
      <c r="G454" s="115"/>
      <c r="H454" s="114" t="s">
        <v>182</v>
      </c>
      <c r="I454" s="63">
        <f>I28+I77+I88+I108+I112+I145+I196+I223+I234+I246+I251+I297+I302+I325+I340+I349+I357+I381+I411+I430+I190</f>
        <v>66352.400000000009</v>
      </c>
      <c r="J454" s="63">
        <f>J28+J77+J88+J108+J112+J145+J196+J223+J234+J246+J251+J297+J302+J325+J340+J349+J357+J381+J411+J430+J190</f>
        <v>55</v>
      </c>
    </row>
    <row r="455" spans="1:10" x14ac:dyDescent="0.25">
      <c r="A455" s="125"/>
      <c r="B455" s="115"/>
      <c r="C455" s="114"/>
      <c r="D455" s="115"/>
      <c r="E455" s="114"/>
      <c r="F455" s="115"/>
      <c r="G455" s="115"/>
      <c r="H455" s="114" t="s">
        <v>340</v>
      </c>
      <c r="I455" s="63">
        <f>I19+I27-I43+I62-I62</f>
        <v>9459.7000000000007</v>
      </c>
      <c r="J455" s="63">
        <f>J19+J27-J43+J62-J62</f>
        <v>9601.7000000000007</v>
      </c>
    </row>
    <row r="456" spans="1:10" x14ac:dyDescent="0.25">
      <c r="A456" s="38"/>
      <c r="J456" s="63"/>
    </row>
    <row r="457" spans="1:10" x14ac:dyDescent="0.25">
      <c r="A457" s="38"/>
      <c r="J457" s="63"/>
    </row>
    <row r="458" spans="1:10" x14ac:dyDescent="0.25">
      <c r="A458" s="38"/>
    </row>
    <row r="459" spans="1:10" x14ac:dyDescent="0.25">
      <c r="A459" s="38"/>
    </row>
    <row r="460" spans="1:10" x14ac:dyDescent="0.25">
      <c r="A460" s="38"/>
    </row>
    <row r="461" spans="1:10" x14ac:dyDescent="0.25">
      <c r="A461" s="38"/>
    </row>
    <row r="462" spans="1:10" x14ac:dyDescent="0.25">
      <c r="A462" s="38"/>
    </row>
    <row r="463" spans="1:10" x14ac:dyDescent="0.25">
      <c r="A463" s="38"/>
    </row>
    <row r="464" spans="1:10" x14ac:dyDescent="0.25">
      <c r="A464" s="38"/>
    </row>
    <row r="465" spans="1:29" x14ac:dyDescent="0.25">
      <c r="A465" s="38"/>
    </row>
    <row r="466" spans="1:29" s="29" customFormat="1" x14ac:dyDescent="0.25">
      <c r="A466" s="38"/>
      <c r="B466" s="30"/>
      <c r="D466" s="30"/>
      <c r="F466" s="30"/>
      <c r="G466" s="30"/>
      <c r="I466" s="63"/>
      <c r="J466" s="28"/>
      <c r="K466" s="28"/>
      <c r="L466" s="28"/>
      <c r="M466" s="28"/>
      <c r="N466" s="28"/>
      <c r="O466" s="28"/>
      <c r="P466" s="28"/>
      <c r="Q466" s="28"/>
      <c r="R466" s="28"/>
      <c r="S466" s="28"/>
      <c r="T466" s="28"/>
      <c r="U466" s="28"/>
      <c r="V466" s="28"/>
      <c r="W466" s="28"/>
      <c r="X466" s="28"/>
      <c r="Y466" s="28"/>
      <c r="Z466" s="28"/>
      <c r="AA466" s="28"/>
      <c r="AB466" s="28"/>
      <c r="AC466" s="28"/>
    </row>
    <row r="467" spans="1:29" s="29" customFormat="1" x14ac:dyDescent="0.25">
      <c r="A467" s="38"/>
      <c r="B467" s="30"/>
      <c r="D467" s="30"/>
      <c r="F467" s="30"/>
      <c r="G467" s="30"/>
      <c r="I467" s="63"/>
      <c r="J467" s="28"/>
      <c r="K467" s="28"/>
      <c r="L467" s="28"/>
      <c r="M467" s="28"/>
      <c r="N467" s="28"/>
      <c r="O467" s="28"/>
      <c r="P467" s="28"/>
      <c r="Q467" s="28"/>
      <c r="R467" s="28"/>
      <c r="S467" s="28"/>
      <c r="T467" s="28"/>
      <c r="U467" s="28"/>
      <c r="V467" s="28"/>
      <c r="W467" s="28"/>
      <c r="X467" s="28"/>
      <c r="Y467" s="28"/>
      <c r="Z467" s="28"/>
      <c r="AA467" s="28"/>
      <c r="AB467" s="28"/>
      <c r="AC467" s="28"/>
    </row>
    <row r="468" spans="1:29" s="29" customFormat="1" x14ac:dyDescent="0.25">
      <c r="A468" s="38"/>
      <c r="B468" s="30"/>
      <c r="D468" s="30"/>
      <c r="F468" s="30"/>
      <c r="G468" s="30"/>
      <c r="I468" s="63"/>
      <c r="J468" s="28"/>
      <c r="K468" s="28"/>
      <c r="L468" s="28"/>
      <c r="M468" s="28"/>
      <c r="N468" s="28"/>
      <c r="O468" s="28"/>
      <c r="P468" s="28"/>
      <c r="Q468" s="28"/>
      <c r="R468" s="28"/>
      <c r="S468" s="28"/>
      <c r="T468" s="28"/>
      <c r="U468" s="28"/>
      <c r="V468" s="28"/>
      <c r="W468" s="28"/>
      <c r="X468" s="28"/>
      <c r="Y468" s="28"/>
      <c r="Z468" s="28"/>
      <c r="AA468" s="28"/>
      <c r="AB468" s="28"/>
      <c r="AC468" s="28"/>
    </row>
    <row r="469" spans="1:29" s="29" customFormat="1" x14ac:dyDescent="0.25">
      <c r="A469" s="38"/>
      <c r="B469" s="30"/>
      <c r="D469" s="30"/>
      <c r="F469" s="30"/>
      <c r="G469" s="30"/>
      <c r="I469" s="63"/>
      <c r="J469" s="28"/>
      <c r="K469" s="28"/>
      <c r="L469" s="28"/>
      <c r="M469" s="28"/>
      <c r="N469" s="28"/>
      <c r="O469" s="28"/>
      <c r="P469" s="28"/>
      <c r="Q469" s="28"/>
      <c r="R469" s="28"/>
      <c r="S469" s="28"/>
      <c r="T469" s="28"/>
      <c r="U469" s="28"/>
      <c r="V469" s="28"/>
      <c r="W469" s="28"/>
      <c r="X469" s="28"/>
      <c r="Y469" s="28"/>
      <c r="Z469" s="28"/>
      <c r="AA469" s="28"/>
      <c r="AB469" s="28"/>
      <c r="AC469" s="28"/>
    </row>
    <row r="470" spans="1:29" s="29" customFormat="1" x14ac:dyDescent="0.25">
      <c r="A470" s="38"/>
      <c r="B470" s="30"/>
      <c r="D470" s="30"/>
      <c r="F470" s="30"/>
      <c r="G470" s="30"/>
      <c r="I470" s="63"/>
      <c r="J470" s="28"/>
      <c r="K470" s="28"/>
      <c r="L470" s="28"/>
      <c r="M470" s="28"/>
      <c r="N470" s="28"/>
      <c r="O470" s="28"/>
      <c r="P470" s="28"/>
      <c r="Q470" s="28"/>
      <c r="R470" s="28"/>
      <c r="S470" s="28"/>
      <c r="T470" s="28"/>
      <c r="U470" s="28"/>
      <c r="V470" s="28"/>
      <c r="W470" s="28"/>
      <c r="X470" s="28"/>
      <c r="Y470" s="28"/>
      <c r="Z470" s="28"/>
      <c r="AA470" s="28"/>
      <c r="AB470" s="28"/>
      <c r="AC470" s="28"/>
    </row>
    <row r="471" spans="1:29" s="29" customFormat="1" x14ac:dyDescent="0.25">
      <c r="A471" s="38"/>
      <c r="B471" s="30"/>
      <c r="D471" s="30"/>
      <c r="F471" s="30"/>
      <c r="G471" s="30"/>
      <c r="I471" s="63"/>
      <c r="J471" s="28"/>
      <c r="K471" s="28"/>
      <c r="L471" s="28"/>
      <c r="M471" s="28"/>
      <c r="N471" s="28"/>
      <c r="O471" s="28"/>
      <c r="P471" s="28"/>
      <c r="Q471" s="28"/>
      <c r="R471" s="28"/>
      <c r="S471" s="28"/>
      <c r="T471" s="28"/>
      <c r="U471" s="28"/>
      <c r="V471" s="28"/>
      <c r="W471" s="28"/>
      <c r="X471" s="28"/>
      <c r="Y471" s="28"/>
      <c r="Z471" s="28"/>
      <c r="AA471" s="28"/>
      <c r="AB471" s="28"/>
      <c r="AC471" s="28"/>
    </row>
    <row r="472" spans="1:29" s="29" customFormat="1" x14ac:dyDescent="0.25">
      <c r="A472" s="38"/>
      <c r="B472" s="30"/>
      <c r="D472" s="30"/>
      <c r="F472" s="30"/>
      <c r="G472" s="30"/>
      <c r="I472" s="63"/>
      <c r="J472" s="28"/>
      <c r="K472" s="28"/>
      <c r="L472" s="28"/>
      <c r="M472" s="28"/>
      <c r="N472" s="28"/>
      <c r="O472" s="28"/>
      <c r="P472" s="28"/>
      <c r="Q472" s="28"/>
      <c r="R472" s="28"/>
      <c r="S472" s="28"/>
      <c r="T472" s="28"/>
      <c r="U472" s="28"/>
      <c r="V472" s="28"/>
      <c r="W472" s="28"/>
      <c r="X472" s="28"/>
      <c r="Y472" s="28"/>
      <c r="Z472" s="28"/>
      <c r="AA472" s="28"/>
      <c r="AB472" s="28"/>
      <c r="AC472" s="28"/>
    </row>
    <row r="473" spans="1:29" s="29" customFormat="1" x14ac:dyDescent="0.25">
      <c r="A473" s="38"/>
      <c r="B473" s="30"/>
      <c r="D473" s="30"/>
      <c r="F473" s="30"/>
      <c r="G473" s="30"/>
      <c r="I473" s="63"/>
      <c r="J473" s="28"/>
      <c r="K473" s="28"/>
      <c r="L473" s="28"/>
      <c r="M473" s="28"/>
      <c r="N473" s="28"/>
      <c r="O473" s="28"/>
      <c r="P473" s="28"/>
      <c r="Q473" s="28"/>
      <c r="R473" s="28"/>
      <c r="S473" s="28"/>
      <c r="T473" s="28"/>
      <c r="U473" s="28"/>
      <c r="V473" s="28"/>
      <c r="W473" s="28"/>
      <c r="X473" s="28"/>
      <c r="Y473" s="28"/>
      <c r="Z473" s="28"/>
      <c r="AA473" s="28"/>
      <c r="AB473" s="28"/>
      <c r="AC473" s="28"/>
    </row>
    <row r="474" spans="1:29" s="29" customFormat="1" x14ac:dyDescent="0.25">
      <c r="A474" s="38"/>
      <c r="B474" s="30"/>
      <c r="D474" s="30"/>
      <c r="F474" s="30"/>
      <c r="G474" s="30"/>
      <c r="I474" s="63"/>
      <c r="J474" s="28"/>
      <c r="K474" s="28"/>
      <c r="L474" s="28"/>
      <c r="M474" s="28"/>
      <c r="N474" s="28"/>
      <c r="O474" s="28"/>
      <c r="P474" s="28"/>
      <c r="Q474" s="28"/>
      <c r="R474" s="28"/>
      <c r="S474" s="28"/>
      <c r="T474" s="28"/>
      <c r="U474" s="28"/>
      <c r="V474" s="28"/>
      <c r="W474" s="28"/>
      <c r="X474" s="28"/>
      <c r="Y474" s="28"/>
      <c r="Z474" s="28"/>
      <c r="AA474" s="28"/>
      <c r="AB474" s="28"/>
      <c r="AC474" s="28"/>
    </row>
    <row r="475" spans="1:29" s="29" customFormat="1" x14ac:dyDescent="0.25">
      <c r="A475" s="38"/>
      <c r="B475" s="30"/>
      <c r="D475" s="30"/>
      <c r="F475" s="30"/>
      <c r="G475" s="30"/>
      <c r="I475" s="63"/>
      <c r="J475" s="28"/>
      <c r="K475" s="28"/>
      <c r="L475" s="28"/>
      <c r="M475" s="28"/>
      <c r="N475" s="28"/>
      <c r="O475" s="28"/>
      <c r="P475" s="28"/>
      <c r="Q475" s="28"/>
      <c r="R475" s="28"/>
      <c r="S475" s="28"/>
      <c r="T475" s="28"/>
      <c r="U475" s="28"/>
      <c r="V475" s="28"/>
      <c r="W475" s="28"/>
      <c r="X475" s="28"/>
      <c r="Y475" s="28"/>
      <c r="Z475" s="28"/>
      <c r="AA475" s="28"/>
      <c r="AB475" s="28"/>
      <c r="AC475" s="28"/>
    </row>
    <row r="476" spans="1:29" s="29" customFormat="1" x14ac:dyDescent="0.25">
      <c r="A476" s="38"/>
      <c r="B476" s="30"/>
      <c r="D476" s="30"/>
      <c r="F476" s="30"/>
      <c r="G476" s="30"/>
      <c r="I476" s="63"/>
      <c r="J476" s="28"/>
      <c r="K476" s="28"/>
      <c r="L476" s="28"/>
      <c r="M476" s="28"/>
      <c r="N476" s="28"/>
      <c r="O476" s="28"/>
      <c r="P476" s="28"/>
      <c r="Q476" s="28"/>
      <c r="R476" s="28"/>
      <c r="S476" s="28"/>
      <c r="T476" s="28"/>
      <c r="U476" s="28"/>
      <c r="V476" s="28"/>
      <c r="W476" s="28"/>
      <c r="X476" s="28"/>
      <c r="Y476" s="28"/>
      <c r="Z476" s="28"/>
      <c r="AA476" s="28"/>
      <c r="AB476" s="28"/>
      <c r="AC476" s="28"/>
    </row>
    <row r="477" spans="1:29" s="29" customFormat="1" x14ac:dyDescent="0.25">
      <c r="A477" s="38"/>
      <c r="B477" s="30"/>
      <c r="D477" s="30"/>
      <c r="F477" s="30"/>
      <c r="G477" s="30"/>
      <c r="I477" s="63"/>
      <c r="J477" s="28"/>
      <c r="K477" s="28"/>
      <c r="L477" s="28"/>
      <c r="M477" s="28"/>
      <c r="N477" s="28"/>
      <c r="O477" s="28"/>
      <c r="P477" s="28"/>
      <c r="Q477" s="28"/>
      <c r="R477" s="28"/>
      <c r="S477" s="28"/>
      <c r="T477" s="28"/>
      <c r="U477" s="28"/>
      <c r="V477" s="28"/>
      <c r="W477" s="28"/>
      <c r="X477" s="28"/>
      <c r="Y477" s="28"/>
      <c r="Z477" s="28"/>
      <c r="AA477" s="28"/>
      <c r="AB477" s="28"/>
      <c r="AC477" s="28"/>
    </row>
    <row r="478" spans="1:29" s="29" customFormat="1" x14ac:dyDescent="0.25">
      <c r="A478" s="38"/>
      <c r="B478" s="30"/>
      <c r="D478" s="30"/>
      <c r="F478" s="30"/>
      <c r="G478" s="30"/>
      <c r="I478" s="63"/>
      <c r="J478" s="28"/>
      <c r="K478" s="28"/>
      <c r="L478" s="28"/>
      <c r="M478" s="28"/>
      <c r="N478" s="28"/>
      <c r="O478" s="28"/>
      <c r="P478" s="28"/>
      <c r="Q478" s="28"/>
      <c r="R478" s="28"/>
      <c r="S478" s="28"/>
      <c r="T478" s="28"/>
      <c r="U478" s="28"/>
      <c r="V478" s="28"/>
      <c r="W478" s="28"/>
      <c r="X478" s="28"/>
      <c r="Y478" s="28"/>
      <c r="Z478" s="28"/>
      <c r="AA478" s="28"/>
      <c r="AB478" s="28"/>
      <c r="AC478" s="28"/>
    </row>
    <row r="479" spans="1:29" s="29" customFormat="1" x14ac:dyDescent="0.25">
      <c r="A479" s="38"/>
      <c r="B479" s="30"/>
      <c r="D479" s="30"/>
      <c r="F479" s="30"/>
      <c r="G479" s="30"/>
      <c r="I479" s="63"/>
      <c r="J479" s="28"/>
      <c r="K479" s="28"/>
      <c r="L479" s="28"/>
      <c r="M479" s="28"/>
      <c r="N479" s="28"/>
      <c r="O479" s="28"/>
      <c r="P479" s="28"/>
      <c r="Q479" s="28"/>
      <c r="R479" s="28"/>
      <c r="S479" s="28"/>
      <c r="T479" s="28"/>
      <c r="U479" s="28"/>
      <c r="V479" s="28"/>
      <c r="W479" s="28"/>
      <c r="X479" s="28"/>
      <c r="Y479" s="28"/>
      <c r="Z479" s="28"/>
      <c r="AA479" s="28"/>
      <c r="AB479" s="28"/>
      <c r="AC479" s="28"/>
    </row>
    <row r="480" spans="1:29" s="29" customFormat="1" x14ac:dyDescent="0.25">
      <c r="A480" s="38"/>
      <c r="B480" s="30"/>
      <c r="D480" s="30"/>
      <c r="F480" s="30"/>
      <c r="G480" s="30"/>
      <c r="I480" s="63"/>
      <c r="J480" s="28"/>
      <c r="K480" s="28"/>
      <c r="L480" s="28"/>
      <c r="M480" s="28"/>
      <c r="N480" s="28"/>
      <c r="O480" s="28"/>
      <c r="P480" s="28"/>
      <c r="Q480" s="28"/>
      <c r="R480" s="28"/>
      <c r="S480" s="28"/>
      <c r="T480" s="28"/>
      <c r="U480" s="28"/>
      <c r="V480" s="28"/>
      <c r="W480" s="28"/>
      <c r="X480" s="28"/>
      <c r="Y480" s="28"/>
      <c r="Z480" s="28"/>
      <c r="AA480" s="28"/>
      <c r="AB480" s="28"/>
      <c r="AC480" s="28"/>
    </row>
    <row r="481" spans="1:29" s="29" customFormat="1" x14ac:dyDescent="0.25">
      <c r="A481" s="38"/>
      <c r="B481" s="30"/>
      <c r="D481" s="30"/>
      <c r="F481" s="30"/>
      <c r="G481" s="30"/>
      <c r="I481" s="63"/>
      <c r="J481" s="28"/>
      <c r="K481" s="28"/>
      <c r="L481" s="28"/>
      <c r="M481" s="28"/>
      <c r="N481" s="28"/>
      <c r="O481" s="28"/>
      <c r="P481" s="28"/>
      <c r="Q481" s="28"/>
      <c r="R481" s="28"/>
      <c r="S481" s="28"/>
      <c r="T481" s="28"/>
      <c r="U481" s="28"/>
      <c r="V481" s="28"/>
      <c r="W481" s="28"/>
      <c r="X481" s="28"/>
      <c r="Y481" s="28"/>
      <c r="Z481" s="28"/>
      <c r="AA481" s="28"/>
      <c r="AB481" s="28"/>
      <c r="AC481" s="28"/>
    </row>
    <row r="482" spans="1:29" s="29" customFormat="1" x14ac:dyDescent="0.25">
      <c r="A482" s="38"/>
      <c r="B482" s="30"/>
      <c r="D482" s="30"/>
      <c r="F482" s="30"/>
      <c r="G482" s="30"/>
      <c r="I482" s="63"/>
      <c r="J482" s="28"/>
      <c r="K482" s="28"/>
      <c r="L482" s="28"/>
      <c r="M482" s="28"/>
      <c r="N482" s="28"/>
      <c r="O482" s="28"/>
      <c r="P482" s="28"/>
      <c r="Q482" s="28"/>
      <c r="R482" s="28"/>
      <c r="S482" s="28"/>
      <c r="T482" s="28"/>
      <c r="U482" s="28"/>
      <c r="V482" s="28"/>
      <c r="W482" s="28"/>
      <c r="X482" s="28"/>
      <c r="Y482" s="28"/>
      <c r="Z482" s="28"/>
      <c r="AA482" s="28"/>
      <c r="AB482" s="28"/>
      <c r="AC482" s="28"/>
    </row>
    <row r="483" spans="1:29" s="29" customFormat="1" x14ac:dyDescent="0.25">
      <c r="A483" s="38"/>
      <c r="B483" s="30"/>
      <c r="D483" s="30"/>
      <c r="F483" s="30"/>
      <c r="G483" s="30"/>
      <c r="I483" s="63"/>
      <c r="J483" s="28"/>
      <c r="K483" s="28"/>
      <c r="L483" s="28"/>
      <c r="M483" s="28"/>
      <c r="N483" s="28"/>
      <c r="O483" s="28"/>
      <c r="P483" s="28"/>
      <c r="Q483" s="28"/>
      <c r="R483" s="28"/>
      <c r="S483" s="28"/>
      <c r="T483" s="28"/>
      <c r="U483" s="28"/>
      <c r="V483" s="28"/>
      <c r="W483" s="28"/>
      <c r="X483" s="28"/>
      <c r="Y483" s="28"/>
      <c r="Z483" s="28"/>
      <c r="AA483" s="28"/>
      <c r="AB483" s="28"/>
      <c r="AC483" s="28"/>
    </row>
    <row r="484" spans="1:29" s="29" customFormat="1" x14ac:dyDescent="0.25">
      <c r="A484" s="38"/>
      <c r="B484" s="30"/>
      <c r="D484" s="30"/>
      <c r="F484" s="30"/>
      <c r="G484" s="30"/>
      <c r="I484" s="63"/>
      <c r="J484" s="28"/>
      <c r="K484" s="28"/>
      <c r="L484" s="28"/>
      <c r="M484" s="28"/>
      <c r="N484" s="28"/>
      <c r="O484" s="28"/>
      <c r="P484" s="28"/>
      <c r="Q484" s="28"/>
      <c r="R484" s="28"/>
      <c r="S484" s="28"/>
      <c r="T484" s="28"/>
      <c r="U484" s="28"/>
      <c r="V484" s="28"/>
      <c r="W484" s="28"/>
      <c r="X484" s="28"/>
      <c r="Y484" s="28"/>
      <c r="Z484" s="28"/>
      <c r="AA484" s="28"/>
      <c r="AB484" s="28"/>
      <c r="AC484" s="28"/>
    </row>
    <row r="485" spans="1:29" s="29" customFormat="1" x14ac:dyDescent="0.25">
      <c r="A485" s="38"/>
      <c r="B485" s="30"/>
      <c r="D485" s="30"/>
      <c r="F485" s="30"/>
      <c r="G485" s="30"/>
      <c r="I485" s="63"/>
      <c r="J485" s="28"/>
      <c r="K485" s="28"/>
      <c r="L485" s="28"/>
      <c r="M485" s="28"/>
      <c r="N485" s="28"/>
      <c r="O485" s="28"/>
      <c r="P485" s="28"/>
      <c r="Q485" s="28"/>
      <c r="R485" s="28"/>
      <c r="S485" s="28"/>
      <c r="T485" s="28"/>
      <c r="U485" s="28"/>
      <c r="V485" s="28"/>
      <c r="W485" s="28"/>
      <c r="X485" s="28"/>
      <c r="Y485" s="28"/>
      <c r="Z485" s="28"/>
      <c r="AA485" s="28"/>
      <c r="AB485" s="28"/>
      <c r="AC485" s="28"/>
    </row>
    <row r="486" spans="1:29" s="29" customFormat="1" x14ac:dyDescent="0.25">
      <c r="A486" s="38"/>
      <c r="B486" s="30"/>
      <c r="D486" s="30"/>
      <c r="F486" s="30"/>
      <c r="G486" s="30"/>
      <c r="I486" s="63"/>
      <c r="J486" s="28"/>
      <c r="K486" s="28"/>
      <c r="L486" s="28"/>
      <c r="M486" s="28"/>
      <c r="N486" s="28"/>
      <c r="O486" s="28"/>
      <c r="P486" s="28"/>
      <c r="Q486" s="28"/>
      <c r="R486" s="28"/>
      <c r="S486" s="28"/>
      <c r="T486" s="28"/>
      <c r="U486" s="28"/>
      <c r="V486" s="28"/>
      <c r="W486" s="28"/>
      <c r="X486" s="28"/>
      <c r="Y486" s="28"/>
      <c r="Z486" s="28"/>
      <c r="AA486" s="28"/>
      <c r="AB486" s="28"/>
      <c r="AC486" s="28"/>
    </row>
    <row r="487" spans="1:29" s="29" customFormat="1" x14ac:dyDescent="0.25">
      <c r="A487" s="38"/>
      <c r="B487" s="30"/>
      <c r="D487" s="30"/>
      <c r="F487" s="30"/>
      <c r="G487" s="30"/>
      <c r="I487" s="63"/>
      <c r="J487" s="28"/>
      <c r="K487" s="28"/>
      <c r="L487" s="28"/>
      <c r="M487" s="28"/>
      <c r="N487" s="28"/>
      <c r="O487" s="28"/>
      <c r="P487" s="28"/>
      <c r="Q487" s="28"/>
      <c r="R487" s="28"/>
      <c r="S487" s="28"/>
      <c r="T487" s="28"/>
      <c r="U487" s="28"/>
      <c r="V487" s="28"/>
      <c r="W487" s="28"/>
      <c r="X487" s="28"/>
      <c r="Y487" s="28"/>
      <c r="Z487" s="28"/>
      <c r="AA487" s="28"/>
      <c r="AB487" s="28"/>
      <c r="AC487" s="28"/>
    </row>
    <row r="488" spans="1:29" s="29" customFormat="1" x14ac:dyDescent="0.25">
      <c r="A488" s="38"/>
      <c r="B488" s="30"/>
      <c r="D488" s="30"/>
      <c r="F488" s="30"/>
      <c r="G488" s="30"/>
      <c r="I488" s="63"/>
      <c r="J488" s="28"/>
      <c r="K488" s="28"/>
      <c r="L488" s="28"/>
      <c r="M488" s="28"/>
      <c r="N488" s="28"/>
      <c r="O488" s="28"/>
      <c r="P488" s="28"/>
      <c r="Q488" s="28"/>
      <c r="R488" s="28"/>
      <c r="S488" s="28"/>
      <c r="T488" s="28"/>
      <c r="U488" s="28"/>
      <c r="V488" s="28"/>
      <c r="W488" s="28"/>
      <c r="X488" s="28"/>
      <c r="Y488" s="28"/>
      <c r="Z488" s="28"/>
      <c r="AA488" s="28"/>
      <c r="AB488" s="28"/>
      <c r="AC488" s="28"/>
    </row>
    <row r="489" spans="1:29" s="29" customFormat="1" x14ac:dyDescent="0.25">
      <c r="A489" s="38"/>
      <c r="B489" s="30"/>
      <c r="D489" s="30"/>
      <c r="F489" s="30"/>
      <c r="G489" s="30"/>
      <c r="I489" s="63"/>
      <c r="J489" s="28"/>
      <c r="K489" s="28"/>
      <c r="L489" s="28"/>
      <c r="M489" s="28"/>
      <c r="N489" s="28"/>
      <c r="O489" s="28"/>
      <c r="P489" s="28"/>
      <c r="Q489" s="28"/>
      <c r="R489" s="28"/>
      <c r="S489" s="28"/>
      <c r="T489" s="28"/>
      <c r="U489" s="28"/>
      <c r="V489" s="28"/>
      <c r="W489" s="28"/>
      <c r="X489" s="28"/>
      <c r="Y489" s="28"/>
      <c r="Z489" s="28"/>
      <c r="AA489" s="28"/>
      <c r="AB489" s="28"/>
      <c r="AC489" s="28"/>
    </row>
    <row r="490" spans="1:29" s="29" customFormat="1" x14ac:dyDescent="0.25">
      <c r="A490" s="38"/>
      <c r="B490" s="30"/>
      <c r="D490" s="30"/>
      <c r="F490" s="30"/>
      <c r="G490" s="30"/>
      <c r="I490" s="63"/>
      <c r="J490" s="28"/>
      <c r="K490" s="28"/>
      <c r="L490" s="28"/>
      <c r="M490" s="28"/>
      <c r="N490" s="28"/>
      <c r="O490" s="28"/>
      <c r="P490" s="28"/>
      <c r="Q490" s="28"/>
      <c r="R490" s="28"/>
      <c r="S490" s="28"/>
      <c r="T490" s="28"/>
      <c r="U490" s="28"/>
      <c r="V490" s="28"/>
      <c r="W490" s="28"/>
      <c r="X490" s="28"/>
      <c r="Y490" s="28"/>
      <c r="Z490" s="28"/>
      <c r="AA490" s="28"/>
      <c r="AB490" s="28"/>
      <c r="AC490" s="28"/>
    </row>
    <row r="491" spans="1:29" s="29" customFormat="1" x14ac:dyDescent="0.25">
      <c r="A491" s="38"/>
      <c r="B491" s="30"/>
      <c r="D491" s="30"/>
      <c r="F491" s="30"/>
      <c r="G491" s="30"/>
      <c r="I491" s="63"/>
      <c r="J491" s="28"/>
      <c r="K491" s="28"/>
      <c r="L491" s="28"/>
      <c r="M491" s="28"/>
      <c r="N491" s="28"/>
      <c r="O491" s="28"/>
      <c r="P491" s="28"/>
      <c r="Q491" s="28"/>
      <c r="R491" s="28"/>
      <c r="S491" s="28"/>
      <c r="T491" s="28"/>
      <c r="U491" s="28"/>
      <c r="V491" s="28"/>
      <c r="W491" s="28"/>
      <c r="X491" s="28"/>
      <c r="Y491" s="28"/>
      <c r="Z491" s="28"/>
      <c r="AA491" s="28"/>
      <c r="AB491" s="28"/>
      <c r="AC491" s="28"/>
    </row>
    <row r="492" spans="1:29" s="29" customFormat="1" x14ac:dyDescent="0.25">
      <c r="A492" s="38"/>
      <c r="B492" s="30"/>
      <c r="D492" s="30"/>
      <c r="F492" s="30"/>
      <c r="G492" s="30"/>
      <c r="I492" s="63"/>
      <c r="J492" s="28"/>
      <c r="K492" s="28"/>
      <c r="L492" s="28"/>
      <c r="M492" s="28"/>
      <c r="N492" s="28"/>
      <c r="O492" s="28"/>
      <c r="P492" s="28"/>
      <c r="Q492" s="28"/>
      <c r="R492" s="28"/>
      <c r="S492" s="28"/>
      <c r="T492" s="28"/>
      <c r="U492" s="28"/>
      <c r="V492" s="28"/>
      <c r="W492" s="28"/>
      <c r="X492" s="28"/>
      <c r="Y492" s="28"/>
      <c r="Z492" s="28"/>
      <c r="AA492" s="28"/>
      <c r="AB492" s="28"/>
      <c r="AC492" s="28"/>
    </row>
    <row r="493" spans="1:29" s="29" customFormat="1" x14ac:dyDescent="0.25">
      <c r="A493" s="38"/>
      <c r="B493" s="30"/>
      <c r="D493" s="30"/>
      <c r="F493" s="30"/>
      <c r="G493" s="30"/>
      <c r="I493" s="63"/>
      <c r="J493" s="28"/>
      <c r="K493" s="28"/>
      <c r="L493" s="28"/>
      <c r="M493" s="28"/>
      <c r="N493" s="28"/>
      <c r="O493" s="28"/>
      <c r="P493" s="28"/>
      <c r="Q493" s="28"/>
      <c r="R493" s="28"/>
      <c r="S493" s="28"/>
      <c r="T493" s="28"/>
      <c r="U493" s="28"/>
      <c r="V493" s="28"/>
      <c r="W493" s="28"/>
      <c r="X493" s="28"/>
      <c r="Y493" s="28"/>
      <c r="Z493" s="28"/>
      <c r="AA493" s="28"/>
      <c r="AB493" s="28"/>
      <c r="AC493" s="28"/>
    </row>
    <row r="494" spans="1:29" s="29" customFormat="1" x14ac:dyDescent="0.25">
      <c r="A494" s="38"/>
      <c r="B494" s="30"/>
      <c r="D494" s="30"/>
      <c r="F494" s="30"/>
      <c r="G494" s="30"/>
      <c r="I494" s="63"/>
      <c r="J494" s="28"/>
      <c r="K494" s="28"/>
      <c r="L494" s="28"/>
      <c r="M494" s="28"/>
      <c r="N494" s="28"/>
      <c r="O494" s="28"/>
      <c r="P494" s="28"/>
      <c r="Q494" s="28"/>
      <c r="R494" s="28"/>
      <c r="S494" s="28"/>
      <c r="T494" s="28"/>
      <c r="U494" s="28"/>
      <c r="V494" s="28"/>
      <c r="W494" s="28"/>
      <c r="X494" s="28"/>
      <c r="Y494" s="28"/>
      <c r="Z494" s="28"/>
      <c r="AA494" s="28"/>
      <c r="AB494" s="28"/>
      <c r="AC494" s="28"/>
    </row>
    <row r="495" spans="1:29" s="29" customFormat="1" x14ac:dyDescent="0.25">
      <c r="A495" s="38"/>
      <c r="B495" s="30"/>
      <c r="D495" s="30"/>
      <c r="F495" s="30"/>
      <c r="G495" s="30"/>
      <c r="I495" s="63"/>
      <c r="J495" s="28"/>
      <c r="K495" s="28"/>
      <c r="L495" s="28"/>
      <c r="M495" s="28"/>
      <c r="N495" s="28"/>
      <c r="O495" s="28"/>
      <c r="P495" s="28"/>
      <c r="Q495" s="28"/>
      <c r="R495" s="28"/>
      <c r="S495" s="28"/>
      <c r="T495" s="28"/>
      <c r="U495" s="28"/>
      <c r="V495" s="28"/>
      <c r="W495" s="28"/>
      <c r="X495" s="28"/>
      <c r="Y495" s="28"/>
      <c r="Z495" s="28"/>
      <c r="AA495" s="28"/>
      <c r="AB495" s="28"/>
      <c r="AC495" s="28"/>
    </row>
    <row r="496" spans="1:29" s="29" customFormat="1" x14ac:dyDescent="0.25">
      <c r="A496" s="38"/>
      <c r="B496" s="30"/>
      <c r="D496" s="30"/>
      <c r="F496" s="30"/>
      <c r="G496" s="30"/>
      <c r="I496" s="63"/>
      <c r="J496" s="28"/>
      <c r="K496" s="28"/>
      <c r="L496" s="28"/>
      <c r="M496" s="28"/>
      <c r="N496" s="28"/>
      <c r="O496" s="28"/>
      <c r="P496" s="28"/>
      <c r="Q496" s="28"/>
      <c r="R496" s="28"/>
      <c r="S496" s="28"/>
      <c r="T496" s="28"/>
      <c r="U496" s="28"/>
      <c r="V496" s="28"/>
      <c r="W496" s="28"/>
      <c r="X496" s="28"/>
      <c r="Y496" s="28"/>
      <c r="Z496" s="28"/>
      <c r="AA496" s="28"/>
      <c r="AB496" s="28"/>
      <c r="AC496" s="28"/>
    </row>
    <row r="497" spans="1:29" s="29" customFormat="1" x14ac:dyDescent="0.25">
      <c r="A497" s="38"/>
      <c r="B497" s="30"/>
      <c r="D497" s="30"/>
      <c r="F497" s="30"/>
      <c r="G497" s="30"/>
      <c r="I497" s="63"/>
      <c r="J497" s="28"/>
      <c r="K497" s="28"/>
      <c r="L497" s="28"/>
      <c r="M497" s="28"/>
      <c r="N497" s="28"/>
      <c r="O497" s="28"/>
      <c r="P497" s="28"/>
      <c r="Q497" s="28"/>
      <c r="R497" s="28"/>
      <c r="S497" s="28"/>
      <c r="T497" s="28"/>
      <c r="U497" s="28"/>
      <c r="V497" s="28"/>
      <c r="W497" s="28"/>
      <c r="X497" s="28"/>
      <c r="Y497" s="28"/>
      <c r="Z497" s="28"/>
      <c r="AA497" s="28"/>
      <c r="AB497" s="28"/>
      <c r="AC497" s="28"/>
    </row>
    <row r="498" spans="1:29" s="29" customFormat="1" x14ac:dyDescent="0.25">
      <c r="A498" s="38"/>
      <c r="B498" s="30"/>
      <c r="D498" s="30"/>
      <c r="F498" s="30"/>
      <c r="G498" s="30"/>
      <c r="I498" s="63"/>
      <c r="J498" s="28"/>
      <c r="K498" s="28"/>
      <c r="L498" s="28"/>
      <c r="M498" s="28"/>
      <c r="N498" s="28"/>
      <c r="O498" s="28"/>
      <c r="P498" s="28"/>
      <c r="Q498" s="28"/>
      <c r="R498" s="28"/>
      <c r="S498" s="28"/>
      <c r="T498" s="28"/>
      <c r="U498" s="28"/>
      <c r="V498" s="28"/>
      <c r="W498" s="28"/>
      <c r="X498" s="28"/>
      <c r="Y498" s="28"/>
      <c r="Z498" s="28"/>
      <c r="AA498" s="28"/>
      <c r="AB498" s="28"/>
      <c r="AC498" s="28"/>
    </row>
    <row r="499" spans="1:29" s="29" customFormat="1" x14ac:dyDescent="0.25">
      <c r="A499" s="38"/>
      <c r="B499" s="30"/>
      <c r="D499" s="30"/>
      <c r="F499" s="30"/>
      <c r="G499" s="30"/>
      <c r="I499" s="63"/>
      <c r="J499" s="28"/>
      <c r="K499" s="28"/>
      <c r="L499" s="28"/>
      <c r="M499" s="28"/>
      <c r="N499" s="28"/>
      <c r="O499" s="28"/>
      <c r="P499" s="28"/>
      <c r="Q499" s="28"/>
      <c r="R499" s="28"/>
      <c r="S499" s="28"/>
      <c r="T499" s="28"/>
      <c r="U499" s="28"/>
      <c r="V499" s="28"/>
      <c r="W499" s="28"/>
      <c r="X499" s="28"/>
      <c r="Y499" s="28"/>
      <c r="Z499" s="28"/>
      <c r="AA499" s="28"/>
      <c r="AB499" s="28"/>
      <c r="AC499" s="28"/>
    </row>
    <row r="500" spans="1:29" s="29" customFormat="1" x14ac:dyDescent="0.25">
      <c r="A500" s="38"/>
      <c r="B500" s="30"/>
      <c r="D500" s="30"/>
      <c r="F500" s="30"/>
      <c r="G500" s="30"/>
      <c r="I500" s="63"/>
      <c r="J500" s="28"/>
      <c r="K500" s="28"/>
      <c r="L500" s="28"/>
      <c r="M500" s="28"/>
      <c r="N500" s="28"/>
      <c r="O500" s="28"/>
      <c r="P500" s="28"/>
      <c r="Q500" s="28"/>
      <c r="R500" s="28"/>
      <c r="S500" s="28"/>
      <c r="T500" s="28"/>
      <c r="U500" s="28"/>
      <c r="V500" s="28"/>
      <c r="W500" s="28"/>
      <c r="X500" s="28"/>
      <c r="Y500" s="28"/>
      <c r="Z500" s="28"/>
      <c r="AA500" s="28"/>
      <c r="AB500" s="28"/>
      <c r="AC500" s="28"/>
    </row>
    <row r="501" spans="1:29" s="29" customFormat="1" x14ac:dyDescent="0.25">
      <c r="A501" s="38"/>
      <c r="B501" s="30"/>
      <c r="D501" s="30"/>
      <c r="F501" s="30"/>
      <c r="G501" s="30"/>
      <c r="I501" s="63"/>
      <c r="J501" s="28"/>
      <c r="K501" s="28"/>
      <c r="L501" s="28"/>
      <c r="M501" s="28"/>
      <c r="N501" s="28"/>
      <c r="O501" s="28"/>
      <c r="P501" s="28"/>
      <c r="Q501" s="28"/>
      <c r="R501" s="28"/>
      <c r="S501" s="28"/>
      <c r="T501" s="28"/>
      <c r="U501" s="28"/>
      <c r="V501" s="28"/>
      <c r="W501" s="28"/>
      <c r="X501" s="28"/>
      <c r="Y501" s="28"/>
      <c r="Z501" s="28"/>
      <c r="AA501" s="28"/>
      <c r="AB501" s="28"/>
      <c r="AC501" s="28"/>
    </row>
    <row r="502" spans="1:29" s="29" customFormat="1" x14ac:dyDescent="0.25">
      <c r="A502" s="38"/>
      <c r="B502" s="30"/>
      <c r="D502" s="30"/>
      <c r="F502" s="30"/>
      <c r="G502" s="30"/>
      <c r="I502" s="63"/>
      <c r="J502" s="28"/>
      <c r="K502" s="28"/>
      <c r="L502" s="28"/>
      <c r="M502" s="28"/>
      <c r="N502" s="28"/>
      <c r="O502" s="28"/>
      <c r="P502" s="28"/>
      <c r="Q502" s="28"/>
      <c r="R502" s="28"/>
      <c r="S502" s="28"/>
      <c r="T502" s="28"/>
      <c r="U502" s="28"/>
      <c r="V502" s="28"/>
      <c r="W502" s="28"/>
      <c r="X502" s="28"/>
      <c r="Y502" s="28"/>
      <c r="Z502" s="28"/>
      <c r="AA502" s="28"/>
      <c r="AB502" s="28"/>
      <c r="AC502" s="28"/>
    </row>
    <row r="503" spans="1:29" s="29" customFormat="1" x14ac:dyDescent="0.25">
      <c r="A503" s="38"/>
      <c r="B503" s="30"/>
      <c r="D503" s="30"/>
      <c r="F503" s="30"/>
      <c r="G503" s="30"/>
      <c r="I503" s="63"/>
      <c r="J503" s="28"/>
      <c r="K503" s="28"/>
      <c r="L503" s="28"/>
      <c r="M503" s="28"/>
      <c r="N503" s="28"/>
      <c r="O503" s="28"/>
      <c r="P503" s="28"/>
      <c r="Q503" s="28"/>
      <c r="R503" s="28"/>
      <c r="S503" s="28"/>
      <c r="T503" s="28"/>
      <c r="U503" s="28"/>
      <c r="V503" s="28"/>
      <c r="W503" s="28"/>
      <c r="X503" s="28"/>
      <c r="Y503" s="28"/>
      <c r="Z503" s="28"/>
      <c r="AA503" s="28"/>
      <c r="AB503" s="28"/>
      <c r="AC503" s="28"/>
    </row>
    <row r="504" spans="1:29" s="29" customFormat="1" x14ac:dyDescent="0.25">
      <c r="A504" s="38"/>
      <c r="B504" s="30"/>
      <c r="D504" s="30"/>
      <c r="F504" s="30"/>
      <c r="G504" s="30"/>
      <c r="I504" s="63"/>
      <c r="J504" s="28"/>
      <c r="K504" s="28"/>
      <c r="L504" s="28"/>
      <c r="M504" s="28"/>
      <c r="N504" s="28"/>
      <c r="O504" s="28"/>
      <c r="P504" s="28"/>
      <c r="Q504" s="28"/>
      <c r="R504" s="28"/>
      <c r="S504" s="28"/>
      <c r="T504" s="28"/>
      <c r="U504" s="28"/>
      <c r="V504" s="28"/>
      <c r="W504" s="28"/>
      <c r="X504" s="28"/>
      <c r="Y504" s="28"/>
      <c r="Z504" s="28"/>
      <c r="AA504" s="28"/>
      <c r="AB504" s="28"/>
      <c r="AC504" s="28"/>
    </row>
    <row r="505" spans="1:29" s="29" customFormat="1" x14ac:dyDescent="0.25">
      <c r="A505" s="38"/>
      <c r="B505" s="30"/>
      <c r="D505" s="30"/>
      <c r="F505" s="30"/>
      <c r="G505" s="30"/>
      <c r="I505" s="63"/>
      <c r="J505" s="28"/>
      <c r="K505" s="28"/>
      <c r="L505" s="28"/>
      <c r="M505" s="28"/>
      <c r="N505" s="28"/>
      <c r="O505" s="28"/>
      <c r="P505" s="28"/>
      <c r="Q505" s="28"/>
      <c r="R505" s="28"/>
      <c r="S505" s="28"/>
      <c r="T505" s="28"/>
      <c r="U505" s="28"/>
      <c r="V505" s="28"/>
      <c r="W505" s="28"/>
      <c r="X505" s="28"/>
      <c r="Y505" s="28"/>
      <c r="Z505" s="28"/>
      <c r="AA505" s="28"/>
      <c r="AB505" s="28"/>
      <c r="AC505" s="28"/>
    </row>
    <row r="506" spans="1:29" s="29" customFormat="1" x14ac:dyDescent="0.25">
      <c r="A506" s="38"/>
      <c r="B506" s="30"/>
      <c r="D506" s="30"/>
      <c r="F506" s="30"/>
      <c r="G506" s="30"/>
      <c r="I506" s="63"/>
      <c r="J506" s="28"/>
      <c r="K506" s="28"/>
      <c r="L506" s="28"/>
      <c r="M506" s="28"/>
      <c r="N506" s="28"/>
      <c r="O506" s="28"/>
      <c r="P506" s="28"/>
      <c r="Q506" s="28"/>
      <c r="R506" s="28"/>
      <c r="S506" s="28"/>
      <c r="T506" s="28"/>
      <c r="U506" s="28"/>
      <c r="V506" s="28"/>
      <c r="W506" s="28"/>
      <c r="X506" s="28"/>
      <c r="Y506" s="28"/>
      <c r="Z506" s="28"/>
      <c r="AA506" s="28"/>
      <c r="AB506" s="28"/>
      <c r="AC506" s="28"/>
    </row>
    <row r="507" spans="1:29" s="29" customFormat="1" x14ac:dyDescent="0.25">
      <c r="A507" s="38"/>
      <c r="B507" s="30"/>
      <c r="D507" s="30"/>
      <c r="F507" s="30"/>
      <c r="G507" s="30"/>
      <c r="I507" s="63"/>
      <c r="J507" s="28"/>
      <c r="K507" s="28"/>
      <c r="L507" s="28"/>
      <c r="M507" s="28"/>
      <c r="N507" s="28"/>
      <c r="O507" s="28"/>
      <c r="P507" s="28"/>
      <c r="Q507" s="28"/>
      <c r="R507" s="28"/>
      <c r="S507" s="28"/>
      <c r="T507" s="28"/>
      <c r="U507" s="28"/>
      <c r="V507" s="28"/>
      <c r="W507" s="28"/>
      <c r="X507" s="28"/>
      <c r="Y507" s="28"/>
      <c r="Z507" s="28"/>
      <c r="AA507" s="28"/>
      <c r="AB507" s="28"/>
      <c r="AC507" s="28"/>
    </row>
    <row r="508" spans="1:29" s="29" customFormat="1" x14ac:dyDescent="0.25">
      <c r="A508" s="38"/>
      <c r="B508" s="30"/>
      <c r="D508" s="30"/>
      <c r="F508" s="30"/>
      <c r="G508" s="30"/>
      <c r="I508" s="63"/>
      <c r="J508" s="28"/>
      <c r="K508" s="28"/>
      <c r="L508" s="28"/>
      <c r="M508" s="28"/>
      <c r="N508" s="28"/>
      <c r="O508" s="28"/>
      <c r="P508" s="28"/>
      <c r="Q508" s="28"/>
      <c r="R508" s="28"/>
      <c r="S508" s="28"/>
      <c r="T508" s="28"/>
      <c r="U508" s="28"/>
      <c r="V508" s="28"/>
      <c r="W508" s="28"/>
      <c r="X508" s="28"/>
      <c r="Y508" s="28"/>
      <c r="Z508" s="28"/>
      <c r="AA508" s="28"/>
      <c r="AB508" s="28"/>
      <c r="AC508" s="28"/>
    </row>
    <row r="509" spans="1:29" s="29" customFormat="1" x14ac:dyDescent="0.25">
      <c r="A509" s="38"/>
      <c r="B509" s="30"/>
      <c r="D509" s="30"/>
      <c r="F509" s="30"/>
      <c r="G509" s="30"/>
      <c r="I509" s="63"/>
      <c r="J509" s="28"/>
      <c r="K509" s="28"/>
      <c r="L509" s="28"/>
      <c r="M509" s="28"/>
      <c r="N509" s="28"/>
      <c r="O509" s="28"/>
      <c r="P509" s="28"/>
      <c r="Q509" s="28"/>
      <c r="R509" s="28"/>
      <c r="S509" s="28"/>
      <c r="T509" s="28"/>
      <c r="U509" s="28"/>
      <c r="V509" s="28"/>
      <c r="W509" s="28"/>
      <c r="X509" s="28"/>
      <c r="Y509" s="28"/>
      <c r="Z509" s="28"/>
      <c r="AA509" s="28"/>
      <c r="AB509" s="28"/>
      <c r="AC509" s="28"/>
    </row>
    <row r="510" spans="1:29" s="29" customFormat="1" x14ac:dyDescent="0.25">
      <c r="A510" s="38"/>
      <c r="B510" s="30"/>
      <c r="D510" s="30"/>
      <c r="F510" s="30"/>
      <c r="G510" s="30"/>
      <c r="I510" s="63"/>
      <c r="J510" s="28"/>
      <c r="K510" s="28"/>
      <c r="L510" s="28"/>
      <c r="M510" s="28"/>
      <c r="N510" s="28"/>
      <c r="O510" s="28"/>
      <c r="P510" s="28"/>
      <c r="Q510" s="28"/>
      <c r="R510" s="28"/>
      <c r="S510" s="28"/>
      <c r="T510" s="28"/>
      <c r="U510" s="28"/>
      <c r="V510" s="28"/>
      <c r="W510" s="28"/>
      <c r="X510" s="28"/>
      <c r="Y510" s="28"/>
      <c r="Z510" s="28"/>
      <c r="AA510" s="28"/>
      <c r="AB510" s="28"/>
      <c r="AC510" s="28"/>
    </row>
    <row r="511" spans="1:29" s="29" customFormat="1" x14ac:dyDescent="0.25">
      <c r="A511" s="38"/>
      <c r="B511" s="30"/>
      <c r="D511" s="30"/>
      <c r="F511" s="30"/>
      <c r="G511" s="30"/>
      <c r="I511" s="63"/>
      <c r="J511" s="28"/>
      <c r="K511" s="28"/>
      <c r="L511" s="28"/>
      <c r="M511" s="28"/>
      <c r="N511" s="28"/>
      <c r="O511" s="28"/>
      <c r="P511" s="28"/>
      <c r="Q511" s="28"/>
      <c r="R511" s="28"/>
      <c r="S511" s="28"/>
      <c r="T511" s="28"/>
      <c r="U511" s="28"/>
      <c r="V511" s="28"/>
      <c r="W511" s="28"/>
      <c r="X511" s="28"/>
      <c r="Y511" s="28"/>
      <c r="Z511" s="28"/>
      <c r="AA511" s="28"/>
      <c r="AB511" s="28"/>
      <c r="AC511" s="28"/>
    </row>
  </sheetData>
  <mergeCells count="6">
    <mergeCell ref="A14:J14"/>
    <mergeCell ref="D17:G17"/>
    <mergeCell ref="B16:H16"/>
    <mergeCell ref="A16:A17"/>
    <mergeCell ref="I16:I17"/>
    <mergeCell ref="J16:J17"/>
  </mergeCells>
  <pageMargins left="0.55118110236220474" right="0.27559055118110237" top="0.55118110236220474" bottom="0.31496062992125984" header="0.27559055118110237" footer="0.15748031496062992"/>
  <pageSetup paperSize="9" scale="77" fitToHeight="11" orientation="portrait"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D397"/>
  <sheetViews>
    <sheetView view="pageBreakPreview" topLeftCell="A166" zoomScaleNormal="100" zoomScaleSheetLayoutView="100" workbookViewId="0">
      <selection activeCell="A314" sqref="A314"/>
    </sheetView>
  </sheetViews>
  <sheetFormatPr defaultRowHeight="15" x14ac:dyDescent="0.25"/>
  <cols>
    <col min="1" max="1" width="73.5703125" style="28" customWidth="1"/>
    <col min="2" max="2" width="4.7109375" style="29" customWidth="1"/>
    <col min="3" max="3" width="4.5703125" style="30" customWidth="1"/>
    <col min="4" max="4" width="3.7109375" style="29" customWidth="1"/>
    <col min="5" max="5" width="3.7109375" style="30" customWidth="1"/>
    <col min="6" max="6" width="3.85546875" style="29" customWidth="1"/>
    <col min="7" max="7" width="3.85546875" style="30" customWidth="1"/>
    <col min="8" max="8" width="6.7109375" style="30" bestFit="1" customWidth="1"/>
    <col min="9" max="9" width="5.28515625" style="29" customWidth="1"/>
    <col min="10" max="10" width="10.28515625" style="63" customWidth="1"/>
    <col min="11" max="16384" width="9.140625" style="28"/>
  </cols>
  <sheetData>
    <row r="1" spans="1:10" ht="15.75" x14ac:dyDescent="0.25">
      <c r="J1" s="7" t="s">
        <v>72</v>
      </c>
    </row>
    <row r="2" spans="1:10" ht="15.75" x14ac:dyDescent="0.25">
      <c r="J2" s="7" t="s">
        <v>76</v>
      </c>
    </row>
    <row r="3" spans="1:10" ht="15.75" x14ac:dyDescent="0.25">
      <c r="J3" s="7" t="s">
        <v>401</v>
      </c>
    </row>
    <row r="4" spans="1:10" ht="15.75" x14ac:dyDescent="0.25">
      <c r="J4" s="7" t="s">
        <v>390</v>
      </c>
    </row>
    <row r="5" spans="1:10" ht="15.75" x14ac:dyDescent="0.25">
      <c r="J5" s="7" t="s">
        <v>301</v>
      </c>
    </row>
    <row r="6" spans="1:10" ht="15.75" x14ac:dyDescent="0.25">
      <c r="J6" s="7" t="str">
        <f>'Прил 1'!I6</f>
        <v>от "___" февраля 2017 года №______</v>
      </c>
    </row>
    <row r="7" spans="1:10" ht="15.75" x14ac:dyDescent="0.25">
      <c r="J7" s="7"/>
    </row>
    <row r="8" spans="1:10" ht="15.75" x14ac:dyDescent="0.25">
      <c r="J8" s="7" t="s">
        <v>339</v>
      </c>
    </row>
    <row r="9" spans="1:10" ht="15.75" x14ac:dyDescent="0.25">
      <c r="J9" s="7" t="s">
        <v>76</v>
      </c>
    </row>
    <row r="10" spans="1:10" ht="15.75" x14ac:dyDescent="0.25">
      <c r="J10" s="7" t="s">
        <v>84</v>
      </c>
    </row>
    <row r="11" spans="1:10" ht="15.75" x14ac:dyDescent="0.25">
      <c r="J11" s="7" t="s">
        <v>301</v>
      </c>
    </row>
    <row r="12" spans="1:10" ht="15.75" x14ac:dyDescent="0.25">
      <c r="J12" s="7" t="s">
        <v>389</v>
      </c>
    </row>
    <row r="13" spans="1:10" x14ac:dyDescent="0.25">
      <c r="J13" s="6"/>
    </row>
    <row r="14" spans="1:10" ht="41.25" customHeight="1" x14ac:dyDescent="0.25">
      <c r="A14" s="177" t="s">
        <v>307</v>
      </c>
      <c r="B14" s="177"/>
      <c r="C14" s="177"/>
      <c r="D14" s="177"/>
      <c r="E14" s="177"/>
      <c r="F14" s="177"/>
      <c r="G14" s="177"/>
      <c r="H14" s="177"/>
      <c r="I14" s="177"/>
      <c r="J14" s="177"/>
    </row>
    <row r="15" spans="1:10" x14ac:dyDescent="0.25">
      <c r="A15" s="27"/>
      <c r="B15" s="114"/>
      <c r="C15" s="115"/>
      <c r="D15" s="114"/>
      <c r="E15" s="115"/>
      <c r="F15" s="114"/>
      <c r="G15" s="115"/>
      <c r="H15" s="115"/>
      <c r="I15" s="114"/>
      <c r="J15" s="58" t="s">
        <v>294</v>
      </c>
    </row>
    <row r="16" spans="1:10" ht="74.25" customHeight="1" x14ac:dyDescent="0.25">
      <c r="A16" s="32" t="s">
        <v>4</v>
      </c>
      <c r="B16" s="9" t="s">
        <v>25</v>
      </c>
      <c r="C16" s="10" t="s">
        <v>5</v>
      </c>
      <c r="D16" s="9" t="s">
        <v>26</v>
      </c>
      <c r="E16" s="178" t="s">
        <v>6</v>
      </c>
      <c r="F16" s="178"/>
      <c r="G16" s="178"/>
      <c r="H16" s="178"/>
      <c r="I16" s="9" t="s">
        <v>7</v>
      </c>
      <c r="J16" s="11" t="s">
        <v>166</v>
      </c>
    </row>
    <row r="17" spans="1:10" x14ac:dyDescent="0.25">
      <c r="A17" s="116" t="s">
        <v>77</v>
      </c>
      <c r="B17" s="14">
        <v>871</v>
      </c>
      <c r="C17" s="17" t="s">
        <v>9</v>
      </c>
      <c r="D17" s="18" t="s">
        <v>9</v>
      </c>
      <c r="E17" s="17" t="s">
        <v>10</v>
      </c>
      <c r="F17" s="18"/>
      <c r="G17" s="17"/>
      <c r="H17" s="17"/>
      <c r="I17" s="18" t="s">
        <v>8</v>
      </c>
      <c r="J17" s="15">
        <f>J18+J103+J109+J140+J160+J229+J242+J283+J294+J304</f>
        <v>123949.6</v>
      </c>
    </row>
    <row r="18" spans="1:10" x14ac:dyDescent="0.25">
      <c r="A18" s="33" t="s">
        <v>11</v>
      </c>
      <c r="B18" s="14">
        <v>871</v>
      </c>
      <c r="C18" s="13" t="s">
        <v>12</v>
      </c>
      <c r="D18" s="14" t="s">
        <v>9</v>
      </c>
      <c r="E18" s="13" t="s">
        <v>10</v>
      </c>
      <c r="F18" s="14"/>
      <c r="G18" s="13"/>
      <c r="H18" s="13"/>
      <c r="I18" s="14" t="s">
        <v>8</v>
      </c>
      <c r="J18" s="15">
        <f>J19+J49+J54+J59</f>
        <v>11955.5</v>
      </c>
    </row>
    <row r="19" spans="1:10" ht="43.5" x14ac:dyDescent="0.25">
      <c r="A19" s="12" t="s">
        <v>15</v>
      </c>
      <c r="B19" s="14">
        <v>871</v>
      </c>
      <c r="C19" s="13" t="s">
        <v>12</v>
      </c>
      <c r="D19" s="14" t="s">
        <v>16</v>
      </c>
      <c r="E19" s="13" t="s">
        <v>10</v>
      </c>
      <c r="F19" s="14"/>
      <c r="G19" s="13"/>
      <c r="H19" s="13"/>
      <c r="I19" s="14" t="s">
        <v>8</v>
      </c>
      <c r="J19" s="24">
        <f>J20+J24+J35</f>
        <v>8243.2000000000007</v>
      </c>
    </row>
    <row r="20" spans="1:10" s="27" customFormat="1" ht="43.5" x14ac:dyDescent="0.25">
      <c r="A20" s="12" t="s">
        <v>370</v>
      </c>
      <c r="B20" s="14">
        <v>871</v>
      </c>
      <c r="C20" s="13" t="s">
        <v>12</v>
      </c>
      <c r="D20" s="13" t="s">
        <v>16</v>
      </c>
      <c r="E20" s="13" t="s">
        <v>86</v>
      </c>
      <c r="F20" s="14">
        <v>0</v>
      </c>
      <c r="G20" s="13" t="s">
        <v>181</v>
      </c>
      <c r="H20" s="13" t="s">
        <v>335</v>
      </c>
      <c r="I20" s="14"/>
      <c r="J20" s="24">
        <f>J21</f>
        <v>100</v>
      </c>
    </row>
    <row r="21" spans="1:10" s="27" customFormat="1" x14ac:dyDescent="0.25">
      <c r="A21" s="23" t="s">
        <v>309</v>
      </c>
      <c r="B21" s="18">
        <v>871</v>
      </c>
      <c r="C21" s="17" t="s">
        <v>12</v>
      </c>
      <c r="D21" s="17" t="s">
        <v>16</v>
      </c>
      <c r="E21" s="17" t="s">
        <v>86</v>
      </c>
      <c r="F21" s="17" t="s">
        <v>205</v>
      </c>
      <c r="G21" s="17" t="s">
        <v>12</v>
      </c>
      <c r="H21" s="17" t="s">
        <v>335</v>
      </c>
      <c r="I21" s="17"/>
      <c r="J21" s="20">
        <f>J22</f>
        <v>100</v>
      </c>
    </row>
    <row r="22" spans="1:10" s="27" customFormat="1" x14ac:dyDescent="0.25">
      <c r="A22" s="23" t="s">
        <v>309</v>
      </c>
      <c r="B22" s="18">
        <v>871</v>
      </c>
      <c r="C22" s="17" t="s">
        <v>12</v>
      </c>
      <c r="D22" s="17" t="s">
        <v>16</v>
      </c>
      <c r="E22" s="17" t="s">
        <v>86</v>
      </c>
      <c r="F22" s="17" t="s">
        <v>205</v>
      </c>
      <c r="G22" s="17" t="s">
        <v>12</v>
      </c>
      <c r="H22" s="17" t="s">
        <v>310</v>
      </c>
      <c r="I22" s="17"/>
      <c r="J22" s="20">
        <f>J23</f>
        <v>100</v>
      </c>
    </row>
    <row r="23" spans="1:10" s="27" customFormat="1" ht="30" x14ac:dyDescent="0.25">
      <c r="A23" s="23" t="s">
        <v>196</v>
      </c>
      <c r="B23" s="18">
        <v>871</v>
      </c>
      <c r="C23" s="17" t="s">
        <v>12</v>
      </c>
      <c r="D23" s="17" t="s">
        <v>16</v>
      </c>
      <c r="E23" s="17" t="s">
        <v>86</v>
      </c>
      <c r="F23" s="17" t="s">
        <v>205</v>
      </c>
      <c r="G23" s="17" t="s">
        <v>12</v>
      </c>
      <c r="H23" s="17" t="s">
        <v>310</v>
      </c>
      <c r="I23" s="17" t="s">
        <v>202</v>
      </c>
      <c r="J23" s="20">
        <v>100</v>
      </c>
    </row>
    <row r="24" spans="1:10" x14ac:dyDescent="0.25">
      <c r="A24" s="12" t="s">
        <v>172</v>
      </c>
      <c r="B24" s="14">
        <v>871</v>
      </c>
      <c r="C24" s="13" t="s">
        <v>12</v>
      </c>
      <c r="D24" s="14" t="s">
        <v>16</v>
      </c>
      <c r="E24" s="13">
        <v>92</v>
      </c>
      <c r="F24" s="14">
        <v>0</v>
      </c>
      <c r="G24" s="13" t="s">
        <v>181</v>
      </c>
      <c r="H24" s="13" t="s">
        <v>335</v>
      </c>
      <c r="I24" s="14"/>
      <c r="J24" s="24">
        <f>J25+J28</f>
        <v>7474.9000000000005</v>
      </c>
    </row>
    <row r="25" spans="1:10" ht="15" customHeight="1" x14ac:dyDescent="0.25">
      <c r="A25" s="117" t="s">
        <v>68</v>
      </c>
      <c r="B25" s="14">
        <v>871</v>
      </c>
      <c r="C25" s="13" t="s">
        <v>12</v>
      </c>
      <c r="D25" s="14" t="s">
        <v>16</v>
      </c>
      <c r="E25" s="13">
        <v>92</v>
      </c>
      <c r="F25" s="14">
        <v>1</v>
      </c>
      <c r="G25" s="13" t="s">
        <v>181</v>
      </c>
      <c r="H25" s="13" t="s">
        <v>335</v>
      </c>
      <c r="I25" s="14"/>
      <c r="J25" s="24">
        <f>J26</f>
        <v>689.1</v>
      </c>
    </row>
    <row r="26" spans="1:10" ht="60" x14ac:dyDescent="0.25">
      <c r="A26" s="118" t="s">
        <v>107</v>
      </c>
      <c r="B26" s="18">
        <v>871</v>
      </c>
      <c r="C26" s="17" t="s">
        <v>12</v>
      </c>
      <c r="D26" s="18" t="s">
        <v>16</v>
      </c>
      <c r="E26" s="17">
        <v>92</v>
      </c>
      <c r="F26" s="18">
        <v>1</v>
      </c>
      <c r="G26" s="17" t="s">
        <v>181</v>
      </c>
      <c r="H26" s="17" t="s">
        <v>194</v>
      </c>
      <c r="I26" s="18"/>
      <c r="J26" s="20">
        <f>J27</f>
        <v>689.1</v>
      </c>
    </row>
    <row r="27" spans="1:10" x14ac:dyDescent="0.25">
      <c r="A27" s="16" t="s">
        <v>187</v>
      </c>
      <c r="B27" s="18">
        <v>871</v>
      </c>
      <c r="C27" s="17" t="s">
        <v>12</v>
      </c>
      <c r="D27" s="18" t="s">
        <v>16</v>
      </c>
      <c r="E27" s="17">
        <v>92</v>
      </c>
      <c r="F27" s="18">
        <v>1</v>
      </c>
      <c r="G27" s="17" t="s">
        <v>181</v>
      </c>
      <c r="H27" s="17" t="s">
        <v>194</v>
      </c>
      <c r="I27" s="18">
        <v>120</v>
      </c>
      <c r="J27" s="20">
        <v>689.1</v>
      </c>
    </row>
    <row r="28" spans="1:10" s="34" customFormat="1" ht="15.75" customHeight="1" x14ac:dyDescent="0.25">
      <c r="A28" s="25" t="s">
        <v>169</v>
      </c>
      <c r="B28" s="14">
        <v>871</v>
      </c>
      <c r="C28" s="13" t="s">
        <v>12</v>
      </c>
      <c r="D28" s="14" t="s">
        <v>16</v>
      </c>
      <c r="E28" s="13">
        <v>92</v>
      </c>
      <c r="F28" s="14">
        <v>2</v>
      </c>
      <c r="G28" s="13" t="s">
        <v>181</v>
      </c>
      <c r="H28" s="13" t="s">
        <v>335</v>
      </c>
      <c r="I28" s="14"/>
      <c r="J28" s="24">
        <f>J29+J31</f>
        <v>6785.8</v>
      </c>
    </row>
    <row r="29" spans="1:10" s="34" customFormat="1" ht="45.75" customHeight="1" x14ac:dyDescent="0.25">
      <c r="A29" s="23" t="s">
        <v>107</v>
      </c>
      <c r="B29" s="18">
        <v>871</v>
      </c>
      <c r="C29" s="17" t="s">
        <v>12</v>
      </c>
      <c r="D29" s="18" t="s">
        <v>16</v>
      </c>
      <c r="E29" s="17">
        <v>92</v>
      </c>
      <c r="F29" s="18">
        <v>2</v>
      </c>
      <c r="G29" s="17" t="s">
        <v>181</v>
      </c>
      <c r="H29" s="17" t="s">
        <v>194</v>
      </c>
      <c r="I29" s="18"/>
      <c r="J29" s="20">
        <f>J30</f>
        <v>5426.1</v>
      </c>
    </row>
    <row r="30" spans="1:10" ht="16.5" customHeight="1" x14ac:dyDescent="0.25">
      <c r="A30" s="16" t="s">
        <v>187</v>
      </c>
      <c r="B30" s="18">
        <v>871</v>
      </c>
      <c r="C30" s="17" t="s">
        <v>12</v>
      </c>
      <c r="D30" s="18" t="s">
        <v>16</v>
      </c>
      <c r="E30" s="17">
        <v>92</v>
      </c>
      <c r="F30" s="18">
        <v>2</v>
      </c>
      <c r="G30" s="17" t="s">
        <v>181</v>
      </c>
      <c r="H30" s="17" t="s">
        <v>194</v>
      </c>
      <c r="I30" s="18">
        <v>120</v>
      </c>
      <c r="J30" s="20">
        <v>5426.1</v>
      </c>
    </row>
    <row r="31" spans="1:10" ht="43.5" customHeight="1" x14ac:dyDescent="0.25">
      <c r="A31" s="23" t="s">
        <v>108</v>
      </c>
      <c r="B31" s="18">
        <v>871</v>
      </c>
      <c r="C31" s="17" t="s">
        <v>12</v>
      </c>
      <c r="D31" s="18" t="s">
        <v>16</v>
      </c>
      <c r="E31" s="17">
        <v>92</v>
      </c>
      <c r="F31" s="18">
        <v>2</v>
      </c>
      <c r="G31" s="17" t="s">
        <v>181</v>
      </c>
      <c r="H31" s="17" t="s">
        <v>193</v>
      </c>
      <c r="I31" s="18"/>
      <c r="J31" s="20">
        <f>SUM(J32:J34)</f>
        <v>1359.7</v>
      </c>
    </row>
    <row r="32" spans="1:10" ht="19.5" customHeight="1" x14ac:dyDescent="0.25">
      <c r="A32" s="16" t="s">
        <v>187</v>
      </c>
      <c r="B32" s="18">
        <v>871</v>
      </c>
      <c r="C32" s="17" t="s">
        <v>12</v>
      </c>
      <c r="D32" s="18" t="s">
        <v>16</v>
      </c>
      <c r="E32" s="17">
        <v>92</v>
      </c>
      <c r="F32" s="18">
        <v>2</v>
      </c>
      <c r="G32" s="17" t="s">
        <v>181</v>
      </c>
      <c r="H32" s="17" t="s">
        <v>193</v>
      </c>
      <c r="I32" s="18">
        <v>120</v>
      </c>
      <c r="J32" s="20">
        <v>18</v>
      </c>
    </row>
    <row r="33" spans="1:10" ht="30" x14ac:dyDescent="0.25">
      <c r="A33" s="23" t="s">
        <v>196</v>
      </c>
      <c r="B33" s="18">
        <v>871</v>
      </c>
      <c r="C33" s="17" t="s">
        <v>12</v>
      </c>
      <c r="D33" s="18" t="s">
        <v>16</v>
      </c>
      <c r="E33" s="17">
        <v>92</v>
      </c>
      <c r="F33" s="18">
        <v>2</v>
      </c>
      <c r="G33" s="17" t="s">
        <v>181</v>
      </c>
      <c r="H33" s="17" t="s">
        <v>193</v>
      </c>
      <c r="I33" s="18">
        <v>240</v>
      </c>
      <c r="J33" s="20">
        <f>965.3+280</f>
        <v>1245.3</v>
      </c>
    </row>
    <row r="34" spans="1:10" x14ac:dyDescent="0.25">
      <c r="A34" s="23" t="s">
        <v>188</v>
      </c>
      <c r="B34" s="18">
        <v>871</v>
      </c>
      <c r="C34" s="17" t="s">
        <v>12</v>
      </c>
      <c r="D34" s="18" t="s">
        <v>16</v>
      </c>
      <c r="E34" s="17">
        <v>92</v>
      </c>
      <c r="F34" s="18">
        <v>2</v>
      </c>
      <c r="G34" s="17" t="s">
        <v>181</v>
      </c>
      <c r="H34" s="17" t="s">
        <v>193</v>
      </c>
      <c r="I34" s="18">
        <v>850</v>
      </c>
      <c r="J34" s="20">
        <v>96.4</v>
      </c>
    </row>
    <row r="35" spans="1:10" x14ac:dyDescent="0.25">
      <c r="A35" s="25" t="s">
        <v>153</v>
      </c>
      <c r="B35" s="14">
        <v>871</v>
      </c>
      <c r="C35" s="13" t="s">
        <v>12</v>
      </c>
      <c r="D35" s="14" t="s">
        <v>16</v>
      </c>
      <c r="E35" s="13">
        <v>97</v>
      </c>
      <c r="F35" s="14">
        <v>0</v>
      </c>
      <c r="G35" s="13" t="s">
        <v>181</v>
      </c>
      <c r="H35" s="13" t="s">
        <v>335</v>
      </c>
      <c r="I35" s="18"/>
      <c r="J35" s="24">
        <f>J36</f>
        <v>668.3</v>
      </c>
    </row>
    <row r="36" spans="1:10" ht="57.75" x14ac:dyDescent="0.25">
      <c r="A36" s="25" t="s">
        <v>110</v>
      </c>
      <c r="B36" s="14">
        <v>871</v>
      </c>
      <c r="C36" s="13" t="s">
        <v>12</v>
      </c>
      <c r="D36" s="14" t="s">
        <v>16</v>
      </c>
      <c r="E36" s="13">
        <v>97</v>
      </c>
      <c r="F36" s="14">
        <v>2</v>
      </c>
      <c r="G36" s="13" t="s">
        <v>181</v>
      </c>
      <c r="H36" s="13" t="s">
        <v>335</v>
      </c>
      <c r="I36" s="14"/>
      <c r="J36" s="24">
        <f>J37+J39+J41+J43+J45+J47</f>
        <v>668.3</v>
      </c>
    </row>
    <row r="37" spans="1:10" ht="30" x14ac:dyDescent="0.25">
      <c r="A37" s="23" t="s">
        <v>263</v>
      </c>
      <c r="B37" s="17" t="s">
        <v>27</v>
      </c>
      <c r="C37" s="17" t="s">
        <v>12</v>
      </c>
      <c r="D37" s="17" t="s">
        <v>16</v>
      </c>
      <c r="E37" s="17" t="s">
        <v>119</v>
      </c>
      <c r="F37" s="18">
        <v>2</v>
      </c>
      <c r="G37" s="17" t="s">
        <v>181</v>
      </c>
      <c r="H37" s="17" t="s">
        <v>216</v>
      </c>
      <c r="I37" s="18"/>
      <c r="J37" s="20">
        <f>J38</f>
        <v>178.5</v>
      </c>
    </row>
    <row r="38" spans="1:10" x14ac:dyDescent="0.25">
      <c r="A38" s="119" t="s">
        <v>89</v>
      </c>
      <c r="B38" s="17" t="s">
        <v>27</v>
      </c>
      <c r="C38" s="17" t="s">
        <v>12</v>
      </c>
      <c r="D38" s="17" t="s">
        <v>16</v>
      </c>
      <c r="E38" s="17" t="s">
        <v>119</v>
      </c>
      <c r="F38" s="18">
        <v>2</v>
      </c>
      <c r="G38" s="17" t="s">
        <v>181</v>
      </c>
      <c r="H38" s="17" t="s">
        <v>216</v>
      </c>
      <c r="I38" s="18">
        <v>500</v>
      </c>
      <c r="J38" s="20">
        <v>178.5</v>
      </c>
    </row>
    <row r="39" spans="1:10" ht="75" x14ac:dyDescent="0.25">
      <c r="A39" s="23" t="s">
        <v>264</v>
      </c>
      <c r="B39" s="18">
        <v>871</v>
      </c>
      <c r="C39" s="17" t="s">
        <v>12</v>
      </c>
      <c r="D39" s="18" t="s">
        <v>16</v>
      </c>
      <c r="E39" s="17">
        <v>97</v>
      </c>
      <c r="F39" s="18">
        <v>2</v>
      </c>
      <c r="G39" s="17" t="s">
        <v>181</v>
      </c>
      <c r="H39" s="17" t="s">
        <v>217</v>
      </c>
      <c r="I39" s="18"/>
      <c r="J39" s="20">
        <f>J40</f>
        <v>74.599999999999994</v>
      </c>
    </row>
    <row r="40" spans="1:10" ht="12.75" customHeight="1" x14ac:dyDescent="0.25">
      <c r="A40" s="119" t="s">
        <v>89</v>
      </c>
      <c r="B40" s="18">
        <v>871</v>
      </c>
      <c r="C40" s="17" t="s">
        <v>12</v>
      </c>
      <c r="D40" s="18" t="s">
        <v>16</v>
      </c>
      <c r="E40" s="17">
        <v>97</v>
      </c>
      <c r="F40" s="18">
        <v>2</v>
      </c>
      <c r="G40" s="17" t="s">
        <v>181</v>
      </c>
      <c r="H40" s="17" t="s">
        <v>217</v>
      </c>
      <c r="I40" s="18">
        <v>500</v>
      </c>
      <c r="J40" s="20">
        <v>74.599999999999994</v>
      </c>
    </row>
    <row r="41" spans="1:10" ht="60" x14ac:dyDescent="0.25">
      <c r="A41" s="23" t="s">
        <v>265</v>
      </c>
      <c r="B41" s="18">
        <v>871</v>
      </c>
      <c r="C41" s="17" t="s">
        <v>12</v>
      </c>
      <c r="D41" s="18" t="s">
        <v>16</v>
      </c>
      <c r="E41" s="17">
        <v>97</v>
      </c>
      <c r="F41" s="18">
        <v>2</v>
      </c>
      <c r="G41" s="17" t="s">
        <v>181</v>
      </c>
      <c r="H41" s="17" t="s">
        <v>218</v>
      </c>
      <c r="I41" s="18"/>
      <c r="J41" s="20">
        <f>J42</f>
        <v>64.599999999999994</v>
      </c>
    </row>
    <row r="42" spans="1:10" ht="12.75" customHeight="1" x14ac:dyDescent="0.25">
      <c r="A42" s="119" t="s">
        <v>89</v>
      </c>
      <c r="B42" s="18">
        <v>871</v>
      </c>
      <c r="C42" s="17" t="s">
        <v>12</v>
      </c>
      <c r="D42" s="18" t="s">
        <v>16</v>
      </c>
      <c r="E42" s="17">
        <v>97</v>
      </c>
      <c r="F42" s="18">
        <v>2</v>
      </c>
      <c r="G42" s="17" t="s">
        <v>181</v>
      </c>
      <c r="H42" s="17" t="s">
        <v>218</v>
      </c>
      <c r="I42" s="18">
        <v>500</v>
      </c>
      <c r="J42" s="20">
        <v>64.599999999999994</v>
      </c>
    </row>
    <row r="43" spans="1:10" ht="30" x14ac:dyDescent="0.25">
      <c r="A43" s="23" t="s">
        <v>112</v>
      </c>
      <c r="B43" s="18">
        <v>871</v>
      </c>
      <c r="C43" s="17" t="s">
        <v>12</v>
      </c>
      <c r="D43" s="18" t="s">
        <v>16</v>
      </c>
      <c r="E43" s="17">
        <v>97</v>
      </c>
      <c r="F43" s="18">
        <v>2</v>
      </c>
      <c r="G43" s="17" t="s">
        <v>181</v>
      </c>
      <c r="H43" s="17" t="s">
        <v>219</v>
      </c>
      <c r="I43" s="18"/>
      <c r="J43" s="20">
        <f>J44</f>
        <v>135.19999999999999</v>
      </c>
    </row>
    <row r="44" spans="1:10" ht="12.75" customHeight="1" x14ac:dyDescent="0.25">
      <c r="A44" s="119" t="s">
        <v>89</v>
      </c>
      <c r="B44" s="18">
        <v>871</v>
      </c>
      <c r="C44" s="17" t="s">
        <v>12</v>
      </c>
      <c r="D44" s="18" t="s">
        <v>16</v>
      </c>
      <c r="E44" s="17">
        <v>97</v>
      </c>
      <c r="F44" s="18">
        <v>2</v>
      </c>
      <c r="G44" s="17" t="s">
        <v>181</v>
      </c>
      <c r="H44" s="17" t="s">
        <v>219</v>
      </c>
      <c r="I44" s="18">
        <v>500</v>
      </c>
      <c r="J44" s="20">
        <v>135.19999999999999</v>
      </c>
    </row>
    <row r="45" spans="1:10" ht="30" customHeight="1" x14ac:dyDescent="0.25">
      <c r="A45" s="23" t="s">
        <v>266</v>
      </c>
      <c r="B45" s="18">
        <v>871</v>
      </c>
      <c r="C45" s="17" t="s">
        <v>12</v>
      </c>
      <c r="D45" s="18" t="s">
        <v>16</v>
      </c>
      <c r="E45" s="17">
        <v>97</v>
      </c>
      <c r="F45" s="18">
        <v>2</v>
      </c>
      <c r="G45" s="17" t="s">
        <v>181</v>
      </c>
      <c r="H45" s="17" t="s">
        <v>220</v>
      </c>
      <c r="I45" s="18"/>
      <c r="J45" s="20">
        <f>J46</f>
        <v>76.900000000000006</v>
      </c>
    </row>
    <row r="46" spans="1:10" ht="12.75" customHeight="1" x14ac:dyDescent="0.25">
      <c r="A46" s="119" t="s">
        <v>89</v>
      </c>
      <c r="B46" s="18">
        <v>871</v>
      </c>
      <c r="C46" s="17" t="s">
        <v>12</v>
      </c>
      <c r="D46" s="18" t="s">
        <v>16</v>
      </c>
      <c r="E46" s="17">
        <v>97</v>
      </c>
      <c r="F46" s="18">
        <v>2</v>
      </c>
      <c r="G46" s="17" t="s">
        <v>181</v>
      </c>
      <c r="H46" s="17" t="s">
        <v>220</v>
      </c>
      <c r="I46" s="18">
        <v>500</v>
      </c>
      <c r="J46" s="20">
        <v>76.900000000000006</v>
      </c>
    </row>
    <row r="47" spans="1:10" ht="42.75" customHeight="1" x14ac:dyDescent="0.25">
      <c r="A47" s="23" t="s">
        <v>267</v>
      </c>
      <c r="B47" s="18">
        <v>871</v>
      </c>
      <c r="C47" s="17" t="s">
        <v>12</v>
      </c>
      <c r="D47" s="18" t="s">
        <v>16</v>
      </c>
      <c r="E47" s="17">
        <v>97</v>
      </c>
      <c r="F47" s="18">
        <v>2</v>
      </c>
      <c r="G47" s="17" t="s">
        <v>181</v>
      </c>
      <c r="H47" s="17" t="s">
        <v>221</v>
      </c>
      <c r="I47" s="18"/>
      <c r="J47" s="20">
        <f>J48</f>
        <v>138.5</v>
      </c>
    </row>
    <row r="48" spans="1:10" ht="18.75" customHeight="1" x14ac:dyDescent="0.25">
      <c r="A48" s="119" t="s">
        <v>89</v>
      </c>
      <c r="B48" s="18">
        <v>871</v>
      </c>
      <c r="C48" s="17" t="s">
        <v>12</v>
      </c>
      <c r="D48" s="18" t="s">
        <v>16</v>
      </c>
      <c r="E48" s="17">
        <v>97</v>
      </c>
      <c r="F48" s="18">
        <v>2</v>
      </c>
      <c r="G48" s="17" t="s">
        <v>181</v>
      </c>
      <c r="H48" s="17" t="s">
        <v>221</v>
      </c>
      <c r="I48" s="18">
        <v>500</v>
      </c>
      <c r="J48" s="20">
        <v>138.5</v>
      </c>
    </row>
    <row r="49" spans="1:11" ht="29.25" x14ac:dyDescent="0.25">
      <c r="A49" s="25" t="s">
        <v>293</v>
      </c>
      <c r="B49" s="13">
        <v>871</v>
      </c>
      <c r="C49" s="13" t="s">
        <v>12</v>
      </c>
      <c r="D49" s="13" t="s">
        <v>126</v>
      </c>
      <c r="E49" s="13"/>
      <c r="F49" s="13"/>
      <c r="G49" s="13"/>
      <c r="H49" s="13"/>
      <c r="I49" s="13"/>
      <c r="J49" s="24">
        <f>J50</f>
        <v>153.1</v>
      </c>
    </row>
    <row r="50" spans="1:11" x14ac:dyDescent="0.25">
      <c r="A50" s="23" t="s">
        <v>89</v>
      </c>
      <c r="B50" s="17" t="s">
        <v>27</v>
      </c>
      <c r="C50" s="17" t="s">
        <v>12</v>
      </c>
      <c r="D50" s="17" t="s">
        <v>126</v>
      </c>
      <c r="E50" s="17" t="s">
        <v>119</v>
      </c>
      <c r="F50" s="17" t="s">
        <v>205</v>
      </c>
      <c r="G50" s="17" t="s">
        <v>181</v>
      </c>
      <c r="H50" s="17" t="s">
        <v>335</v>
      </c>
      <c r="I50" s="17"/>
      <c r="J50" s="20">
        <f>J51</f>
        <v>153.1</v>
      </c>
    </row>
    <row r="51" spans="1:11" ht="45" x14ac:dyDescent="0.25">
      <c r="A51" s="23" t="s">
        <v>110</v>
      </c>
      <c r="B51" s="17" t="s">
        <v>27</v>
      </c>
      <c r="C51" s="17" t="s">
        <v>12</v>
      </c>
      <c r="D51" s="17" t="s">
        <v>126</v>
      </c>
      <c r="E51" s="17" t="s">
        <v>119</v>
      </c>
      <c r="F51" s="17" t="s">
        <v>178</v>
      </c>
      <c r="G51" s="17" t="s">
        <v>181</v>
      </c>
      <c r="H51" s="17" t="s">
        <v>335</v>
      </c>
      <c r="I51" s="17"/>
      <c r="J51" s="20">
        <f>J52</f>
        <v>153.1</v>
      </c>
    </row>
    <row r="52" spans="1:11" ht="30" x14ac:dyDescent="0.25">
      <c r="A52" s="23" t="s">
        <v>268</v>
      </c>
      <c r="B52" s="18">
        <v>871</v>
      </c>
      <c r="C52" s="17" t="s">
        <v>12</v>
      </c>
      <c r="D52" s="17" t="s">
        <v>126</v>
      </c>
      <c r="E52" s="17">
        <v>97</v>
      </c>
      <c r="F52" s="18">
        <v>2</v>
      </c>
      <c r="G52" s="17" t="s">
        <v>181</v>
      </c>
      <c r="H52" s="17" t="s">
        <v>311</v>
      </c>
      <c r="I52" s="18"/>
      <c r="J52" s="20">
        <f>J53</f>
        <v>153.1</v>
      </c>
    </row>
    <row r="53" spans="1:11" ht="18.75" customHeight="1" x14ac:dyDescent="0.25">
      <c r="A53" s="119" t="s">
        <v>89</v>
      </c>
      <c r="B53" s="18">
        <v>871</v>
      </c>
      <c r="C53" s="17" t="s">
        <v>12</v>
      </c>
      <c r="D53" s="17" t="s">
        <v>126</v>
      </c>
      <c r="E53" s="17">
        <v>97</v>
      </c>
      <c r="F53" s="18">
        <v>2</v>
      </c>
      <c r="G53" s="17" t="s">
        <v>181</v>
      </c>
      <c r="H53" s="17" t="s">
        <v>311</v>
      </c>
      <c r="I53" s="18">
        <v>500</v>
      </c>
      <c r="J53" s="20">
        <v>153.1</v>
      </c>
    </row>
    <row r="54" spans="1:11" x14ac:dyDescent="0.25">
      <c r="A54" s="12" t="s">
        <v>0</v>
      </c>
      <c r="B54" s="14">
        <v>871</v>
      </c>
      <c r="C54" s="13" t="s">
        <v>12</v>
      </c>
      <c r="D54" s="14">
        <v>11</v>
      </c>
      <c r="E54" s="13"/>
      <c r="F54" s="14"/>
      <c r="G54" s="13"/>
      <c r="H54" s="13"/>
      <c r="I54" s="14" t="s">
        <v>8</v>
      </c>
      <c r="J54" s="15">
        <f>J55</f>
        <v>300</v>
      </c>
    </row>
    <row r="55" spans="1:11" x14ac:dyDescent="0.25">
      <c r="A55" s="16" t="s">
        <v>0</v>
      </c>
      <c r="B55" s="18">
        <v>871</v>
      </c>
      <c r="C55" s="17" t="s">
        <v>12</v>
      </c>
      <c r="D55" s="18">
        <v>11</v>
      </c>
      <c r="E55" s="17">
        <v>94</v>
      </c>
      <c r="F55" s="18">
        <v>0</v>
      </c>
      <c r="G55" s="17" t="s">
        <v>181</v>
      </c>
      <c r="H55" s="17" t="s">
        <v>335</v>
      </c>
      <c r="I55" s="18"/>
      <c r="J55" s="19">
        <f>J56</f>
        <v>300</v>
      </c>
    </row>
    <row r="56" spans="1:11" x14ac:dyDescent="0.25">
      <c r="A56" s="16" t="s">
        <v>1</v>
      </c>
      <c r="B56" s="18">
        <v>871</v>
      </c>
      <c r="C56" s="17" t="s">
        <v>12</v>
      </c>
      <c r="D56" s="18">
        <v>11</v>
      </c>
      <c r="E56" s="17">
        <v>94</v>
      </c>
      <c r="F56" s="18">
        <v>1</v>
      </c>
      <c r="G56" s="17" t="s">
        <v>181</v>
      </c>
      <c r="H56" s="17" t="s">
        <v>335</v>
      </c>
      <c r="I56" s="18" t="s">
        <v>8</v>
      </c>
      <c r="J56" s="19">
        <f>J57</f>
        <v>300</v>
      </c>
    </row>
    <row r="57" spans="1:11" x14ac:dyDescent="0.25">
      <c r="A57" s="16" t="str">
        <f>A56</f>
        <v>Резервные фонды местных администраций</v>
      </c>
      <c r="B57" s="18">
        <v>871</v>
      </c>
      <c r="C57" s="17" t="s">
        <v>12</v>
      </c>
      <c r="D57" s="18">
        <v>11</v>
      </c>
      <c r="E57" s="17">
        <v>94</v>
      </c>
      <c r="F57" s="18">
        <v>1</v>
      </c>
      <c r="G57" s="17" t="s">
        <v>181</v>
      </c>
      <c r="H57" s="17" t="s">
        <v>222</v>
      </c>
      <c r="I57" s="18"/>
      <c r="J57" s="19">
        <f>J58</f>
        <v>300</v>
      </c>
    </row>
    <row r="58" spans="1:11" x14ac:dyDescent="0.25">
      <c r="A58" s="16" t="s">
        <v>190</v>
      </c>
      <c r="B58" s="18">
        <v>871</v>
      </c>
      <c r="C58" s="17" t="s">
        <v>12</v>
      </c>
      <c r="D58" s="18">
        <v>11</v>
      </c>
      <c r="E58" s="17">
        <v>94</v>
      </c>
      <c r="F58" s="18">
        <v>1</v>
      </c>
      <c r="G58" s="17" t="s">
        <v>181</v>
      </c>
      <c r="H58" s="17" t="s">
        <v>222</v>
      </c>
      <c r="I58" s="17" t="s">
        <v>189</v>
      </c>
      <c r="J58" s="19">
        <v>300</v>
      </c>
    </row>
    <row r="59" spans="1:11" x14ac:dyDescent="0.25">
      <c r="A59" s="12" t="s">
        <v>24</v>
      </c>
      <c r="B59" s="14">
        <v>871</v>
      </c>
      <c r="C59" s="13" t="s">
        <v>12</v>
      </c>
      <c r="D59" s="14">
        <v>13</v>
      </c>
      <c r="E59" s="17"/>
      <c r="F59" s="18"/>
      <c r="G59" s="17"/>
      <c r="H59" s="17"/>
      <c r="I59" s="18"/>
      <c r="J59" s="24">
        <f>J60+J71+J91+J95+J99</f>
        <v>3259.2</v>
      </c>
      <c r="K59" s="35"/>
    </row>
    <row r="60" spans="1:11" s="27" customFormat="1" ht="43.5" x14ac:dyDescent="0.25">
      <c r="A60" s="12" t="s">
        <v>114</v>
      </c>
      <c r="B60" s="14">
        <v>871</v>
      </c>
      <c r="C60" s="13" t="s">
        <v>12</v>
      </c>
      <c r="D60" s="14">
        <v>13</v>
      </c>
      <c r="E60" s="13" t="s">
        <v>12</v>
      </c>
      <c r="F60" s="14">
        <v>0</v>
      </c>
      <c r="G60" s="13" t="s">
        <v>181</v>
      </c>
      <c r="H60" s="13" t="s">
        <v>335</v>
      </c>
      <c r="I60" s="14"/>
      <c r="J60" s="24">
        <f>J61+J68</f>
        <v>1640.8</v>
      </c>
    </row>
    <row r="61" spans="1:11" x14ac:dyDescent="0.25">
      <c r="A61" s="12" t="s">
        <v>158</v>
      </c>
      <c r="B61" s="14">
        <v>871</v>
      </c>
      <c r="C61" s="13" t="s">
        <v>12</v>
      </c>
      <c r="D61" s="14">
        <v>13</v>
      </c>
      <c r="E61" s="13" t="s">
        <v>12</v>
      </c>
      <c r="F61" s="14">
        <v>1</v>
      </c>
      <c r="G61" s="13" t="s">
        <v>181</v>
      </c>
      <c r="H61" s="13" t="s">
        <v>335</v>
      </c>
      <c r="I61" s="14"/>
      <c r="J61" s="24">
        <f>J62+J64+J66</f>
        <v>1303.0999999999999</v>
      </c>
    </row>
    <row r="62" spans="1:11" x14ac:dyDescent="0.25">
      <c r="A62" s="23" t="s">
        <v>113</v>
      </c>
      <c r="B62" s="18">
        <v>871</v>
      </c>
      <c r="C62" s="17" t="s">
        <v>12</v>
      </c>
      <c r="D62" s="18">
        <v>13</v>
      </c>
      <c r="E62" s="17" t="s">
        <v>12</v>
      </c>
      <c r="F62" s="18">
        <v>1</v>
      </c>
      <c r="G62" s="17" t="s">
        <v>181</v>
      </c>
      <c r="H62" s="17" t="s">
        <v>223</v>
      </c>
      <c r="I62" s="18"/>
      <c r="J62" s="20">
        <f>J63</f>
        <v>639.79999999999995</v>
      </c>
    </row>
    <row r="63" spans="1:11" ht="30" x14ac:dyDescent="0.25">
      <c r="A63" s="23" t="s">
        <v>196</v>
      </c>
      <c r="B63" s="18">
        <v>871</v>
      </c>
      <c r="C63" s="17" t="s">
        <v>12</v>
      </c>
      <c r="D63" s="18">
        <v>13</v>
      </c>
      <c r="E63" s="17" t="s">
        <v>12</v>
      </c>
      <c r="F63" s="18">
        <v>1</v>
      </c>
      <c r="G63" s="17" t="s">
        <v>181</v>
      </c>
      <c r="H63" s="17" t="s">
        <v>223</v>
      </c>
      <c r="I63" s="18">
        <v>240</v>
      </c>
      <c r="J63" s="20">
        <v>639.79999999999995</v>
      </c>
    </row>
    <row r="64" spans="1:11" x14ac:dyDescent="0.25">
      <c r="A64" s="23" t="s">
        <v>312</v>
      </c>
      <c r="B64" s="18">
        <v>871</v>
      </c>
      <c r="C64" s="17" t="s">
        <v>12</v>
      </c>
      <c r="D64" s="18">
        <v>13</v>
      </c>
      <c r="E64" s="17" t="s">
        <v>12</v>
      </c>
      <c r="F64" s="18">
        <v>1</v>
      </c>
      <c r="G64" s="17" t="s">
        <v>181</v>
      </c>
      <c r="H64" s="17" t="s">
        <v>224</v>
      </c>
      <c r="I64" s="18"/>
      <c r="J64" s="20">
        <f>J65</f>
        <v>423.3</v>
      </c>
    </row>
    <row r="65" spans="1:10" ht="30" x14ac:dyDescent="0.25">
      <c r="A65" s="23" t="s">
        <v>196</v>
      </c>
      <c r="B65" s="18">
        <v>871</v>
      </c>
      <c r="C65" s="17" t="s">
        <v>12</v>
      </c>
      <c r="D65" s="18">
        <v>13</v>
      </c>
      <c r="E65" s="17" t="s">
        <v>12</v>
      </c>
      <c r="F65" s="18">
        <v>1</v>
      </c>
      <c r="G65" s="17" t="s">
        <v>181</v>
      </c>
      <c r="H65" s="17" t="s">
        <v>224</v>
      </c>
      <c r="I65" s="18">
        <v>240</v>
      </c>
      <c r="J65" s="20">
        <v>423.3</v>
      </c>
    </row>
    <row r="66" spans="1:10" x14ac:dyDescent="0.25">
      <c r="A66" s="23" t="s">
        <v>115</v>
      </c>
      <c r="B66" s="18">
        <v>871</v>
      </c>
      <c r="C66" s="17" t="s">
        <v>12</v>
      </c>
      <c r="D66" s="18">
        <v>13</v>
      </c>
      <c r="E66" s="17" t="s">
        <v>12</v>
      </c>
      <c r="F66" s="18">
        <v>1</v>
      </c>
      <c r="G66" s="17" t="s">
        <v>181</v>
      </c>
      <c r="H66" s="17" t="s">
        <v>225</v>
      </c>
      <c r="I66" s="18"/>
      <c r="J66" s="20">
        <f>J67</f>
        <v>240</v>
      </c>
    </row>
    <row r="67" spans="1:10" ht="30" x14ac:dyDescent="0.25">
      <c r="A67" s="23" t="s">
        <v>196</v>
      </c>
      <c r="B67" s="18">
        <v>871</v>
      </c>
      <c r="C67" s="17" t="s">
        <v>12</v>
      </c>
      <c r="D67" s="18">
        <v>13</v>
      </c>
      <c r="E67" s="17" t="s">
        <v>12</v>
      </c>
      <c r="F67" s="18">
        <v>1</v>
      </c>
      <c r="G67" s="17" t="s">
        <v>181</v>
      </c>
      <c r="H67" s="17" t="s">
        <v>225</v>
      </c>
      <c r="I67" s="18">
        <v>240</v>
      </c>
      <c r="J67" s="20">
        <v>240</v>
      </c>
    </row>
    <row r="68" spans="1:10" ht="29.25" x14ac:dyDescent="0.25">
      <c r="A68" s="25" t="s">
        <v>173</v>
      </c>
      <c r="B68" s="14">
        <v>871</v>
      </c>
      <c r="C68" s="13" t="s">
        <v>12</v>
      </c>
      <c r="D68" s="14">
        <v>13</v>
      </c>
      <c r="E68" s="13" t="s">
        <v>12</v>
      </c>
      <c r="F68" s="14">
        <v>2</v>
      </c>
      <c r="G68" s="13" t="s">
        <v>181</v>
      </c>
      <c r="H68" s="13" t="s">
        <v>335</v>
      </c>
      <c r="I68" s="14"/>
      <c r="J68" s="24">
        <f>J69</f>
        <v>337.7</v>
      </c>
    </row>
    <row r="69" spans="1:10" x14ac:dyDescent="0.25">
      <c r="A69" s="23" t="s">
        <v>174</v>
      </c>
      <c r="B69" s="18">
        <v>871</v>
      </c>
      <c r="C69" s="17" t="s">
        <v>12</v>
      </c>
      <c r="D69" s="18">
        <v>13</v>
      </c>
      <c r="E69" s="17" t="s">
        <v>12</v>
      </c>
      <c r="F69" s="18">
        <v>2</v>
      </c>
      <c r="G69" s="17" t="s">
        <v>181</v>
      </c>
      <c r="H69" s="17" t="s">
        <v>226</v>
      </c>
      <c r="I69" s="18"/>
      <c r="J69" s="20">
        <f>J70</f>
        <v>337.7</v>
      </c>
    </row>
    <row r="70" spans="1:10" ht="29.25" customHeight="1" x14ac:dyDescent="0.25">
      <c r="A70" s="23" t="s">
        <v>196</v>
      </c>
      <c r="B70" s="18">
        <v>871</v>
      </c>
      <c r="C70" s="17" t="s">
        <v>12</v>
      </c>
      <c r="D70" s="18">
        <v>13</v>
      </c>
      <c r="E70" s="17" t="s">
        <v>12</v>
      </c>
      <c r="F70" s="18">
        <v>2</v>
      </c>
      <c r="G70" s="17" t="s">
        <v>181</v>
      </c>
      <c r="H70" s="17" t="s">
        <v>226</v>
      </c>
      <c r="I70" s="18">
        <v>240</v>
      </c>
      <c r="J70" s="20">
        <f>313.7+24</f>
        <v>337.7</v>
      </c>
    </row>
    <row r="71" spans="1:10" s="27" customFormat="1" ht="43.5" x14ac:dyDescent="0.25">
      <c r="A71" s="12" t="s">
        <v>197</v>
      </c>
      <c r="B71" s="14">
        <v>871</v>
      </c>
      <c r="C71" s="13" t="s">
        <v>12</v>
      </c>
      <c r="D71" s="14">
        <v>13</v>
      </c>
      <c r="E71" s="13" t="s">
        <v>21</v>
      </c>
      <c r="F71" s="14">
        <v>0</v>
      </c>
      <c r="G71" s="13" t="s">
        <v>181</v>
      </c>
      <c r="H71" s="13" t="s">
        <v>335</v>
      </c>
      <c r="I71" s="14"/>
      <c r="J71" s="24">
        <f>J72</f>
        <v>1039.5999999999999</v>
      </c>
    </row>
    <row r="72" spans="1:10" ht="29.25" x14ac:dyDescent="0.25">
      <c r="A72" s="12" t="s">
        <v>198</v>
      </c>
      <c r="B72" s="14">
        <v>871</v>
      </c>
      <c r="C72" s="13" t="s">
        <v>12</v>
      </c>
      <c r="D72" s="14">
        <v>13</v>
      </c>
      <c r="E72" s="13" t="s">
        <v>21</v>
      </c>
      <c r="F72" s="14">
        <v>1</v>
      </c>
      <c r="G72" s="13" t="s">
        <v>181</v>
      </c>
      <c r="H72" s="13" t="s">
        <v>335</v>
      </c>
      <c r="I72" s="14"/>
      <c r="J72" s="24">
        <f>J73+J76+J79+J82+J85+J88</f>
        <v>1039.5999999999999</v>
      </c>
    </row>
    <row r="73" spans="1:10" x14ac:dyDescent="0.25">
      <c r="A73" s="16" t="s">
        <v>278</v>
      </c>
      <c r="B73" s="18">
        <v>871</v>
      </c>
      <c r="C73" s="17" t="s">
        <v>12</v>
      </c>
      <c r="D73" s="18">
        <v>13</v>
      </c>
      <c r="E73" s="17" t="s">
        <v>21</v>
      </c>
      <c r="F73" s="18">
        <v>1</v>
      </c>
      <c r="G73" s="17" t="s">
        <v>12</v>
      </c>
      <c r="H73" s="17" t="s">
        <v>335</v>
      </c>
      <c r="I73" s="18"/>
      <c r="J73" s="20">
        <f>J74</f>
        <v>50</v>
      </c>
    </row>
    <row r="74" spans="1:10" ht="30" x14ac:dyDescent="0.25">
      <c r="A74" s="23" t="s">
        <v>199</v>
      </c>
      <c r="B74" s="18">
        <v>871</v>
      </c>
      <c r="C74" s="17" t="s">
        <v>12</v>
      </c>
      <c r="D74" s="17" t="s">
        <v>200</v>
      </c>
      <c r="E74" s="17" t="s">
        <v>21</v>
      </c>
      <c r="F74" s="17" t="s">
        <v>201</v>
      </c>
      <c r="G74" s="17" t="s">
        <v>12</v>
      </c>
      <c r="H74" s="17" t="s">
        <v>227</v>
      </c>
      <c r="I74" s="17"/>
      <c r="J74" s="20">
        <f>J75</f>
        <v>50</v>
      </c>
    </row>
    <row r="75" spans="1:10" ht="32.25" customHeight="1" x14ac:dyDescent="0.25">
      <c r="A75" s="23" t="s">
        <v>196</v>
      </c>
      <c r="B75" s="18">
        <v>871</v>
      </c>
      <c r="C75" s="17" t="s">
        <v>12</v>
      </c>
      <c r="D75" s="17" t="s">
        <v>200</v>
      </c>
      <c r="E75" s="17" t="s">
        <v>21</v>
      </c>
      <c r="F75" s="17" t="s">
        <v>201</v>
      </c>
      <c r="G75" s="17" t="s">
        <v>12</v>
      </c>
      <c r="H75" s="17" t="s">
        <v>227</v>
      </c>
      <c r="I75" s="17" t="s">
        <v>202</v>
      </c>
      <c r="J75" s="20">
        <v>50</v>
      </c>
    </row>
    <row r="76" spans="1:10" x14ac:dyDescent="0.25">
      <c r="A76" s="16" t="s">
        <v>287</v>
      </c>
      <c r="B76" s="18">
        <v>871</v>
      </c>
      <c r="C76" s="17" t="s">
        <v>12</v>
      </c>
      <c r="D76" s="18">
        <v>13</v>
      </c>
      <c r="E76" s="17" t="s">
        <v>21</v>
      </c>
      <c r="F76" s="18">
        <v>1</v>
      </c>
      <c r="G76" s="17" t="s">
        <v>14</v>
      </c>
      <c r="H76" s="17" t="s">
        <v>335</v>
      </c>
      <c r="I76" s="18"/>
      <c r="J76" s="20">
        <f>J77</f>
        <v>70</v>
      </c>
    </row>
    <row r="77" spans="1:10" ht="30" x14ac:dyDescent="0.25">
      <c r="A77" s="23" t="s">
        <v>199</v>
      </c>
      <c r="B77" s="18">
        <v>871</v>
      </c>
      <c r="C77" s="17" t="s">
        <v>12</v>
      </c>
      <c r="D77" s="17" t="s">
        <v>200</v>
      </c>
      <c r="E77" s="17" t="s">
        <v>21</v>
      </c>
      <c r="F77" s="17" t="s">
        <v>201</v>
      </c>
      <c r="G77" s="17" t="s">
        <v>14</v>
      </c>
      <c r="H77" s="17" t="s">
        <v>227</v>
      </c>
      <c r="I77" s="17"/>
      <c r="J77" s="20">
        <f>J78</f>
        <v>70</v>
      </c>
    </row>
    <row r="78" spans="1:10" ht="30" customHeight="1" x14ac:dyDescent="0.25">
      <c r="A78" s="23" t="s">
        <v>196</v>
      </c>
      <c r="B78" s="18">
        <v>871</v>
      </c>
      <c r="C78" s="17" t="s">
        <v>12</v>
      </c>
      <c r="D78" s="17" t="s">
        <v>200</v>
      </c>
      <c r="E78" s="17" t="s">
        <v>21</v>
      </c>
      <c r="F78" s="17" t="s">
        <v>201</v>
      </c>
      <c r="G78" s="17" t="s">
        <v>14</v>
      </c>
      <c r="H78" s="17" t="s">
        <v>227</v>
      </c>
      <c r="I78" s="17" t="s">
        <v>202</v>
      </c>
      <c r="J78" s="20">
        <v>70</v>
      </c>
    </row>
    <row r="79" spans="1:10" x14ac:dyDescent="0.25">
      <c r="A79" s="16" t="s">
        <v>280</v>
      </c>
      <c r="B79" s="18">
        <v>871</v>
      </c>
      <c r="C79" s="17" t="s">
        <v>12</v>
      </c>
      <c r="D79" s="18">
        <v>13</v>
      </c>
      <c r="E79" s="17" t="s">
        <v>21</v>
      </c>
      <c r="F79" s="18">
        <v>1</v>
      </c>
      <c r="G79" s="17" t="s">
        <v>13</v>
      </c>
      <c r="H79" s="17" t="s">
        <v>335</v>
      </c>
      <c r="I79" s="18"/>
      <c r="J79" s="20">
        <f>J80</f>
        <v>557.1</v>
      </c>
    </row>
    <row r="80" spans="1:10" ht="30" x14ac:dyDescent="0.25">
      <c r="A80" s="23" t="s">
        <v>199</v>
      </c>
      <c r="B80" s="18">
        <v>871</v>
      </c>
      <c r="C80" s="17" t="s">
        <v>12</v>
      </c>
      <c r="D80" s="17" t="s">
        <v>200</v>
      </c>
      <c r="E80" s="17" t="s">
        <v>21</v>
      </c>
      <c r="F80" s="17" t="s">
        <v>201</v>
      </c>
      <c r="G80" s="17" t="s">
        <v>13</v>
      </c>
      <c r="H80" s="17" t="s">
        <v>227</v>
      </c>
      <c r="I80" s="17"/>
      <c r="J80" s="20">
        <f>J81</f>
        <v>557.1</v>
      </c>
    </row>
    <row r="81" spans="1:10" ht="30" x14ac:dyDescent="0.25">
      <c r="A81" s="23" t="s">
        <v>196</v>
      </c>
      <c r="B81" s="18">
        <v>871</v>
      </c>
      <c r="C81" s="17" t="s">
        <v>12</v>
      </c>
      <c r="D81" s="17" t="s">
        <v>200</v>
      </c>
      <c r="E81" s="17" t="s">
        <v>21</v>
      </c>
      <c r="F81" s="17" t="s">
        <v>201</v>
      </c>
      <c r="G81" s="17" t="s">
        <v>13</v>
      </c>
      <c r="H81" s="17" t="s">
        <v>227</v>
      </c>
      <c r="I81" s="17" t="s">
        <v>202</v>
      </c>
      <c r="J81" s="20">
        <v>557.1</v>
      </c>
    </row>
    <row r="82" spans="1:10" x14ac:dyDescent="0.25">
      <c r="A82" s="16" t="s">
        <v>281</v>
      </c>
      <c r="B82" s="18">
        <v>871</v>
      </c>
      <c r="C82" s="17" t="s">
        <v>12</v>
      </c>
      <c r="D82" s="18">
        <v>13</v>
      </c>
      <c r="E82" s="17" t="s">
        <v>21</v>
      </c>
      <c r="F82" s="18">
        <v>1</v>
      </c>
      <c r="G82" s="17" t="s">
        <v>16</v>
      </c>
      <c r="H82" s="17" t="s">
        <v>335</v>
      </c>
      <c r="I82" s="18"/>
      <c r="J82" s="20">
        <f>J83</f>
        <v>132.5</v>
      </c>
    </row>
    <row r="83" spans="1:10" ht="29.25" customHeight="1" x14ac:dyDescent="0.25">
      <c r="A83" s="23" t="s">
        <v>199</v>
      </c>
      <c r="B83" s="18">
        <v>871</v>
      </c>
      <c r="C83" s="17" t="s">
        <v>12</v>
      </c>
      <c r="D83" s="17" t="s">
        <v>200</v>
      </c>
      <c r="E83" s="17" t="s">
        <v>21</v>
      </c>
      <c r="F83" s="17" t="s">
        <v>201</v>
      </c>
      <c r="G83" s="17" t="s">
        <v>16</v>
      </c>
      <c r="H83" s="17" t="s">
        <v>227</v>
      </c>
      <c r="I83" s="17"/>
      <c r="J83" s="20">
        <f>J84</f>
        <v>132.5</v>
      </c>
    </row>
    <row r="84" spans="1:10" ht="30" x14ac:dyDescent="0.25">
      <c r="A84" s="23" t="s">
        <v>196</v>
      </c>
      <c r="B84" s="18">
        <v>871</v>
      </c>
      <c r="C84" s="17" t="s">
        <v>12</v>
      </c>
      <c r="D84" s="17" t="s">
        <v>200</v>
      </c>
      <c r="E84" s="17" t="s">
        <v>21</v>
      </c>
      <c r="F84" s="17" t="s">
        <v>201</v>
      </c>
      <c r="G84" s="17" t="s">
        <v>16</v>
      </c>
      <c r="H84" s="17" t="s">
        <v>227</v>
      </c>
      <c r="I84" s="17" t="s">
        <v>202</v>
      </c>
      <c r="J84" s="20">
        <v>132.5</v>
      </c>
    </row>
    <row r="85" spans="1:10" ht="45" x14ac:dyDescent="0.25">
      <c r="A85" s="16" t="s">
        <v>385</v>
      </c>
      <c r="B85" s="18">
        <v>871</v>
      </c>
      <c r="C85" s="17" t="s">
        <v>12</v>
      </c>
      <c r="D85" s="18">
        <v>13</v>
      </c>
      <c r="E85" s="17" t="s">
        <v>21</v>
      </c>
      <c r="F85" s="18">
        <v>1</v>
      </c>
      <c r="G85" s="17" t="s">
        <v>17</v>
      </c>
      <c r="H85" s="17" t="s">
        <v>335</v>
      </c>
      <c r="I85" s="18"/>
      <c r="J85" s="20">
        <f>J86</f>
        <v>150</v>
      </c>
    </row>
    <row r="86" spans="1:10" ht="30" x14ac:dyDescent="0.25">
      <c r="A86" s="23" t="s">
        <v>199</v>
      </c>
      <c r="B86" s="18">
        <v>871</v>
      </c>
      <c r="C86" s="17" t="s">
        <v>12</v>
      </c>
      <c r="D86" s="17" t="s">
        <v>200</v>
      </c>
      <c r="E86" s="17" t="s">
        <v>21</v>
      </c>
      <c r="F86" s="17" t="s">
        <v>201</v>
      </c>
      <c r="G86" s="17" t="s">
        <v>17</v>
      </c>
      <c r="H86" s="17" t="s">
        <v>227</v>
      </c>
      <c r="I86" s="17"/>
      <c r="J86" s="20">
        <f>J87</f>
        <v>150</v>
      </c>
    </row>
    <row r="87" spans="1:10" ht="30" x14ac:dyDescent="0.25">
      <c r="A87" s="23" t="s">
        <v>196</v>
      </c>
      <c r="B87" s="18">
        <v>871</v>
      </c>
      <c r="C87" s="17" t="s">
        <v>12</v>
      </c>
      <c r="D87" s="17" t="s">
        <v>200</v>
      </c>
      <c r="E87" s="17" t="s">
        <v>21</v>
      </c>
      <c r="F87" s="17" t="s">
        <v>201</v>
      </c>
      <c r="G87" s="17" t="s">
        <v>17</v>
      </c>
      <c r="H87" s="17" t="s">
        <v>227</v>
      </c>
      <c r="I87" s="17" t="s">
        <v>202</v>
      </c>
      <c r="J87" s="20">
        <v>150</v>
      </c>
    </row>
    <row r="88" spans="1:10" x14ac:dyDescent="0.25">
      <c r="A88" s="16" t="s">
        <v>282</v>
      </c>
      <c r="B88" s="18">
        <v>871</v>
      </c>
      <c r="C88" s="17" t="s">
        <v>12</v>
      </c>
      <c r="D88" s="18">
        <v>13</v>
      </c>
      <c r="E88" s="17" t="s">
        <v>21</v>
      </c>
      <c r="F88" s="18">
        <v>1</v>
      </c>
      <c r="G88" s="17" t="s">
        <v>126</v>
      </c>
      <c r="H88" s="17" t="s">
        <v>335</v>
      </c>
      <c r="I88" s="18"/>
      <c r="J88" s="20">
        <f>J89</f>
        <v>80</v>
      </c>
    </row>
    <row r="89" spans="1:10" ht="30" x14ac:dyDescent="0.25">
      <c r="A89" s="23" t="s">
        <v>199</v>
      </c>
      <c r="B89" s="18">
        <v>871</v>
      </c>
      <c r="C89" s="17" t="s">
        <v>12</v>
      </c>
      <c r="D89" s="17" t="s">
        <v>200</v>
      </c>
      <c r="E89" s="17" t="s">
        <v>21</v>
      </c>
      <c r="F89" s="17" t="s">
        <v>201</v>
      </c>
      <c r="G89" s="17" t="s">
        <v>126</v>
      </c>
      <c r="H89" s="17" t="s">
        <v>227</v>
      </c>
      <c r="I89" s="17"/>
      <c r="J89" s="20">
        <f>J90</f>
        <v>80</v>
      </c>
    </row>
    <row r="90" spans="1:10" ht="30" x14ac:dyDescent="0.25">
      <c r="A90" s="23" t="s">
        <v>196</v>
      </c>
      <c r="B90" s="18">
        <v>871</v>
      </c>
      <c r="C90" s="17" t="s">
        <v>12</v>
      </c>
      <c r="D90" s="17" t="s">
        <v>200</v>
      </c>
      <c r="E90" s="17" t="s">
        <v>21</v>
      </c>
      <c r="F90" s="17" t="s">
        <v>201</v>
      </c>
      <c r="G90" s="17" t="s">
        <v>126</v>
      </c>
      <c r="H90" s="17" t="s">
        <v>227</v>
      </c>
      <c r="I90" s="17" t="s">
        <v>202</v>
      </c>
      <c r="J90" s="20">
        <v>80</v>
      </c>
    </row>
    <row r="91" spans="1:10" s="27" customFormat="1" ht="29.25" x14ac:dyDescent="0.25">
      <c r="A91" s="12" t="s">
        <v>366</v>
      </c>
      <c r="B91" s="14">
        <v>871</v>
      </c>
      <c r="C91" s="13" t="s">
        <v>12</v>
      </c>
      <c r="D91" s="14">
        <v>13</v>
      </c>
      <c r="E91" s="13" t="s">
        <v>22</v>
      </c>
      <c r="F91" s="14">
        <v>0</v>
      </c>
      <c r="G91" s="13" t="s">
        <v>181</v>
      </c>
      <c r="H91" s="13" t="s">
        <v>335</v>
      </c>
      <c r="I91" s="14"/>
      <c r="J91" s="24">
        <f>J92</f>
        <v>236.8</v>
      </c>
    </row>
    <row r="92" spans="1:10" ht="29.25" x14ac:dyDescent="0.25">
      <c r="A92" s="12" t="s">
        <v>203</v>
      </c>
      <c r="B92" s="14">
        <v>871</v>
      </c>
      <c r="C92" s="13" t="s">
        <v>12</v>
      </c>
      <c r="D92" s="14">
        <v>13</v>
      </c>
      <c r="E92" s="13" t="s">
        <v>22</v>
      </c>
      <c r="F92" s="14">
        <v>0</v>
      </c>
      <c r="G92" s="13" t="s">
        <v>181</v>
      </c>
      <c r="H92" s="13" t="s">
        <v>335</v>
      </c>
      <c r="I92" s="14"/>
      <c r="J92" s="24">
        <f>J93</f>
        <v>236.8</v>
      </c>
    </row>
    <row r="93" spans="1:10" ht="30" x14ac:dyDescent="0.25">
      <c r="A93" s="23" t="s">
        <v>204</v>
      </c>
      <c r="B93" s="18">
        <v>871</v>
      </c>
      <c r="C93" s="17" t="s">
        <v>12</v>
      </c>
      <c r="D93" s="17" t="s">
        <v>200</v>
      </c>
      <c r="E93" s="17" t="s">
        <v>22</v>
      </c>
      <c r="F93" s="17" t="s">
        <v>205</v>
      </c>
      <c r="G93" s="17" t="s">
        <v>181</v>
      </c>
      <c r="H93" s="17" t="s">
        <v>228</v>
      </c>
      <c r="I93" s="17"/>
      <c r="J93" s="20">
        <f>J94</f>
        <v>236.8</v>
      </c>
    </row>
    <row r="94" spans="1:10" ht="31.5" customHeight="1" x14ac:dyDescent="0.25">
      <c r="A94" s="23" t="s">
        <v>196</v>
      </c>
      <c r="B94" s="18">
        <v>871</v>
      </c>
      <c r="C94" s="17" t="s">
        <v>12</v>
      </c>
      <c r="D94" s="17" t="s">
        <v>200</v>
      </c>
      <c r="E94" s="17" t="s">
        <v>22</v>
      </c>
      <c r="F94" s="17" t="s">
        <v>205</v>
      </c>
      <c r="G94" s="17" t="s">
        <v>181</v>
      </c>
      <c r="H94" s="17" t="s">
        <v>228</v>
      </c>
      <c r="I94" s="17" t="s">
        <v>202</v>
      </c>
      <c r="J94" s="20">
        <f>236.8</f>
        <v>236.8</v>
      </c>
    </row>
    <row r="95" spans="1:10" ht="43.5" x14ac:dyDescent="0.25">
      <c r="A95" s="12" t="s">
        <v>367</v>
      </c>
      <c r="B95" s="14">
        <v>871</v>
      </c>
      <c r="C95" s="13" t="s">
        <v>12</v>
      </c>
      <c r="D95" s="13" t="s">
        <v>200</v>
      </c>
      <c r="E95" s="13" t="s">
        <v>85</v>
      </c>
      <c r="F95" s="14">
        <v>0</v>
      </c>
      <c r="G95" s="13" t="s">
        <v>181</v>
      </c>
      <c r="H95" s="13" t="s">
        <v>335</v>
      </c>
      <c r="I95" s="17"/>
      <c r="J95" s="24">
        <f>J96</f>
        <v>100</v>
      </c>
    </row>
    <row r="96" spans="1:10" x14ac:dyDescent="0.25">
      <c r="A96" s="23" t="s">
        <v>318</v>
      </c>
      <c r="B96" s="18">
        <v>871</v>
      </c>
      <c r="C96" s="17" t="s">
        <v>12</v>
      </c>
      <c r="D96" s="17" t="s">
        <v>200</v>
      </c>
      <c r="E96" s="17" t="s">
        <v>85</v>
      </c>
      <c r="F96" s="17" t="s">
        <v>205</v>
      </c>
      <c r="G96" s="17" t="s">
        <v>14</v>
      </c>
      <c r="H96" s="17" t="s">
        <v>335</v>
      </c>
      <c r="I96" s="17"/>
      <c r="J96" s="20">
        <f>J97</f>
        <v>100</v>
      </c>
    </row>
    <row r="97" spans="1:10" x14ac:dyDescent="0.25">
      <c r="A97" s="23" t="s">
        <v>316</v>
      </c>
      <c r="B97" s="18">
        <v>871</v>
      </c>
      <c r="C97" s="17" t="s">
        <v>12</v>
      </c>
      <c r="D97" s="17" t="s">
        <v>200</v>
      </c>
      <c r="E97" s="17" t="s">
        <v>85</v>
      </c>
      <c r="F97" s="17" t="s">
        <v>205</v>
      </c>
      <c r="G97" s="17" t="s">
        <v>14</v>
      </c>
      <c r="H97" s="17" t="s">
        <v>317</v>
      </c>
      <c r="I97" s="17"/>
      <c r="J97" s="20">
        <f>J98</f>
        <v>100</v>
      </c>
    </row>
    <row r="98" spans="1:10" ht="31.5" customHeight="1" x14ac:dyDescent="0.25">
      <c r="A98" s="23" t="s">
        <v>196</v>
      </c>
      <c r="B98" s="18">
        <v>871</v>
      </c>
      <c r="C98" s="17" t="s">
        <v>12</v>
      </c>
      <c r="D98" s="17" t="s">
        <v>200</v>
      </c>
      <c r="E98" s="17" t="s">
        <v>85</v>
      </c>
      <c r="F98" s="17" t="s">
        <v>205</v>
      </c>
      <c r="G98" s="17" t="s">
        <v>14</v>
      </c>
      <c r="H98" s="17" t="s">
        <v>317</v>
      </c>
      <c r="I98" s="17" t="s">
        <v>202</v>
      </c>
      <c r="J98" s="20">
        <v>100</v>
      </c>
    </row>
    <row r="99" spans="1:10" ht="43.5" x14ac:dyDescent="0.25">
      <c r="A99" s="12" t="s">
        <v>370</v>
      </c>
      <c r="B99" s="14">
        <v>871</v>
      </c>
      <c r="C99" s="13" t="s">
        <v>12</v>
      </c>
      <c r="D99" s="14">
        <v>13</v>
      </c>
      <c r="E99" s="13" t="s">
        <v>86</v>
      </c>
      <c r="F99" s="14">
        <v>0</v>
      </c>
      <c r="G99" s="13" t="s">
        <v>181</v>
      </c>
      <c r="H99" s="13" t="s">
        <v>335</v>
      </c>
      <c r="I99" s="14"/>
      <c r="J99" s="24">
        <f>J100</f>
        <v>242</v>
      </c>
    </row>
    <row r="100" spans="1:10" x14ac:dyDescent="0.25">
      <c r="A100" s="23" t="s">
        <v>309</v>
      </c>
      <c r="B100" s="18">
        <v>871</v>
      </c>
      <c r="C100" s="17" t="s">
        <v>12</v>
      </c>
      <c r="D100" s="17" t="s">
        <v>200</v>
      </c>
      <c r="E100" s="17" t="s">
        <v>86</v>
      </c>
      <c r="F100" s="17" t="s">
        <v>205</v>
      </c>
      <c r="G100" s="17" t="s">
        <v>12</v>
      </c>
      <c r="H100" s="17" t="s">
        <v>335</v>
      </c>
      <c r="I100" s="17"/>
      <c r="J100" s="20">
        <f>J101</f>
        <v>242</v>
      </c>
    </row>
    <row r="101" spans="1:10" x14ac:dyDescent="0.25">
      <c r="A101" s="23" t="s">
        <v>309</v>
      </c>
      <c r="B101" s="18">
        <v>871</v>
      </c>
      <c r="C101" s="17" t="s">
        <v>12</v>
      </c>
      <c r="D101" s="17" t="s">
        <v>200</v>
      </c>
      <c r="E101" s="17" t="s">
        <v>86</v>
      </c>
      <c r="F101" s="17" t="s">
        <v>205</v>
      </c>
      <c r="G101" s="17" t="s">
        <v>12</v>
      </c>
      <c r="H101" s="17" t="s">
        <v>310</v>
      </c>
      <c r="I101" s="17"/>
      <c r="J101" s="20">
        <f>J102</f>
        <v>242</v>
      </c>
    </row>
    <row r="102" spans="1:10" ht="30" x14ac:dyDescent="0.25">
      <c r="A102" s="23" t="s">
        <v>196</v>
      </c>
      <c r="B102" s="18">
        <v>871</v>
      </c>
      <c r="C102" s="17" t="s">
        <v>12</v>
      </c>
      <c r="D102" s="17" t="s">
        <v>200</v>
      </c>
      <c r="E102" s="17" t="s">
        <v>86</v>
      </c>
      <c r="F102" s="17" t="s">
        <v>205</v>
      </c>
      <c r="G102" s="17" t="s">
        <v>12</v>
      </c>
      <c r="H102" s="17" t="s">
        <v>310</v>
      </c>
      <c r="I102" s="17" t="s">
        <v>202</v>
      </c>
      <c r="J102" s="20">
        <v>242</v>
      </c>
    </row>
    <row r="103" spans="1:10" x14ac:dyDescent="0.25">
      <c r="A103" s="14" t="s">
        <v>18</v>
      </c>
      <c r="B103" s="14">
        <v>871</v>
      </c>
      <c r="C103" s="13" t="s">
        <v>14</v>
      </c>
      <c r="D103" s="14" t="s">
        <v>9</v>
      </c>
      <c r="E103" s="13" t="s">
        <v>10</v>
      </c>
      <c r="F103" s="14"/>
      <c r="G103" s="13"/>
      <c r="H103" s="13"/>
      <c r="I103" s="14" t="s">
        <v>8</v>
      </c>
      <c r="J103" s="15">
        <f>J104</f>
        <v>369.5</v>
      </c>
    </row>
    <row r="104" spans="1:10" x14ac:dyDescent="0.25">
      <c r="A104" s="120" t="s">
        <v>2</v>
      </c>
      <c r="B104" s="14">
        <v>871</v>
      </c>
      <c r="C104" s="13" t="s">
        <v>14</v>
      </c>
      <c r="D104" s="13" t="s">
        <v>13</v>
      </c>
      <c r="E104" s="13" t="s">
        <v>10</v>
      </c>
      <c r="F104" s="14"/>
      <c r="G104" s="13"/>
      <c r="H104" s="13"/>
      <c r="I104" s="14" t="s">
        <v>8</v>
      </c>
      <c r="J104" s="20">
        <f>J105</f>
        <v>369.5</v>
      </c>
    </row>
    <row r="105" spans="1:10" x14ac:dyDescent="0.25">
      <c r="A105" s="23" t="s">
        <v>116</v>
      </c>
      <c r="B105" s="18">
        <v>871</v>
      </c>
      <c r="C105" s="17" t="s">
        <v>14</v>
      </c>
      <c r="D105" s="17" t="s">
        <v>13</v>
      </c>
      <c r="E105" s="17" t="s">
        <v>100</v>
      </c>
      <c r="F105" s="18">
        <v>0</v>
      </c>
      <c r="G105" s="17" t="s">
        <v>181</v>
      </c>
      <c r="H105" s="17" t="s">
        <v>335</v>
      </c>
      <c r="I105" s="18"/>
      <c r="J105" s="20">
        <f>J106</f>
        <v>369.5</v>
      </c>
    </row>
    <row r="106" spans="1:10" x14ac:dyDescent="0.25">
      <c r="A106" s="23" t="s">
        <v>117</v>
      </c>
      <c r="B106" s="18">
        <v>871</v>
      </c>
      <c r="C106" s="17" t="s">
        <v>14</v>
      </c>
      <c r="D106" s="17" t="s">
        <v>13</v>
      </c>
      <c r="E106" s="17" t="s">
        <v>100</v>
      </c>
      <c r="F106" s="18">
        <v>9</v>
      </c>
      <c r="G106" s="17" t="s">
        <v>181</v>
      </c>
      <c r="H106" s="17" t="s">
        <v>335</v>
      </c>
      <c r="I106" s="18"/>
      <c r="J106" s="20">
        <f>J107</f>
        <v>369.5</v>
      </c>
    </row>
    <row r="107" spans="1:10" ht="45" x14ac:dyDescent="0.25">
      <c r="A107" s="16" t="s">
        <v>118</v>
      </c>
      <c r="B107" s="18">
        <v>871</v>
      </c>
      <c r="C107" s="17" t="s">
        <v>14</v>
      </c>
      <c r="D107" s="17" t="s">
        <v>13</v>
      </c>
      <c r="E107" s="17" t="s">
        <v>100</v>
      </c>
      <c r="F107" s="18">
        <v>9</v>
      </c>
      <c r="G107" s="17" t="s">
        <v>181</v>
      </c>
      <c r="H107" s="17" t="s">
        <v>230</v>
      </c>
      <c r="I107" s="18"/>
      <c r="J107" s="20">
        <f>J108</f>
        <v>369.5</v>
      </c>
    </row>
    <row r="108" spans="1:10" x14ac:dyDescent="0.25">
      <c r="A108" s="16" t="s">
        <v>187</v>
      </c>
      <c r="B108" s="18">
        <v>871</v>
      </c>
      <c r="C108" s="17" t="s">
        <v>14</v>
      </c>
      <c r="D108" s="17" t="s">
        <v>13</v>
      </c>
      <c r="E108" s="17" t="s">
        <v>100</v>
      </c>
      <c r="F108" s="18">
        <v>9</v>
      </c>
      <c r="G108" s="17" t="s">
        <v>181</v>
      </c>
      <c r="H108" s="17" t="s">
        <v>230</v>
      </c>
      <c r="I108" s="18">
        <v>120</v>
      </c>
      <c r="J108" s="20">
        <v>369.5</v>
      </c>
    </row>
    <row r="109" spans="1:10" ht="29.25" x14ac:dyDescent="0.25">
      <c r="A109" s="14" t="s">
        <v>69</v>
      </c>
      <c r="B109" s="13" t="s">
        <v>27</v>
      </c>
      <c r="C109" s="13" t="s">
        <v>13</v>
      </c>
      <c r="D109" s="13"/>
      <c r="E109" s="13"/>
      <c r="F109" s="14"/>
      <c r="G109" s="13"/>
      <c r="H109" s="17"/>
      <c r="I109" s="14"/>
      <c r="J109" s="24">
        <f>J110+J131+J136</f>
        <v>1785.4</v>
      </c>
    </row>
    <row r="110" spans="1:10" ht="32.25" customHeight="1" x14ac:dyDescent="0.25">
      <c r="A110" s="12" t="s">
        <v>78</v>
      </c>
      <c r="B110" s="13" t="s">
        <v>27</v>
      </c>
      <c r="C110" s="13" t="s">
        <v>13</v>
      </c>
      <c r="D110" s="13" t="s">
        <v>65</v>
      </c>
      <c r="E110" s="13"/>
      <c r="F110" s="14"/>
      <c r="G110" s="13"/>
      <c r="H110" s="17"/>
      <c r="I110" s="14"/>
      <c r="J110" s="24">
        <f>J111+J127</f>
        <v>1300.4000000000001</v>
      </c>
    </row>
    <row r="111" spans="1:10" s="27" customFormat="1" ht="86.25" x14ac:dyDescent="0.25">
      <c r="A111" s="12" t="s">
        <v>373</v>
      </c>
      <c r="B111" s="14">
        <v>871</v>
      </c>
      <c r="C111" s="13" t="s">
        <v>13</v>
      </c>
      <c r="D111" s="13" t="s">
        <v>65</v>
      </c>
      <c r="E111" s="13" t="s">
        <v>14</v>
      </c>
      <c r="F111" s="14">
        <v>0</v>
      </c>
      <c r="G111" s="13" t="s">
        <v>181</v>
      </c>
      <c r="H111" s="13" t="s">
        <v>335</v>
      </c>
      <c r="I111" s="14"/>
      <c r="J111" s="24">
        <f>J112+J119+J122</f>
        <v>1265</v>
      </c>
    </row>
    <row r="112" spans="1:10" ht="29.25" x14ac:dyDescent="0.25">
      <c r="A112" s="25" t="s">
        <v>269</v>
      </c>
      <c r="B112" s="14">
        <v>871</v>
      </c>
      <c r="C112" s="13" t="s">
        <v>13</v>
      </c>
      <c r="D112" s="13" t="s">
        <v>65</v>
      </c>
      <c r="E112" s="13" t="s">
        <v>14</v>
      </c>
      <c r="F112" s="14">
        <v>1</v>
      </c>
      <c r="G112" s="13" t="s">
        <v>181</v>
      </c>
      <c r="H112" s="17" t="s">
        <v>335</v>
      </c>
      <c r="I112" s="14"/>
      <c r="J112" s="24">
        <f>J113+J115+J117</f>
        <v>35</v>
      </c>
    </row>
    <row r="113" spans="1:10" ht="14.25" customHeight="1" x14ac:dyDescent="0.25">
      <c r="A113" s="23" t="s">
        <v>120</v>
      </c>
      <c r="B113" s="18">
        <v>871</v>
      </c>
      <c r="C113" s="17" t="s">
        <v>13</v>
      </c>
      <c r="D113" s="17" t="s">
        <v>65</v>
      </c>
      <c r="E113" s="17" t="s">
        <v>14</v>
      </c>
      <c r="F113" s="18">
        <v>1</v>
      </c>
      <c r="G113" s="17" t="s">
        <v>181</v>
      </c>
      <c r="H113" s="17" t="s">
        <v>231</v>
      </c>
      <c r="I113" s="18"/>
      <c r="J113" s="20">
        <f>J114</f>
        <v>20</v>
      </c>
    </row>
    <row r="114" spans="1:10" ht="30" x14ac:dyDescent="0.25">
      <c r="A114" s="23" t="s">
        <v>196</v>
      </c>
      <c r="B114" s="18">
        <v>871</v>
      </c>
      <c r="C114" s="17" t="s">
        <v>13</v>
      </c>
      <c r="D114" s="17" t="s">
        <v>65</v>
      </c>
      <c r="E114" s="17" t="s">
        <v>14</v>
      </c>
      <c r="F114" s="18">
        <v>1</v>
      </c>
      <c r="G114" s="17" t="s">
        <v>181</v>
      </c>
      <c r="H114" s="17" t="s">
        <v>231</v>
      </c>
      <c r="I114" s="18">
        <v>240</v>
      </c>
      <c r="J114" s="20">
        <v>20</v>
      </c>
    </row>
    <row r="115" spans="1:10" x14ac:dyDescent="0.25">
      <c r="A115" s="23" t="s">
        <v>270</v>
      </c>
      <c r="B115" s="18">
        <v>871</v>
      </c>
      <c r="C115" s="17" t="s">
        <v>13</v>
      </c>
      <c r="D115" s="17" t="s">
        <v>65</v>
      </c>
      <c r="E115" s="17" t="s">
        <v>14</v>
      </c>
      <c r="F115" s="18">
        <v>1</v>
      </c>
      <c r="G115" s="17" t="s">
        <v>181</v>
      </c>
      <c r="H115" s="17" t="s">
        <v>271</v>
      </c>
      <c r="I115" s="18"/>
      <c r="J115" s="20">
        <f>J116</f>
        <v>10</v>
      </c>
    </row>
    <row r="116" spans="1:10" ht="30" x14ac:dyDescent="0.25">
      <c r="A116" s="23" t="s">
        <v>196</v>
      </c>
      <c r="B116" s="18">
        <v>871</v>
      </c>
      <c r="C116" s="17" t="s">
        <v>13</v>
      </c>
      <c r="D116" s="17" t="s">
        <v>65</v>
      </c>
      <c r="E116" s="17" t="s">
        <v>14</v>
      </c>
      <c r="F116" s="18">
        <v>1</v>
      </c>
      <c r="G116" s="17" t="s">
        <v>181</v>
      </c>
      <c r="H116" s="17" t="s">
        <v>271</v>
      </c>
      <c r="I116" s="18">
        <v>240</v>
      </c>
      <c r="J116" s="20">
        <v>10</v>
      </c>
    </row>
    <row r="117" spans="1:10" ht="30" x14ac:dyDescent="0.25">
      <c r="A117" s="23" t="s">
        <v>288</v>
      </c>
      <c r="B117" s="18">
        <v>871</v>
      </c>
      <c r="C117" s="17" t="s">
        <v>13</v>
      </c>
      <c r="D117" s="17" t="s">
        <v>65</v>
      </c>
      <c r="E117" s="17" t="s">
        <v>14</v>
      </c>
      <c r="F117" s="18">
        <v>1</v>
      </c>
      <c r="G117" s="17" t="s">
        <v>181</v>
      </c>
      <c r="H117" s="17" t="s">
        <v>272</v>
      </c>
      <c r="I117" s="18"/>
      <c r="J117" s="20">
        <f>J118</f>
        <v>5</v>
      </c>
    </row>
    <row r="118" spans="1:10" ht="30" x14ac:dyDescent="0.25">
      <c r="A118" s="23" t="s">
        <v>196</v>
      </c>
      <c r="B118" s="18">
        <v>871</v>
      </c>
      <c r="C118" s="17" t="s">
        <v>13</v>
      </c>
      <c r="D118" s="17" t="s">
        <v>65</v>
      </c>
      <c r="E118" s="17" t="s">
        <v>14</v>
      </c>
      <c r="F118" s="18">
        <v>1</v>
      </c>
      <c r="G118" s="17" t="s">
        <v>181</v>
      </c>
      <c r="H118" s="17" t="s">
        <v>272</v>
      </c>
      <c r="I118" s="18">
        <v>240</v>
      </c>
      <c r="J118" s="20">
        <v>5</v>
      </c>
    </row>
    <row r="119" spans="1:10" s="113" customFormat="1" ht="42.75" x14ac:dyDescent="0.2">
      <c r="A119" s="112" t="s">
        <v>325</v>
      </c>
      <c r="B119" s="14">
        <v>871</v>
      </c>
      <c r="C119" s="13" t="s">
        <v>13</v>
      </c>
      <c r="D119" s="13" t="s">
        <v>65</v>
      </c>
      <c r="E119" s="13" t="s">
        <v>14</v>
      </c>
      <c r="F119" s="14">
        <v>2</v>
      </c>
      <c r="G119" s="13" t="s">
        <v>181</v>
      </c>
      <c r="H119" s="13" t="s">
        <v>335</v>
      </c>
      <c r="I119" s="14"/>
      <c r="J119" s="24">
        <f>J120</f>
        <v>2</v>
      </c>
    </row>
    <row r="120" spans="1:10" x14ac:dyDescent="0.25">
      <c r="A120" s="64" t="s">
        <v>326</v>
      </c>
      <c r="B120" s="18">
        <v>871</v>
      </c>
      <c r="C120" s="17" t="s">
        <v>13</v>
      </c>
      <c r="D120" s="17" t="s">
        <v>65</v>
      </c>
      <c r="E120" s="17" t="s">
        <v>14</v>
      </c>
      <c r="F120" s="18">
        <v>2</v>
      </c>
      <c r="G120" s="17" t="s">
        <v>181</v>
      </c>
      <c r="H120" s="17" t="s">
        <v>327</v>
      </c>
      <c r="I120" s="18"/>
      <c r="J120" s="20">
        <f>J121</f>
        <v>2</v>
      </c>
    </row>
    <row r="121" spans="1:10" ht="30" x14ac:dyDescent="0.25">
      <c r="A121" s="23" t="s">
        <v>196</v>
      </c>
      <c r="B121" s="18">
        <v>871</v>
      </c>
      <c r="C121" s="17" t="s">
        <v>13</v>
      </c>
      <c r="D121" s="17" t="s">
        <v>65</v>
      </c>
      <c r="E121" s="17" t="s">
        <v>14</v>
      </c>
      <c r="F121" s="18">
        <v>2</v>
      </c>
      <c r="G121" s="17" t="s">
        <v>181</v>
      </c>
      <c r="H121" s="17" t="s">
        <v>327</v>
      </c>
      <c r="I121" s="18">
        <v>240</v>
      </c>
      <c r="J121" s="20">
        <v>2</v>
      </c>
    </row>
    <row r="122" spans="1:10" ht="57.75" x14ac:dyDescent="0.25">
      <c r="A122" s="25" t="s">
        <v>289</v>
      </c>
      <c r="B122" s="14">
        <v>871</v>
      </c>
      <c r="C122" s="13" t="s">
        <v>13</v>
      </c>
      <c r="D122" s="13" t="s">
        <v>65</v>
      </c>
      <c r="E122" s="13" t="s">
        <v>14</v>
      </c>
      <c r="F122" s="14">
        <v>3</v>
      </c>
      <c r="G122" s="13" t="s">
        <v>181</v>
      </c>
      <c r="H122" s="13" t="s">
        <v>335</v>
      </c>
      <c r="I122" s="14"/>
      <c r="J122" s="24">
        <f>J123+J125</f>
        <v>1228</v>
      </c>
    </row>
    <row r="123" spans="1:10" ht="30" x14ac:dyDescent="0.25">
      <c r="A123" s="23" t="s">
        <v>328</v>
      </c>
      <c r="B123" s="18">
        <v>871</v>
      </c>
      <c r="C123" s="17" t="s">
        <v>13</v>
      </c>
      <c r="D123" s="17" t="s">
        <v>65</v>
      </c>
      <c r="E123" s="17" t="s">
        <v>14</v>
      </c>
      <c r="F123" s="18">
        <v>3</v>
      </c>
      <c r="G123" s="17" t="s">
        <v>181</v>
      </c>
      <c r="H123" s="17" t="s">
        <v>329</v>
      </c>
      <c r="I123" s="18"/>
      <c r="J123" s="20">
        <f>J124</f>
        <v>1206</v>
      </c>
    </row>
    <row r="124" spans="1:10" ht="30" x14ac:dyDescent="0.25">
      <c r="A124" s="23" t="s">
        <v>196</v>
      </c>
      <c r="B124" s="18">
        <v>871</v>
      </c>
      <c r="C124" s="17" t="s">
        <v>13</v>
      </c>
      <c r="D124" s="17" t="s">
        <v>65</v>
      </c>
      <c r="E124" s="17" t="s">
        <v>14</v>
      </c>
      <c r="F124" s="18">
        <v>3</v>
      </c>
      <c r="G124" s="17" t="s">
        <v>181</v>
      </c>
      <c r="H124" s="17" t="s">
        <v>329</v>
      </c>
      <c r="I124" s="18">
        <v>240</v>
      </c>
      <c r="J124" s="20">
        <v>1206</v>
      </c>
    </row>
    <row r="125" spans="1:10" ht="30" x14ac:dyDescent="0.25">
      <c r="A125" s="23" t="s">
        <v>290</v>
      </c>
      <c r="B125" s="18">
        <v>871</v>
      </c>
      <c r="C125" s="17" t="s">
        <v>13</v>
      </c>
      <c r="D125" s="17" t="s">
        <v>65</v>
      </c>
      <c r="E125" s="17" t="s">
        <v>14</v>
      </c>
      <c r="F125" s="18">
        <v>3</v>
      </c>
      <c r="G125" s="17" t="s">
        <v>181</v>
      </c>
      <c r="H125" s="17" t="s">
        <v>273</v>
      </c>
      <c r="I125" s="18"/>
      <c r="J125" s="20">
        <f>J126</f>
        <v>22</v>
      </c>
    </row>
    <row r="126" spans="1:10" ht="32.25" customHeight="1" x14ac:dyDescent="0.25">
      <c r="A126" s="23" t="s">
        <v>196</v>
      </c>
      <c r="B126" s="18">
        <v>871</v>
      </c>
      <c r="C126" s="17" t="s">
        <v>13</v>
      </c>
      <c r="D126" s="17" t="s">
        <v>65</v>
      </c>
      <c r="E126" s="17" t="s">
        <v>14</v>
      </c>
      <c r="F126" s="18">
        <v>3</v>
      </c>
      <c r="G126" s="17" t="s">
        <v>181</v>
      </c>
      <c r="H126" s="17" t="s">
        <v>273</v>
      </c>
      <c r="I126" s="18">
        <v>240</v>
      </c>
      <c r="J126" s="20">
        <v>22</v>
      </c>
    </row>
    <row r="127" spans="1:10" ht="29.25" x14ac:dyDescent="0.25">
      <c r="A127" s="25" t="s">
        <v>111</v>
      </c>
      <c r="B127" s="14">
        <v>871</v>
      </c>
      <c r="C127" s="13" t="s">
        <v>13</v>
      </c>
      <c r="D127" s="13" t="s">
        <v>65</v>
      </c>
      <c r="E127" s="13">
        <v>97</v>
      </c>
      <c r="F127" s="14">
        <v>0</v>
      </c>
      <c r="G127" s="13" t="s">
        <v>181</v>
      </c>
      <c r="H127" s="13" t="s">
        <v>335</v>
      </c>
      <c r="I127" s="18"/>
      <c r="J127" s="24">
        <f>J128</f>
        <v>35.4</v>
      </c>
    </row>
    <row r="128" spans="1:10" ht="45" x14ac:dyDescent="0.25">
      <c r="A128" s="23" t="s">
        <v>110</v>
      </c>
      <c r="B128" s="18">
        <v>871</v>
      </c>
      <c r="C128" s="17" t="s">
        <v>13</v>
      </c>
      <c r="D128" s="17" t="s">
        <v>65</v>
      </c>
      <c r="E128" s="17">
        <v>97</v>
      </c>
      <c r="F128" s="18">
        <v>2</v>
      </c>
      <c r="G128" s="17" t="s">
        <v>181</v>
      </c>
      <c r="H128" s="17" t="s">
        <v>335</v>
      </c>
      <c r="I128" s="18"/>
      <c r="J128" s="20">
        <f>J129</f>
        <v>35.4</v>
      </c>
    </row>
    <row r="129" spans="1:10" ht="45" x14ac:dyDescent="0.25">
      <c r="A129" s="23" t="s">
        <v>276</v>
      </c>
      <c r="B129" s="18">
        <v>871</v>
      </c>
      <c r="C129" s="17" t="s">
        <v>13</v>
      </c>
      <c r="D129" s="17" t="s">
        <v>65</v>
      </c>
      <c r="E129" s="17" t="s">
        <v>119</v>
      </c>
      <c r="F129" s="18">
        <v>2</v>
      </c>
      <c r="G129" s="17" t="s">
        <v>181</v>
      </c>
      <c r="H129" s="17" t="s">
        <v>232</v>
      </c>
      <c r="I129" s="18"/>
      <c r="J129" s="20">
        <f>J130</f>
        <v>35.4</v>
      </c>
    </row>
    <row r="130" spans="1:10" x14ac:dyDescent="0.25">
      <c r="A130" s="119" t="s">
        <v>89</v>
      </c>
      <c r="B130" s="18">
        <v>871</v>
      </c>
      <c r="C130" s="17" t="s">
        <v>13</v>
      </c>
      <c r="D130" s="17" t="s">
        <v>65</v>
      </c>
      <c r="E130" s="17" t="s">
        <v>119</v>
      </c>
      <c r="F130" s="18">
        <v>2</v>
      </c>
      <c r="G130" s="17" t="s">
        <v>181</v>
      </c>
      <c r="H130" s="17" t="s">
        <v>232</v>
      </c>
      <c r="I130" s="18">
        <v>500</v>
      </c>
      <c r="J130" s="20">
        <v>35.4</v>
      </c>
    </row>
    <row r="131" spans="1:10" s="113" customFormat="1" ht="14.25" x14ac:dyDescent="0.2">
      <c r="A131" s="25" t="s">
        <v>330</v>
      </c>
      <c r="B131" s="14">
        <v>871</v>
      </c>
      <c r="C131" s="13" t="s">
        <v>13</v>
      </c>
      <c r="D131" s="13" t="s">
        <v>85</v>
      </c>
      <c r="E131" s="13"/>
      <c r="F131" s="14"/>
      <c r="G131" s="13"/>
      <c r="H131" s="13"/>
      <c r="I131" s="14"/>
      <c r="J131" s="24">
        <f>J132</f>
        <v>35</v>
      </c>
    </row>
    <row r="132" spans="1:10" s="113" customFormat="1" ht="85.5" x14ac:dyDescent="0.2">
      <c r="A132" s="25" t="s">
        <v>373</v>
      </c>
      <c r="B132" s="14">
        <v>871</v>
      </c>
      <c r="C132" s="13" t="s">
        <v>13</v>
      </c>
      <c r="D132" s="13" t="s">
        <v>85</v>
      </c>
      <c r="E132" s="13" t="s">
        <v>14</v>
      </c>
      <c r="F132" s="14">
        <v>0</v>
      </c>
      <c r="G132" s="13" t="s">
        <v>181</v>
      </c>
      <c r="H132" s="13" t="s">
        <v>335</v>
      </c>
      <c r="I132" s="14"/>
      <c r="J132" s="24">
        <f>J133</f>
        <v>35</v>
      </c>
    </row>
    <row r="133" spans="1:10" s="113" customFormat="1" x14ac:dyDescent="0.25">
      <c r="A133" s="25" t="s">
        <v>275</v>
      </c>
      <c r="B133" s="14">
        <v>871</v>
      </c>
      <c r="C133" s="13" t="s">
        <v>13</v>
      </c>
      <c r="D133" s="13" t="s">
        <v>85</v>
      </c>
      <c r="E133" s="13" t="s">
        <v>14</v>
      </c>
      <c r="F133" s="14">
        <v>4</v>
      </c>
      <c r="G133" s="13" t="s">
        <v>181</v>
      </c>
      <c r="H133" s="17" t="s">
        <v>335</v>
      </c>
      <c r="I133" s="14"/>
      <c r="J133" s="24">
        <f>J134</f>
        <v>35</v>
      </c>
    </row>
    <row r="134" spans="1:10" x14ac:dyDescent="0.25">
      <c r="A134" s="23" t="s">
        <v>275</v>
      </c>
      <c r="B134" s="18">
        <v>871</v>
      </c>
      <c r="C134" s="17" t="s">
        <v>13</v>
      </c>
      <c r="D134" s="17" t="s">
        <v>85</v>
      </c>
      <c r="E134" s="17" t="s">
        <v>14</v>
      </c>
      <c r="F134" s="18">
        <v>4</v>
      </c>
      <c r="G134" s="17" t="s">
        <v>181</v>
      </c>
      <c r="H134" s="17" t="s">
        <v>274</v>
      </c>
      <c r="I134" s="18"/>
      <c r="J134" s="20">
        <f>J135</f>
        <v>35</v>
      </c>
    </row>
    <row r="135" spans="1:10" ht="32.25" customHeight="1" x14ac:dyDescent="0.25">
      <c r="A135" s="23" t="s">
        <v>196</v>
      </c>
      <c r="B135" s="18">
        <v>871</v>
      </c>
      <c r="C135" s="17" t="s">
        <v>13</v>
      </c>
      <c r="D135" s="17" t="s">
        <v>85</v>
      </c>
      <c r="E135" s="17" t="s">
        <v>14</v>
      </c>
      <c r="F135" s="18">
        <v>4</v>
      </c>
      <c r="G135" s="17" t="s">
        <v>181</v>
      </c>
      <c r="H135" s="17" t="s">
        <v>274</v>
      </c>
      <c r="I135" s="18">
        <v>240</v>
      </c>
      <c r="J135" s="20">
        <v>35</v>
      </c>
    </row>
    <row r="136" spans="1:10" ht="29.25" x14ac:dyDescent="0.25">
      <c r="A136" s="25" t="s">
        <v>342</v>
      </c>
      <c r="B136" s="14">
        <v>871</v>
      </c>
      <c r="C136" s="13" t="s">
        <v>13</v>
      </c>
      <c r="D136" s="13" t="s">
        <v>341</v>
      </c>
      <c r="E136" s="13"/>
      <c r="F136" s="14"/>
      <c r="G136" s="13"/>
      <c r="H136" s="13"/>
      <c r="I136" s="14"/>
      <c r="J136" s="24">
        <f>J137</f>
        <v>450</v>
      </c>
    </row>
    <row r="137" spans="1:10" ht="45" x14ac:dyDescent="0.25">
      <c r="A137" s="23" t="s">
        <v>343</v>
      </c>
      <c r="B137" s="18">
        <v>871</v>
      </c>
      <c r="C137" s="17" t="s">
        <v>13</v>
      </c>
      <c r="D137" s="17" t="s">
        <v>341</v>
      </c>
      <c r="E137" s="17" t="s">
        <v>98</v>
      </c>
      <c r="F137" s="18">
        <v>0</v>
      </c>
      <c r="G137" s="17" t="s">
        <v>181</v>
      </c>
      <c r="H137" s="17" t="s">
        <v>335</v>
      </c>
      <c r="I137" s="18"/>
      <c r="J137" s="20">
        <f>J138</f>
        <v>450</v>
      </c>
    </row>
    <row r="138" spans="1:10" x14ac:dyDescent="0.25">
      <c r="A138" s="23" t="s">
        <v>344</v>
      </c>
      <c r="B138" s="18">
        <v>871</v>
      </c>
      <c r="C138" s="17" t="s">
        <v>13</v>
      </c>
      <c r="D138" s="17" t="s">
        <v>341</v>
      </c>
      <c r="E138" s="17" t="s">
        <v>98</v>
      </c>
      <c r="F138" s="18">
        <v>0</v>
      </c>
      <c r="G138" s="17" t="s">
        <v>181</v>
      </c>
      <c r="H138" s="17" t="s">
        <v>345</v>
      </c>
      <c r="I138" s="18"/>
      <c r="J138" s="20">
        <f>J139</f>
        <v>450</v>
      </c>
    </row>
    <row r="139" spans="1:10" ht="30" x14ac:dyDescent="0.25">
      <c r="A139" s="23" t="s">
        <v>196</v>
      </c>
      <c r="B139" s="18">
        <v>871</v>
      </c>
      <c r="C139" s="17" t="s">
        <v>13</v>
      </c>
      <c r="D139" s="17" t="s">
        <v>341</v>
      </c>
      <c r="E139" s="17" t="s">
        <v>98</v>
      </c>
      <c r="F139" s="18">
        <v>0</v>
      </c>
      <c r="G139" s="17" t="s">
        <v>181</v>
      </c>
      <c r="H139" s="17" t="s">
        <v>345</v>
      </c>
      <c r="I139" s="18">
        <v>240</v>
      </c>
      <c r="J139" s="20">
        <v>450</v>
      </c>
    </row>
    <row r="140" spans="1:10" x14ac:dyDescent="0.25">
      <c r="A140" s="14" t="s">
        <v>95</v>
      </c>
      <c r="B140" s="14">
        <v>871</v>
      </c>
      <c r="C140" s="13" t="s">
        <v>16</v>
      </c>
      <c r="D140" s="14" t="s">
        <v>9</v>
      </c>
      <c r="E140" s="17"/>
      <c r="F140" s="18"/>
      <c r="G140" s="17"/>
      <c r="H140" s="17"/>
      <c r="I140" s="18"/>
      <c r="J140" s="24">
        <f>J141+J156</f>
        <v>15867.800000000001</v>
      </c>
    </row>
    <row r="141" spans="1:10" x14ac:dyDescent="0.25">
      <c r="A141" s="12" t="s">
        <v>96</v>
      </c>
      <c r="B141" s="14">
        <v>871</v>
      </c>
      <c r="C141" s="13" t="s">
        <v>16</v>
      </c>
      <c r="D141" s="13" t="s">
        <v>65</v>
      </c>
      <c r="E141" s="17"/>
      <c r="F141" s="18"/>
      <c r="G141" s="17"/>
      <c r="H141" s="17"/>
      <c r="I141" s="18"/>
      <c r="J141" s="24">
        <f>J142</f>
        <v>15837.800000000001</v>
      </c>
    </row>
    <row r="142" spans="1:10" s="27" customFormat="1" ht="29.25" x14ac:dyDescent="0.25">
      <c r="A142" s="12" t="s">
        <v>374</v>
      </c>
      <c r="B142" s="14">
        <v>871</v>
      </c>
      <c r="C142" s="13" t="s">
        <v>16</v>
      </c>
      <c r="D142" s="13" t="s">
        <v>65</v>
      </c>
      <c r="E142" s="13" t="s">
        <v>13</v>
      </c>
      <c r="F142" s="14">
        <v>0</v>
      </c>
      <c r="G142" s="13" t="s">
        <v>181</v>
      </c>
      <c r="H142" s="13" t="s">
        <v>335</v>
      </c>
      <c r="I142" s="14"/>
      <c r="J142" s="24">
        <f>J143</f>
        <v>15837.800000000001</v>
      </c>
    </row>
    <row r="143" spans="1:10" ht="43.5" x14ac:dyDescent="0.25">
      <c r="A143" s="25" t="s">
        <v>175</v>
      </c>
      <c r="B143" s="14">
        <v>871</v>
      </c>
      <c r="C143" s="13" t="s">
        <v>16</v>
      </c>
      <c r="D143" s="13" t="s">
        <v>65</v>
      </c>
      <c r="E143" s="13" t="s">
        <v>13</v>
      </c>
      <c r="F143" s="14">
        <v>1</v>
      </c>
      <c r="G143" s="13" t="s">
        <v>181</v>
      </c>
      <c r="H143" s="17" t="s">
        <v>335</v>
      </c>
      <c r="I143" s="14"/>
      <c r="J143" s="24">
        <f>J144+J146+J148+J150+J154+J152</f>
        <v>15837.800000000001</v>
      </c>
    </row>
    <row r="144" spans="1:10" x14ac:dyDescent="0.25">
      <c r="A144" s="23" t="s">
        <v>121</v>
      </c>
      <c r="B144" s="18">
        <v>871</v>
      </c>
      <c r="C144" s="17" t="s">
        <v>16</v>
      </c>
      <c r="D144" s="17" t="s">
        <v>65</v>
      </c>
      <c r="E144" s="17" t="s">
        <v>13</v>
      </c>
      <c r="F144" s="18">
        <v>1</v>
      </c>
      <c r="G144" s="17" t="s">
        <v>181</v>
      </c>
      <c r="H144" s="17" t="s">
        <v>233</v>
      </c>
      <c r="I144" s="18"/>
      <c r="J144" s="20">
        <f>J145</f>
        <v>5869.1</v>
      </c>
    </row>
    <row r="145" spans="1:10" ht="30" x14ac:dyDescent="0.25">
      <c r="A145" s="23" t="s">
        <v>196</v>
      </c>
      <c r="B145" s="18">
        <v>871</v>
      </c>
      <c r="C145" s="17" t="s">
        <v>16</v>
      </c>
      <c r="D145" s="17" t="s">
        <v>65</v>
      </c>
      <c r="E145" s="17" t="s">
        <v>13</v>
      </c>
      <c r="F145" s="18">
        <v>1</v>
      </c>
      <c r="G145" s="17" t="s">
        <v>181</v>
      </c>
      <c r="H145" s="17" t="s">
        <v>233</v>
      </c>
      <c r="I145" s="18">
        <v>240</v>
      </c>
      <c r="J145" s="20">
        <f>800+3617+1452.1</f>
        <v>5869.1</v>
      </c>
    </row>
    <row r="146" spans="1:10" x14ac:dyDescent="0.25">
      <c r="A146" s="23" t="s">
        <v>122</v>
      </c>
      <c r="B146" s="18">
        <v>871</v>
      </c>
      <c r="C146" s="17" t="s">
        <v>16</v>
      </c>
      <c r="D146" s="17" t="s">
        <v>65</v>
      </c>
      <c r="E146" s="17" t="s">
        <v>13</v>
      </c>
      <c r="F146" s="18">
        <v>1</v>
      </c>
      <c r="G146" s="17" t="s">
        <v>181</v>
      </c>
      <c r="H146" s="17" t="s">
        <v>234</v>
      </c>
      <c r="I146" s="18"/>
      <c r="J146" s="20">
        <f>J147</f>
        <v>357.3</v>
      </c>
    </row>
    <row r="147" spans="1:10" ht="30" x14ac:dyDescent="0.25">
      <c r="A147" s="23" t="s">
        <v>196</v>
      </c>
      <c r="B147" s="18">
        <v>871</v>
      </c>
      <c r="C147" s="17" t="s">
        <v>16</v>
      </c>
      <c r="D147" s="17" t="s">
        <v>65</v>
      </c>
      <c r="E147" s="17" t="s">
        <v>13</v>
      </c>
      <c r="F147" s="18">
        <v>1</v>
      </c>
      <c r="G147" s="17" t="s">
        <v>181</v>
      </c>
      <c r="H147" s="17" t="s">
        <v>234</v>
      </c>
      <c r="I147" s="18">
        <v>240</v>
      </c>
      <c r="J147" s="20">
        <f>335.5+21.8</f>
        <v>357.3</v>
      </c>
    </row>
    <row r="148" spans="1:10" x14ac:dyDescent="0.25">
      <c r="A148" s="23" t="s">
        <v>123</v>
      </c>
      <c r="B148" s="18">
        <v>871</v>
      </c>
      <c r="C148" s="17" t="s">
        <v>16</v>
      </c>
      <c r="D148" s="17" t="s">
        <v>65</v>
      </c>
      <c r="E148" s="17" t="s">
        <v>13</v>
      </c>
      <c r="F148" s="18">
        <v>1</v>
      </c>
      <c r="G148" s="17" t="s">
        <v>181</v>
      </c>
      <c r="H148" s="17" t="s">
        <v>235</v>
      </c>
      <c r="I148" s="18"/>
      <c r="J148" s="20">
        <f>J149</f>
        <v>1861.4</v>
      </c>
    </row>
    <row r="149" spans="1:10" ht="30" x14ac:dyDescent="0.25">
      <c r="A149" s="23" t="s">
        <v>196</v>
      </c>
      <c r="B149" s="18">
        <v>871</v>
      </c>
      <c r="C149" s="17" t="s">
        <v>16</v>
      </c>
      <c r="D149" s="17" t="s">
        <v>65</v>
      </c>
      <c r="E149" s="17" t="s">
        <v>13</v>
      </c>
      <c r="F149" s="18">
        <v>1</v>
      </c>
      <c r="G149" s="17" t="s">
        <v>181</v>
      </c>
      <c r="H149" s="17" t="s">
        <v>235</v>
      </c>
      <c r="I149" s="18">
        <v>240</v>
      </c>
      <c r="J149" s="20">
        <v>1861.4</v>
      </c>
    </row>
    <row r="150" spans="1:10" ht="30" x14ac:dyDescent="0.25">
      <c r="A150" s="23" t="s">
        <v>165</v>
      </c>
      <c r="B150" s="18">
        <v>871</v>
      </c>
      <c r="C150" s="17" t="s">
        <v>16</v>
      </c>
      <c r="D150" s="17" t="s">
        <v>65</v>
      </c>
      <c r="E150" s="17" t="s">
        <v>13</v>
      </c>
      <c r="F150" s="18">
        <v>1</v>
      </c>
      <c r="G150" s="17" t="s">
        <v>181</v>
      </c>
      <c r="H150" s="17" t="s">
        <v>236</v>
      </c>
      <c r="I150" s="18"/>
      <c r="J150" s="20">
        <f>J151</f>
        <v>50</v>
      </c>
    </row>
    <row r="151" spans="1:10" ht="30" x14ac:dyDescent="0.25">
      <c r="A151" s="23" t="s">
        <v>196</v>
      </c>
      <c r="B151" s="18">
        <v>871</v>
      </c>
      <c r="C151" s="17" t="s">
        <v>16</v>
      </c>
      <c r="D151" s="17" t="s">
        <v>65</v>
      </c>
      <c r="E151" s="17" t="s">
        <v>13</v>
      </c>
      <c r="F151" s="18">
        <v>1</v>
      </c>
      <c r="G151" s="17" t="s">
        <v>181</v>
      </c>
      <c r="H151" s="17" t="s">
        <v>236</v>
      </c>
      <c r="I151" s="18">
        <v>240</v>
      </c>
      <c r="J151" s="20">
        <v>50</v>
      </c>
    </row>
    <row r="152" spans="1:10" x14ac:dyDescent="0.25">
      <c r="A152" s="23" t="s">
        <v>207</v>
      </c>
      <c r="B152" s="18">
        <v>871</v>
      </c>
      <c r="C152" s="17" t="s">
        <v>16</v>
      </c>
      <c r="D152" s="17" t="s">
        <v>65</v>
      </c>
      <c r="E152" s="17" t="s">
        <v>13</v>
      </c>
      <c r="F152" s="18">
        <v>1</v>
      </c>
      <c r="G152" s="17" t="s">
        <v>181</v>
      </c>
      <c r="H152" s="17" t="s">
        <v>237</v>
      </c>
      <c r="I152" s="18"/>
      <c r="J152" s="20">
        <f>J153</f>
        <v>5100</v>
      </c>
    </row>
    <row r="153" spans="1:10" ht="30" x14ac:dyDescent="0.25">
      <c r="A153" s="23" t="s">
        <v>196</v>
      </c>
      <c r="B153" s="18">
        <v>871</v>
      </c>
      <c r="C153" s="17" t="s">
        <v>16</v>
      </c>
      <c r="D153" s="17" t="s">
        <v>65</v>
      </c>
      <c r="E153" s="17" t="s">
        <v>13</v>
      </c>
      <c r="F153" s="18">
        <v>1</v>
      </c>
      <c r="G153" s="17" t="s">
        <v>181</v>
      </c>
      <c r="H153" s="17" t="s">
        <v>237</v>
      </c>
      <c r="I153" s="18">
        <v>240</v>
      </c>
      <c r="J153" s="20">
        <f>3600+1500</f>
        <v>5100</v>
      </c>
    </row>
    <row r="154" spans="1:10" x14ac:dyDescent="0.25">
      <c r="A154" s="23" t="s">
        <v>154</v>
      </c>
      <c r="B154" s="18">
        <v>871</v>
      </c>
      <c r="C154" s="17" t="s">
        <v>16</v>
      </c>
      <c r="D154" s="17" t="s">
        <v>65</v>
      </c>
      <c r="E154" s="17" t="s">
        <v>13</v>
      </c>
      <c r="F154" s="18">
        <v>1</v>
      </c>
      <c r="G154" s="17" t="s">
        <v>181</v>
      </c>
      <c r="H154" s="17" t="s">
        <v>238</v>
      </c>
      <c r="I154" s="18"/>
      <c r="J154" s="20">
        <f>J155</f>
        <v>2600.0000000000005</v>
      </c>
    </row>
    <row r="155" spans="1:10" ht="30" x14ac:dyDescent="0.25">
      <c r="A155" s="23" t="s">
        <v>196</v>
      </c>
      <c r="B155" s="18">
        <v>871</v>
      </c>
      <c r="C155" s="17" t="s">
        <v>16</v>
      </c>
      <c r="D155" s="17" t="s">
        <v>65</v>
      </c>
      <c r="E155" s="17" t="s">
        <v>13</v>
      </c>
      <c r="F155" s="18">
        <v>1</v>
      </c>
      <c r="G155" s="17" t="s">
        <v>181</v>
      </c>
      <c r="H155" s="17" t="s">
        <v>238</v>
      </c>
      <c r="I155" s="18">
        <v>240</v>
      </c>
      <c r="J155" s="20">
        <f>2700+2864.3-12.2-2952.1</f>
        <v>2600.0000000000005</v>
      </c>
    </row>
    <row r="156" spans="1:10" x14ac:dyDescent="0.25">
      <c r="A156" s="12" t="s">
        <v>97</v>
      </c>
      <c r="B156" s="14">
        <v>871</v>
      </c>
      <c r="C156" s="13" t="s">
        <v>16</v>
      </c>
      <c r="D156" s="13" t="s">
        <v>98</v>
      </c>
      <c r="E156" s="13"/>
      <c r="F156" s="13"/>
      <c r="G156" s="13"/>
      <c r="H156" s="17"/>
      <c r="I156" s="14" t="s">
        <v>8</v>
      </c>
      <c r="J156" s="15">
        <f>J157</f>
        <v>30</v>
      </c>
    </row>
    <row r="157" spans="1:10" s="27" customFormat="1" ht="43.5" x14ac:dyDescent="0.25">
      <c r="A157" s="25" t="s">
        <v>375</v>
      </c>
      <c r="B157" s="13" t="s">
        <v>27</v>
      </c>
      <c r="C157" s="13" t="s">
        <v>16</v>
      </c>
      <c r="D157" s="13" t="s">
        <v>98</v>
      </c>
      <c r="E157" s="13" t="s">
        <v>16</v>
      </c>
      <c r="F157" s="14">
        <v>0</v>
      </c>
      <c r="G157" s="13" t="s">
        <v>181</v>
      </c>
      <c r="H157" s="13" t="s">
        <v>335</v>
      </c>
      <c r="I157" s="14"/>
      <c r="J157" s="24">
        <f>J158</f>
        <v>30</v>
      </c>
    </row>
    <row r="158" spans="1:10" x14ac:dyDescent="0.25">
      <c r="A158" s="23" t="s">
        <v>185</v>
      </c>
      <c r="B158" s="17" t="s">
        <v>27</v>
      </c>
      <c r="C158" s="17" t="s">
        <v>16</v>
      </c>
      <c r="D158" s="17" t="s">
        <v>98</v>
      </c>
      <c r="E158" s="17" t="s">
        <v>16</v>
      </c>
      <c r="F158" s="18">
        <v>0</v>
      </c>
      <c r="G158" s="17" t="s">
        <v>181</v>
      </c>
      <c r="H158" s="17" t="s">
        <v>239</v>
      </c>
      <c r="I158" s="18"/>
      <c r="J158" s="20">
        <f>J159</f>
        <v>30</v>
      </c>
    </row>
    <row r="159" spans="1:10" ht="45" x14ac:dyDescent="0.25">
      <c r="A159" s="23" t="s">
        <v>396</v>
      </c>
      <c r="B159" s="17" t="s">
        <v>27</v>
      </c>
      <c r="C159" s="17" t="s">
        <v>16</v>
      </c>
      <c r="D159" s="17" t="s">
        <v>98</v>
      </c>
      <c r="E159" s="17" t="s">
        <v>16</v>
      </c>
      <c r="F159" s="18">
        <v>0</v>
      </c>
      <c r="G159" s="17" t="s">
        <v>181</v>
      </c>
      <c r="H159" s="17" t="s">
        <v>239</v>
      </c>
      <c r="I159" s="18">
        <v>810</v>
      </c>
      <c r="J159" s="20">
        <v>30</v>
      </c>
    </row>
    <row r="160" spans="1:10" x14ac:dyDescent="0.25">
      <c r="A160" s="14" t="s">
        <v>19</v>
      </c>
      <c r="B160" s="14">
        <v>871</v>
      </c>
      <c r="C160" s="13" t="s">
        <v>17</v>
      </c>
      <c r="D160" s="14" t="s">
        <v>9</v>
      </c>
      <c r="E160" s="17"/>
      <c r="F160" s="18"/>
      <c r="G160" s="17"/>
      <c r="H160" s="17"/>
      <c r="I160" s="18"/>
      <c r="J160" s="24">
        <f>J161+J176+J181+J211</f>
        <v>72012.800000000003</v>
      </c>
    </row>
    <row r="161" spans="1:10" x14ac:dyDescent="0.25">
      <c r="A161" s="12" t="s">
        <v>20</v>
      </c>
      <c r="B161" s="14">
        <v>871</v>
      </c>
      <c r="C161" s="13" t="s">
        <v>17</v>
      </c>
      <c r="D161" s="14" t="s">
        <v>12</v>
      </c>
      <c r="E161" s="17"/>
      <c r="F161" s="18"/>
      <c r="G161" s="17"/>
      <c r="H161" s="17"/>
      <c r="I161" s="18"/>
      <c r="J161" s="24">
        <f>J162+J172</f>
        <v>21745.9</v>
      </c>
    </row>
    <row r="162" spans="1:10" s="27" customFormat="1" ht="43.5" x14ac:dyDescent="0.25">
      <c r="A162" s="25" t="s">
        <v>376</v>
      </c>
      <c r="B162" s="13" t="s">
        <v>27</v>
      </c>
      <c r="C162" s="13" t="s">
        <v>17</v>
      </c>
      <c r="D162" s="13" t="s">
        <v>12</v>
      </c>
      <c r="E162" s="13" t="s">
        <v>17</v>
      </c>
      <c r="F162" s="14">
        <v>0</v>
      </c>
      <c r="G162" s="13" t="s">
        <v>181</v>
      </c>
      <c r="H162" s="13" t="s">
        <v>335</v>
      </c>
      <c r="I162" s="14"/>
      <c r="J162" s="24">
        <f>J163+J166+J169</f>
        <v>20595.5</v>
      </c>
    </row>
    <row r="163" spans="1:10" x14ac:dyDescent="0.25">
      <c r="A163" s="25" t="s">
        <v>125</v>
      </c>
      <c r="B163" s="13" t="s">
        <v>27</v>
      </c>
      <c r="C163" s="13" t="s">
        <v>17</v>
      </c>
      <c r="D163" s="13" t="s">
        <v>12</v>
      </c>
      <c r="E163" s="13" t="s">
        <v>17</v>
      </c>
      <c r="F163" s="14">
        <v>1</v>
      </c>
      <c r="G163" s="13" t="s">
        <v>181</v>
      </c>
      <c r="H163" s="13" t="s">
        <v>335</v>
      </c>
      <c r="I163" s="14"/>
      <c r="J163" s="24">
        <f>J164</f>
        <v>100</v>
      </c>
    </row>
    <row r="164" spans="1:10" x14ac:dyDescent="0.25">
      <c r="A164" s="23" t="s">
        <v>210</v>
      </c>
      <c r="B164" s="17" t="s">
        <v>27</v>
      </c>
      <c r="C164" s="17" t="s">
        <v>17</v>
      </c>
      <c r="D164" s="17" t="s">
        <v>12</v>
      </c>
      <c r="E164" s="17" t="s">
        <v>17</v>
      </c>
      <c r="F164" s="18">
        <v>1</v>
      </c>
      <c r="G164" s="17" t="s">
        <v>181</v>
      </c>
      <c r="H164" s="17" t="s">
        <v>240</v>
      </c>
      <c r="I164" s="18"/>
      <c r="J164" s="20">
        <f>J165</f>
        <v>100</v>
      </c>
    </row>
    <row r="165" spans="1:10" ht="30" x14ac:dyDescent="0.25">
      <c r="A165" s="23" t="s">
        <v>196</v>
      </c>
      <c r="B165" s="17" t="s">
        <v>27</v>
      </c>
      <c r="C165" s="17" t="s">
        <v>17</v>
      </c>
      <c r="D165" s="17" t="s">
        <v>12</v>
      </c>
      <c r="E165" s="17" t="s">
        <v>17</v>
      </c>
      <c r="F165" s="18">
        <v>1</v>
      </c>
      <c r="G165" s="17" t="s">
        <v>181</v>
      </c>
      <c r="H165" s="17" t="s">
        <v>240</v>
      </c>
      <c r="I165" s="18">
        <v>240</v>
      </c>
      <c r="J165" s="20">
        <f>100</f>
        <v>100</v>
      </c>
    </row>
    <row r="166" spans="1:10" ht="29.25" x14ac:dyDescent="0.25">
      <c r="A166" s="25" t="s">
        <v>393</v>
      </c>
      <c r="B166" s="175" t="s">
        <v>27</v>
      </c>
      <c r="C166" s="175" t="s">
        <v>17</v>
      </c>
      <c r="D166" s="175" t="s">
        <v>12</v>
      </c>
      <c r="E166" s="13" t="s">
        <v>17</v>
      </c>
      <c r="F166" s="14">
        <v>2</v>
      </c>
      <c r="G166" s="13" t="s">
        <v>181</v>
      </c>
      <c r="H166" s="13" t="s">
        <v>335</v>
      </c>
      <c r="I166" s="14"/>
      <c r="J166" s="24">
        <f>J167</f>
        <v>40.299999999999997</v>
      </c>
    </row>
    <row r="167" spans="1:10" x14ac:dyDescent="0.25">
      <c r="A167" s="23" t="s">
        <v>394</v>
      </c>
      <c r="B167" s="22" t="s">
        <v>27</v>
      </c>
      <c r="C167" s="22" t="s">
        <v>17</v>
      </c>
      <c r="D167" s="22" t="s">
        <v>12</v>
      </c>
      <c r="E167" s="17" t="s">
        <v>17</v>
      </c>
      <c r="F167" s="18">
        <v>2</v>
      </c>
      <c r="G167" s="17" t="s">
        <v>181</v>
      </c>
      <c r="H167" s="17" t="s">
        <v>395</v>
      </c>
      <c r="I167" s="18"/>
      <c r="J167" s="20">
        <f>J168</f>
        <v>40.299999999999997</v>
      </c>
    </row>
    <row r="168" spans="1:10" ht="30" x14ac:dyDescent="0.25">
      <c r="A168" s="23" t="s">
        <v>196</v>
      </c>
      <c r="B168" s="22" t="s">
        <v>27</v>
      </c>
      <c r="C168" s="22" t="s">
        <v>17</v>
      </c>
      <c r="D168" s="22" t="s">
        <v>12</v>
      </c>
      <c r="E168" s="17" t="s">
        <v>17</v>
      </c>
      <c r="F168" s="18">
        <v>2</v>
      </c>
      <c r="G168" s="17" t="s">
        <v>181</v>
      </c>
      <c r="H168" s="17" t="s">
        <v>395</v>
      </c>
      <c r="I168" s="18">
        <v>240</v>
      </c>
      <c r="J168" s="20">
        <f>100-59.7</f>
        <v>40.299999999999997</v>
      </c>
    </row>
    <row r="169" spans="1:10" ht="43.5" x14ac:dyDescent="0.25">
      <c r="A169" s="25" t="s">
        <v>313</v>
      </c>
      <c r="B169" s="13" t="s">
        <v>27</v>
      </c>
      <c r="C169" s="13" t="s">
        <v>17</v>
      </c>
      <c r="D169" s="13" t="s">
        <v>12</v>
      </c>
      <c r="E169" s="13" t="s">
        <v>17</v>
      </c>
      <c r="F169" s="14">
        <v>6</v>
      </c>
      <c r="G169" s="13" t="s">
        <v>181</v>
      </c>
      <c r="H169" s="13" t="s">
        <v>335</v>
      </c>
      <c r="I169" s="14"/>
      <c r="J169" s="24">
        <f>J170</f>
        <v>20455.2</v>
      </c>
    </row>
    <row r="170" spans="1:10" x14ac:dyDescent="0.25">
      <c r="A170" s="23" t="s">
        <v>206</v>
      </c>
      <c r="B170" s="17" t="s">
        <v>27</v>
      </c>
      <c r="C170" s="17" t="s">
        <v>17</v>
      </c>
      <c r="D170" s="17" t="s">
        <v>12</v>
      </c>
      <c r="E170" s="17" t="s">
        <v>17</v>
      </c>
      <c r="F170" s="18">
        <v>6</v>
      </c>
      <c r="G170" s="17" t="s">
        <v>181</v>
      </c>
      <c r="H170" s="17" t="s">
        <v>229</v>
      </c>
      <c r="I170" s="18"/>
      <c r="J170" s="20">
        <f>J171</f>
        <v>20455.2</v>
      </c>
    </row>
    <row r="171" spans="1:10" ht="30" x14ac:dyDescent="0.25">
      <c r="A171" s="23" t="s">
        <v>196</v>
      </c>
      <c r="B171" s="17" t="s">
        <v>27</v>
      </c>
      <c r="C171" s="17" t="s">
        <v>17</v>
      </c>
      <c r="D171" s="17" t="s">
        <v>12</v>
      </c>
      <c r="E171" s="17" t="s">
        <v>17</v>
      </c>
      <c r="F171" s="18">
        <v>6</v>
      </c>
      <c r="G171" s="17" t="s">
        <v>181</v>
      </c>
      <c r="H171" s="17" t="s">
        <v>229</v>
      </c>
      <c r="I171" s="18">
        <v>240</v>
      </c>
      <c r="J171" s="20">
        <v>20455.2</v>
      </c>
    </row>
    <row r="172" spans="1:10" ht="17.25" customHeight="1" x14ac:dyDescent="0.25">
      <c r="A172" s="25" t="s">
        <v>116</v>
      </c>
      <c r="B172" s="14">
        <v>871</v>
      </c>
      <c r="C172" s="13" t="s">
        <v>17</v>
      </c>
      <c r="D172" s="14" t="s">
        <v>12</v>
      </c>
      <c r="E172" s="13" t="s">
        <v>100</v>
      </c>
      <c r="F172" s="14">
        <v>0</v>
      </c>
      <c r="G172" s="13" t="s">
        <v>181</v>
      </c>
      <c r="H172" s="13" t="s">
        <v>335</v>
      </c>
      <c r="I172" s="18"/>
      <c r="J172" s="24">
        <f>J173</f>
        <v>1150.4000000000001</v>
      </c>
    </row>
    <row r="173" spans="1:10" x14ac:dyDescent="0.25">
      <c r="A173" s="23" t="s">
        <v>117</v>
      </c>
      <c r="B173" s="18">
        <v>871</v>
      </c>
      <c r="C173" s="17" t="s">
        <v>17</v>
      </c>
      <c r="D173" s="18" t="s">
        <v>12</v>
      </c>
      <c r="E173" s="17" t="s">
        <v>100</v>
      </c>
      <c r="F173" s="18">
        <v>9</v>
      </c>
      <c r="G173" s="17" t="s">
        <v>181</v>
      </c>
      <c r="H173" s="17" t="s">
        <v>335</v>
      </c>
      <c r="I173" s="18"/>
      <c r="J173" s="20">
        <f>J174</f>
        <v>1150.4000000000001</v>
      </c>
    </row>
    <row r="174" spans="1:10" ht="30" x14ac:dyDescent="0.25">
      <c r="A174" s="23" t="s">
        <v>180</v>
      </c>
      <c r="B174" s="18">
        <v>871</v>
      </c>
      <c r="C174" s="17" t="s">
        <v>17</v>
      </c>
      <c r="D174" s="18" t="s">
        <v>12</v>
      </c>
      <c r="E174" s="17" t="s">
        <v>100</v>
      </c>
      <c r="F174" s="18">
        <v>9</v>
      </c>
      <c r="G174" s="17" t="s">
        <v>181</v>
      </c>
      <c r="H174" s="17" t="s">
        <v>241</v>
      </c>
      <c r="I174" s="18"/>
      <c r="J174" s="20">
        <f>J175</f>
        <v>1150.4000000000001</v>
      </c>
    </row>
    <row r="175" spans="1:10" ht="30" x14ac:dyDescent="0.25">
      <c r="A175" s="23" t="s">
        <v>196</v>
      </c>
      <c r="B175" s="18">
        <v>871</v>
      </c>
      <c r="C175" s="17" t="s">
        <v>17</v>
      </c>
      <c r="D175" s="18" t="s">
        <v>12</v>
      </c>
      <c r="E175" s="17" t="s">
        <v>100</v>
      </c>
      <c r="F175" s="18">
        <v>9</v>
      </c>
      <c r="G175" s="17" t="s">
        <v>181</v>
      </c>
      <c r="H175" s="17" t="s">
        <v>241</v>
      </c>
      <c r="I175" s="18">
        <v>240</v>
      </c>
      <c r="J175" s="20">
        <v>1150.4000000000001</v>
      </c>
    </row>
    <row r="176" spans="1:10" hidden="1" x14ac:dyDescent="0.25">
      <c r="A176" s="12" t="s">
        <v>83</v>
      </c>
      <c r="B176" s="14">
        <v>871</v>
      </c>
      <c r="C176" s="13" t="s">
        <v>17</v>
      </c>
      <c r="D176" s="13" t="s">
        <v>14</v>
      </c>
      <c r="E176" s="17"/>
      <c r="F176" s="18"/>
      <c r="G176" s="17"/>
      <c r="H176" s="17"/>
      <c r="I176" s="37"/>
      <c r="J176" s="24">
        <f>J177</f>
        <v>0</v>
      </c>
    </row>
    <row r="177" spans="1:10" s="27" customFormat="1" ht="43.5" hidden="1" x14ac:dyDescent="0.25">
      <c r="A177" s="25" t="s">
        <v>376</v>
      </c>
      <c r="B177" s="14">
        <v>871</v>
      </c>
      <c r="C177" s="13" t="s">
        <v>17</v>
      </c>
      <c r="D177" s="13" t="s">
        <v>14</v>
      </c>
      <c r="E177" s="13" t="s">
        <v>17</v>
      </c>
      <c r="F177" s="14">
        <v>0</v>
      </c>
      <c r="G177" s="13" t="s">
        <v>181</v>
      </c>
      <c r="H177" s="13" t="s">
        <v>335</v>
      </c>
      <c r="I177" s="59"/>
      <c r="J177" s="24">
        <f>J178</f>
        <v>0</v>
      </c>
    </row>
    <row r="178" spans="1:10" ht="30" hidden="1" customHeight="1" x14ac:dyDescent="0.25">
      <c r="A178" s="12" t="s">
        <v>177</v>
      </c>
      <c r="B178" s="14">
        <v>871</v>
      </c>
      <c r="C178" s="13" t="s">
        <v>17</v>
      </c>
      <c r="D178" s="13" t="s">
        <v>14</v>
      </c>
      <c r="E178" s="13" t="s">
        <v>17</v>
      </c>
      <c r="F178" s="14">
        <v>3</v>
      </c>
      <c r="G178" s="17" t="s">
        <v>181</v>
      </c>
      <c r="H178" s="17" t="s">
        <v>335</v>
      </c>
      <c r="I178" s="59"/>
      <c r="J178" s="24">
        <f>J179</f>
        <v>0</v>
      </c>
    </row>
    <row r="179" spans="1:10" hidden="1" x14ac:dyDescent="0.25">
      <c r="A179" s="16" t="s">
        <v>124</v>
      </c>
      <c r="B179" s="18">
        <v>871</v>
      </c>
      <c r="C179" s="17" t="s">
        <v>17</v>
      </c>
      <c r="D179" s="17" t="s">
        <v>14</v>
      </c>
      <c r="E179" s="17" t="s">
        <v>17</v>
      </c>
      <c r="F179" s="18">
        <v>3</v>
      </c>
      <c r="G179" s="17" t="s">
        <v>181</v>
      </c>
      <c r="H179" s="121">
        <v>29550</v>
      </c>
      <c r="I179" s="37"/>
      <c r="J179" s="20">
        <f>J180</f>
        <v>0</v>
      </c>
    </row>
    <row r="180" spans="1:10" ht="30" hidden="1" x14ac:dyDescent="0.25">
      <c r="A180" s="23" t="s">
        <v>196</v>
      </c>
      <c r="B180" s="18">
        <v>871</v>
      </c>
      <c r="C180" s="17" t="s">
        <v>17</v>
      </c>
      <c r="D180" s="17" t="s">
        <v>14</v>
      </c>
      <c r="E180" s="17" t="s">
        <v>17</v>
      </c>
      <c r="F180" s="18">
        <v>3</v>
      </c>
      <c r="G180" s="17" t="s">
        <v>181</v>
      </c>
      <c r="H180" s="121">
        <v>29550</v>
      </c>
      <c r="I180" s="121">
        <v>240</v>
      </c>
      <c r="J180" s="20"/>
    </row>
    <row r="181" spans="1:10" x14ac:dyDescent="0.25">
      <c r="A181" s="12" t="s">
        <v>3</v>
      </c>
      <c r="B181" s="14">
        <v>871</v>
      </c>
      <c r="C181" s="13" t="s">
        <v>17</v>
      </c>
      <c r="D181" s="14" t="s">
        <v>13</v>
      </c>
      <c r="E181" s="13" t="s">
        <v>10</v>
      </c>
      <c r="F181" s="14"/>
      <c r="G181" s="13"/>
      <c r="H181" s="17"/>
      <c r="I181" s="14"/>
      <c r="J181" s="15">
        <f>J182</f>
        <v>31950.600000000002</v>
      </c>
    </row>
    <row r="182" spans="1:10" s="27" customFormat="1" ht="29.25" x14ac:dyDescent="0.25">
      <c r="A182" s="12" t="s">
        <v>374</v>
      </c>
      <c r="B182" s="13" t="s">
        <v>27</v>
      </c>
      <c r="C182" s="13" t="s">
        <v>17</v>
      </c>
      <c r="D182" s="13" t="s">
        <v>13</v>
      </c>
      <c r="E182" s="13" t="s">
        <v>13</v>
      </c>
      <c r="F182" s="14">
        <v>0</v>
      </c>
      <c r="G182" s="13" t="s">
        <v>181</v>
      </c>
      <c r="H182" s="13" t="s">
        <v>335</v>
      </c>
      <c r="I182" s="14"/>
      <c r="J182" s="24">
        <f>J183+J188</f>
        <v>31950.600000000002</v>
      </c>
    </row>
    <row r="183" spans="1:10" ht="29.25" x14ac:dyDescent="0.25">
      <c r="A183" s="25" t="s">
        <v>127</v>
      </c>
      <c r="B183" s="13" t="s">
        <v>27</v>
      </c>
      <c r="C183" s="13" t="s">
        <v>17</v>
      </c>
      <c r="D183" s="13" t="s">
        <v>13</v>
      </c>
      <c r="E183" s="13" t="s">
        <v>13</v>
      </c>
      <c r="F183" s="14">
        <v>2</v>
      </c>
      <c r="G183" s="17" t="s">
        <v>181</v>
      </c>
      <c r="H183" s="17" t="s">
        <v>335</v>
      </c>
      <c r="I183" s="14"/>
      <c r="J183" s="24">
        <f>J184+J186</f>
        <v>9356.2000000000007</v>
      </c>
    </row>
    <row r="184" spans="1:10" x14ac:dyDescent="0.25">
      <c r="A184" s="23" t="s">
        <v>128</v>
      </c>
      <c r="B184" s="17" t="s">
        <v>27</v>
      </c>
      <c r="C184" s="17" t="s">
        <v>17</v>
      </c>
      <c r="D184" s="17" t="s">
        <v>13</v>
      </c>
      <c r="E184" s="17" t="s">
        <v>13</v>
      </c>
      <c r="F184" s="18">
        <v>2</v>
      </c>
      <c r="G184" s="17" t="s">
        <v>181</v>
      </c>
      <c r="H184" s="17" t="s">
        <v>242</v>
      </c>
      <c r="I184" s="18"/>
      <c r="J184" s="20">
        <f>J185</f>
        <v>5856.2</v>
      </c>
    </row>
    <row r="185" spans="1:10" ht="30" x14ac:dyDescent="0.25">
      <c r="A185" s="23" t="s">
        <v>196</v>
      </c>
      <c r="B185" s="17" t="s">
        <v>27</v>
      </c>
      <c r="C185" s="17" t="s">
        <v>17</v>
      </c>
      <c r="D185" s="17" t="s">
        <v>13</v>
      </c>
      <c r="E185" s="17" t="s">
        <v>13</v>
      </c>
      <c r="F185" s="18">
        <v>2</v>
      </c>
      <c r="G185" s="17" t="s">
        <v>181</v>
      </c>
      <c r="H185" s="17" t="s">
        <v>242</v>
      </c>
      <c r="I185" s="18">
        <v>240</v>
      </c>
      <c r="J185" s="20">
        <v>5856.2</v>
      </c>
    </row>
    <row r="186" spans="1:10" x14ac:dyDescent="0.25">
      <c r="A186" s="23" t="s">
        <v>131</v>
      </c>
      <c r="B186" s="17" t="s">
        <v>27</v>
      </c>
      <c r="C186" s="17" t="s">
        <v>17</v>
      </c>
      <c r="D186" s="17" t="s">
        <v>13</v>
      </c>
      <c r="E186" s="17" t="s">
        <v>13</v>
      </c>
      <c r="F186" s="18">
        <v>2</v>
      </c>
      <c r="G186" s="17" t="s">
        <v>181</v>
      </c>
      <c r="H186" s="17" t="s">
        <v>243</v>
      </c>
      <c r="I186" s="18"/>
      <c r="J186" s="20">
        <f>J187</f>
        <v>3500</v>
      </c>
    </row>
    <row r="187" spans="1:10" ht="30" x14ac:dyDescent="0.25">
      <c r="A187" s="23" t="s">
        <v>196</v>
      </c>
      <c r="B187" s="17" t="s">
        <v>27</v>
      </c>
      <c r="C187" s="17" t="s">
        <v>17</v>
      </c>
      <c r="D187" s="17" t="s">
        <v>13</v>
      </c>
      <c r="E187" s="17" t="s">
        <v>13</v>
      </c>
      <c r="F187" s="18">
        <v>2</v>
      </c>
      <c r="G187" s="17" t="s">
        <v>181</v>
      </c>
      <c r="H187" s="17" t="s">
        <v>243</v>
      </c>
      <c r="I187" s="18">
        <v>240</v>
      </c>
      <c r="J187" s="20">
        <v>3500</v>
      </c>
    </row>
    <row r="188" spans="1:10" ht="29.25" x14ac:dyDescent="0.25">
      <c r="A188" s="25" t="s">
        <v>129</v>
      </c>
      <c r="B188" s="13" t="s">
        <v>27</v>
      </c>
      <c r="C188" s="13" t="s">
        <v>17</v>
      </c>
      <c r="D188" s="13" t="s">
        <v>13</v>
      </c>
      <c r="E188" s="13" t="s">
        <v>13</v>
      </c>
      <c r="F188" s="14">
        <v>3</v>
      </c>
      <c r="G188" s="13" t="s">
        <v>181</v>
      </c>
      <c r="H188" s="13" t="s">
        <v>335</v>
      </c>
      <c r="I188" s="14"/>
      <c r="J188" s="24">
        <f>J189+J191+J193+J195+J197+J199+J201+J203+J205+J207+J209</f>
        <v>22594.400000000001</v>
      </c>
    </row>
    <row r="189" spans="1:10" x14ac:dyDescent="0.25">
      <c r="A189" s="23" t="s">
        <v>123</v>
      </c>
      <c r="B189" s="17" t="s">
        <v>27</v>
      </c>
      <c r="C189" s="17" t="s">
        <v>17</v>
      </c>
      <c r="D189" s="17" t="s">
        <v>13</v>
      </c>
      <c r="E189" s="17" t="s">
        <v>13</v>
      </c>
      <c r="F189" s="18">
        <v>3</v>
      </c>
      <c r="G189" s="17" t="s">
        <v>181</v>
      </c>
      <c r="H189" s="17" t="s">
        <v>235</v>
      </c>
      <c r="I189" s="18"/>
      <c r="J189" s="20">
        <f>J190</f>
        <v>300</v>
      </c>
    </row>
    <row r="190" spans="1:10" ht="30" x14ac:dyDescent="0.25">
      <c r="A190" s="23" t="s">
        <v>196</v>
      </c>
      <c r="B190" s="17" t="s">
        <v>27</v>
      </c>
      <c r="C190" s="17" t="s">
        <v>17</v>
      </c>
      <c r="D190" s="17" t="s">
        <v>13</v>
      </c>
      <c r="E190" s="17" t="s">
        <v>13</v>
      </c>
      <c r="F190" s="18">
        <v>3</v>
      </c>
      <c r="G190" s="17" t="s">
        <v>181</v>
      </c>
      <c r="H190" s="17" t="s">
        <v>235</v>
      </c>
      <c r="I190" s="18">
        <v>240</v>
      </c>
      <c r="J190" s="20">
        <v>300</v>
      </c>
    </row>
    <row r="191" spans="1:10" x14ac:dyDescent="0.25">
      <c r="A191" s="23" t="s">
        <v>130</v>
      </c>
      <c r="B191" s="17" t="s">
        <v>27</v>
      </c>
      <c r="C191" s="17" t="s">
        <v>17</v>
      </c>
      <c r="D191" s="17" t="s">
        <v>13</v>
      </c>
      <c r="E191" s="17" t="s">
        <v>13</v>
      </c>
      <c r="F191" s="18">
        <v>3</v>
      </c>
      <c r="G191" s="17" t="s">
        <v>181</v>
      </c>
      <c r="H191" s="17" t="s">
        <v>244</v>
      </c>
      <c r="I191" s="18"/>
      <c r="J191" s="20">
        <f>J192</f>
        <v>600</v>
      </c>
    </row>
    <row r="192" spans="1:10" ht="30" x14ac:dyDescent="0.25">
      <c r="A192" s="23" t="s">
        <v>196</v>
      </c>
      <c r="B192" s="17" t="s">
        <v>27</v>
      </c>
      <c r="C192" s="17" t="s">
        <v>17</v>
      </c>
      <c r="D192" s="17" t="s">
        <v>13</v>
      </c>
      <c r="E192" s="17" t="s">
        <v>13</v>
      </c>
      <c r="F192" s="18">
        <v>3</v>
      </c>
      <c r="G192" s="17" t="s">
        <v>181</v>
      </c>
      <c r="H192" s="17" t="s">
        <v>244</v>
      </c>
      <c r="I192" s="18">
        <v>240</v>
      </c>
      <c r="J192" s="20">
        <v>600</v>
      </c>
    </row>
    <row r="193" spans="1:30" x14ac:dyDescent="0.25">
      <c r="A193" s="23" t="s">
        <v>132</v>
      </c>
      <c r="B193" s="17" t="s">
        <v>27</v>
      </c>
      <c r="C193" s="17" t="s">
        <v>17</v>
      </c>
      <c r="D193" s="17" t="s">
        <v>13</v>
      </c>
      <c r="E193" s="17" t="s">
        <v>13</v>
      </c>
      <c r="F193" s="18">
        <v>3</v>
      </c>
      <c r="G193" s="17" t="s">
        <v>181</v>
      </c>
      <c r="H193" s="18">
        <v>29220</v>
      </c>
      <c r="I193" s="18"/>
      <c r="J193" s="20">
        <f>J194</f>
        <v>800</v>
      </c>
    </row>
    <row r="194" spans="1:30" ht="30" x14ac:dyDescent="0.25">
      <c r="A194" s="23" t="s">
        <v>196</v>
      </c>
      <c r="B194" s="17" t="s">
        <v>27</v>
      </c>
      <c r="C194" s="17" t="s">
        <v>17</v>
      </c>
      <c r="D194" s="17" t="s">
        <v>13</v>
      </c>
      <c r="E194" s="17" t="s">
        <v>13</v>
      </c>
      <c r="F194" s="18">
        <v>3</v>
      </c>
      <c r="G194" s="17" t="s">
        <v>181</v>
      </c>
      <c r="H194" s="18">
        <v>29220</v>
      </c>
      <c r="I194" s="18">
        <v>240</v>
      </c>
      <c r="J194" s="20">
        <v>800</v>
      </c>
    </row>
    <row r="195" spans="1:30" x14ac:dyDescent="0.25">
      <c r="A195" s="23" t="s">
        <v>135</v>
      </c>
      <c r="B195" s="17" t="s">
        <v>27</v>
      </c>
      <c r="C195" s="17" t="s">
        <v>17</v>
      </c>
      <c r="D195" s="17" t="s">
        <v>13</v>
      </c>
      <c r="E195" s="17" t="s">
        <v>13</v>
      </c>
      <c r="F195" s="18">
        <v>3</v>
      </c>
      <c r="G195" s="17" t="s">
        <v>181</v>
      </c>
      <c r="H195" s="17" t="s">
        <v>245</v>
      </c>
      <c r="I195" s="18"/>
      <c r="J195" s="20">
        <f>J196</f>
        <v>17494.400000000001</v>
      </c>
    </row>
    <row r="196" spans="1:30" ht="30" x14ac:dyDescent="0.25">
      <c r="A196" s="23" t="s">
        <v>196</v>
      </c>
      <c r="B196" s="17" t="s">
        <v>27</v>
      </c>
      <c r="C196" s="17" t="s">
        <v>17</v>
      </c>
      <c r="D196" s="17" t="s">
        <v>13</v>
      </c>
      <c r="E196" s="17" t="s">
        <v>13</v>
      </c>
      <c r="F196" s="18">
        <v>3</v>
      </c>
      <c r="G196" s="17" t="s">
        <v>181</v>
      </c>
      <c r="H196" s="17" t="s">
        <v>245</v>
      </c>
      <c r="I196" s="18">
        <v>240</v>
      </c>
      <c r="J196" s="20">
        <v>17494.400000000001</v>
      </c>
    </row>
    <row r="197" spans="1:30" ht="15" hidden="1" customHeight="1" x14ac:dyDescent="0.25">
      <c r="A197" s="23" t="s">
        <v>133</v>
      </c>
      <c r="B197" s="17" t="s">
        <v>27</v>
      </c>
      <c r="C197" s="17" t="s">
        <v>17</v>
      </c>
      <c r="D197" s="17" t="s">
        <v>13</v>
      </c>
      <c r="E197" s="17" t="s">
        <v>13</v>
      </c>
      <c r="F197" s="18">
        <v>3</v>
      </c>
      <c r="G197" s="17" t="s">
        <v>181</v>
      </c>
      <c r="H197" s="18">
        <v>29470</v>
      </c>
      <c r="I197" s="18"/>
      <c r="J197" s="20">
        <f>J198</f>
        <v>0</v>
      </c>
      <c r="K197" s="179"/>
      <c r="L197" s="179"/>
      <c r="M197" s="179"/>
      <c r="N197" s="179"/>
      <c r="O197" s="179"/>
      <c r="P197" s="179"/>
      <c r="Q197" s="179"/>
      <c r="R197" s="179"/>
      <c r="S197" s="179"/>
      <c r="T197" s="179"/>
      <c r="U197" s="179"/>
      <c r="V197" s="179"/>
      <c r="W197" s="179"/>
      <c r="X197" s="179"/>
      <c r="Y197" s="179"/>
      <c r="Z197" s="179"/>
      <c r="AA197" s="179"/>
      <c r="AB197" s="179"/>
      <c r="AC197" s="179"/>
      <c r="AD197" s="179"/>
    </row>
    <row r="198" spans="1:30" ht="30" hidden="1" x14ac:dyDescent="0.25">
      <c r="A198" s="23" t="s">
        <v>196</v>
      </c>
      <c r="B198" s="17" t="s">
        <v>27</v>
      </c>
      <c r="C198" s="17" t="s">
        <v>17</v>
      </c>
      <c r="D198" s="17" t="s">
        <v>13</v>
      </c>
      <c r="E198" s="17" t="s">
        <v>13</v>
      </c>
      <c r="F198" s="18">
        <v>3</v>
      </c>
      <c r="G198" s="17" t="s">
        <v>181</v>
      </c>
      <c r="H198" s="18">
        <v>29470</v>
      </c>
      <c r="I198" s="18">
        <v>240</v>
      </c>
      <c r="J198" s="20">
        <v>0</v>
      </c>
    </row>
    <row r="199" spans="1:30" x14ac:dyDescent="0.25">
      <c r="A199" s="23" t="s">
        <v>134</v>
      </c>
      <c r="B199" s="17" t="s">
        <v>27</v>
      </c>
      <c r="C199" s="17" t="s">
        <v>17</v>
      </c>
      <c r="D199" s="17" t="s">
        <v>13</v>
      </c>
      <c r="E199" s="17" t="s">
        <v>13</v>
      </c>
      <c r="F199" s="18">
        <v>3</v>
      </c>
      <c r="G199" s="17" t="s">
        <v>181</v>
      </c>
      <c r="H199" s="18">
        <v>29490</v>
      </c>
      <c r="I199" s="18"/>
      <c r="J199" s="20">
        <f>J200</f>
        <v>400</v>
      </c>
    </row>
    <row r="200" spans="1:30" ht="30" x14ac:dyDescent="0.25">
      <c r="A200" s="23" t="s">
        <v>196</v>
      </c>
      <c r="B200" s="17" t="s">
        <v>27</v>
      </c>
      <c r="C200" s="17" t="s">
        <v>17</v>
      </c>
      <c r="D200" s="17" t="s">
        <v>13</v>
      </c>
      <c r="E200" s="17" t="s">
        <v>13</v>
      </c>
      <c r="F200" s="18">
        <v>3</v>
      </c>
      <c r="G200" s="17" t="s">
        <v>181</v>
      </c>
      <c r="H200" s="18">
        <v>29490</v>
      </c>
      <c r="I200" s="18">
        <v>240</v>
      </c>
      <c r="J200" s="20">
        <v>400</v>
      </c>
    </row>
    <row r="201" spans="1:30" x14ac:dyDescent="0.25">
      <c r="A201" s="23" t="s">
        <v>155</v>
      </c>
      <c r="B201" s="17" t="s">
        <v>27</v>
      </c>
      <c r="C201" s="17" t="s">
        <v>17</v>
      </c>
      <c r="D201" s="17" t="s">
        <v>13</v>
      </c>
      <c r="E201" s="17" t="s">
        <v>13</v>
      </c>
      <c r="F201" s="18">
        <v>3</v>
      </c>
      <c r="G201" s="17" t="s">
        <v>181</v>
      </c>
      <c r="H201" s="17" t="s">
        <v>277</v>
      </c>
      <c r="I201" s="18"/>
      <c r="J201" s="20">
        <f>J202</f>
        <v>600</v>
      </c>
    </row>
    <row r="202" spans="1:30" ht="30" x14ac:dyDescent="0.25">
      <c r="A202" s="23" t="s">
        <v>196</v>
      </c>
      <c r="B202" s="17" t="s">
        <v>27</v>
      </c>
      <c r="C202" s="17" t="s">
        <v>17</v>
      </c>
      <c r="D202" s="17" t="s">
        <v>13</v>
      </c>
      <c r="E202" s="17" t="s">
        <v>13</v>
      </c>
      <c r="F202" s="18">
        <v>3</v>
      </c>
      <c r="G202" s="17" t="s">
        <v>181</v>
      </c>
      <c r="H202" s="17" t="s">
        <v>277</v>
      </c>
      <c r="I202" s="18">
        <v>240</v>
      </c>
      <c r="J202" s="20">
        <v>600</v>
      </c>
    </row>
    <row r="203" spans="1:30" x14ac:dyDescent="0.25">
      <c r="A203" s="23" t="s">
        <v>156</v>
      </c>
      <c r="B203" s="17" t="s">
        <v>27</v>
      </c>
      <c r="C203" s="17" t="s">
        <v>17</v>
      </c>
      <c r="D203" s="17" t="s">
        <v>13</v>
      </c>
      <c r="E203" s="17" t="s">
        <v>13</v>
      </c>
      <c r="F203" s="18">
        <v>3</v>
      </c>
      <c r="G203" s="17" t="s">
        <v>181</v>
      </c>
      <c r="H203" s="17" t="s">
        <v>246</v>
      </c>
      <c r="I203" s="18"/>
      <c r="J203" s="20">
        <f>J204</f>
        <v>100</v>
      </c>
    </row>
    <row r="204" spans="1:30" ht="30" x14ac:dyDescent="0.25">
      <c r="A204" s="23" t="s">
        <v>196</v>
      </c>
      <c r="B204" s="17" t="s">
        <v>27</v>
      </c>
      <c r="C204" s="17" t="s">
        <v>17</v>
      </c>
      <c r="D204" s="17" t="s">
        <v>13</v>
      </c>
      <c r="E204" s="17" t="s">
        <v>13</v>
      </c>
      <c r="F204" s="18">
        <v>3</v>
      </c>
      <c r="G204" s="17" t="s">
        <v>181</v>
      </c>
      <c r="H204" s="17" t="s">
        <v>246</v>
      </c>
      <c r="I204" s="18">
        <v>240</v>
      </c>
      <c r="J204" s="20">
        <v>100</v>
      </c>
    </row>
    <row r="205" spans="1:30" hidden="1" x14ac:dyDescent="0.25">
      <c r="A205" s="23" t="s">
        <v>170</v>
      </c>
      <c r="B205" s="17" t="s">
        <v>27</v>
      </c>
      <c r="C205" s="17" t="s">
        <v>17</v>
      </c>
      <c r="D205" s="17" t="s">
        <v>13</v>
      </c>
      <c r="E205" s="17" t="s">
        <v>13</v>
      </c>
      <c r="F205" s="18">
        <v>3</v>
      </c>
      <c r="G205" s="17" t="s">
        <v>181</v>
      </c>
      <c r="H205" s="17" t="s">
        <v>247</v>
      </c>
      <c r="I205" s="18"/>
      <c r="J205" s="20">
        <f>J206</f>
        <v>0</v>
      </c>
    </row>
    <row r="206" spans="1:30" ht="30" hidden="1" x14ac:dyDescent="0.25">
      <c r="A206" s="23" t="s">
        <v>196</v>
      </c>
      <c r="B206" s="17" t="s">
        <v>27</v>
      </c>
      <c r="C206" s="17" t="s">
        <v>17</v>
      </c>
      <c r="D206" s="17" t="s">
        <v>13</v>
      </c>
      <c r="E206" s="17" t="s">
        <v>13</v>
      </c>
      <c r="F206" s="18">
        <v>3</v>
      </c>
      <c r="G206" s="17" t="s">
        <v>181</v>
      </c>
      <c r="H206" s="17" t="s">
        <v>247</v>
      </c>
      <c r="I206" s="18">
        <v>240</v>
      </c>
      <c r="J206" s="20"/>
    </row>
    <row r="207" spans="1:30" hidden="1" x14ac:dyDescent="0.25">
      <c r="A207" s="23" t="s">
        <v>211</v>
      </c>
      <c r="B207" s="17" t="s">
        <v>27</v>
      </c>
      <c r="C207" s="17" t="s">
        <v>17</v>
      </c>
      <c r="D207" s="17" t="s">
        <v>13</v>
      </c>
      <c r="E207" s="17" t="s">
        <v>13</v>
      </c>
      <c r="F207" s="18">
        <v>3</v>
      </c>
      <c r="G207" s="17" t="s">
        <v>181</v>
      </c>
      <c r="H207" s="17" t="s">
        <v>248</v>
      </c>
      <c r="I207" s="18"/>
      <c r="J207" s="20">
        <f>J208</f>
        <v>0</v>
      </c>
    </row>
    <row r="208" spans="1:30" ht="30" hidden="1" x14ac:dyDescent="0.25">
      <c r="A208" s="23" t="s">
        <v>196</v>
      </c>
      <c r="B208" s="17" t="s">
        <v>27</v>
      </c>
      <c r="C208" s="17" t="s">
        <v>17</v>
      </c>
      <c r="D208" s="17" t="s">
        <v>13</v>
      </c>
      <c r="E208" s="17" t="s">
        <v>13</v>
      </c>
      <c r="F208" s="18">
        <v>3</v>
      </c>
      <c r="G208" s="17" t="s">
        <v>181</v>
      </c>
      <c r="H208" s="17" t="s">
        <v>248</v>
      </c>
      <c r="I208" s="18">
        <v>240</v>
      </c>
      <c r="J208" s="20">
        <v>0</v>
      </c>
    </row>
    <row r="209" spans="1:10" x14ac:dyDescent="0.25">
      <c r="A209" s="23" t="s">
        <v>171</v>
      </c>
      <c r="B209" s="17" t="s">
        <v>27</v>
      </c>
      <c r="C209" s="17" t="s">
        <v>17</v>
      </c>
      <c r="D209" s="17" t="s">
        <v>13</v>
      </c>
      <c r="E209" s="17" t="s">
        <v>13</v>
      </c>
      <c r="F209" s="18">
        <v>3</v>
      </c>
      <c r="G209" s="17" t="s">
        <v>181</v>
      </c>
      <c r="H209" s="17" t="s">
        <v>249</v>
      </c>
      <c r="I209" s="18"/>
      <c r="J209" s="20">
        <f>J210</f>
        <v>2300</v>
      </c>
    </row>
    <row r="210" spans="1:10" ht="30" customHeight="1" x14ac:dyDescent="0.25">
      <c r="A210" s="23" t="s">
        <v>196</v>
      </c>
      <c r="B210" s="17" t="s">
        <v>27</v>
      </c>
      <c r="C210" s="17" t="s">
        <v>17</v>
      </c>
      <c r="D210" s="17" t="s">
        <v>13</v>
      </c>
      <c r="E210" s="17" t="s">
        <v>13</v>
      </c>
      <c r="F210" s="18">
        <v>3</v>
      </c>
      <c r="G210" s="17" t="s">
        <v>181</v>
      </c>
      <c r="H210" s="17" t="s">
        <v>249</v>
      </c>
      <c r="I210" s="18">
        <v>240</v>
      </c>
      <c r="J210" s="20">
        <f>959.2-450+1790.8</f>
        <v>2300</v>
      </c>
    </row>
    <row r="211" spans="1:10" x14ac:dyDescent="0.25">
      <c r="A211" s="25" t="s">
        <v>314</v>
      </c>
      <c r="B211" s="13" t="s">
        <v>27</v>
      </c>
      <c r="C211" s="13" t="s">
        <v>17</v>
      </c>
      <c r="D211" s="13" t="s">
        <v>17</v>
      </c>
      <c r="E211" s="13" t="s">
        <v>181</v>
      </c>
      <c r="F211" s="14">
        <v>0</v>
      </c>
      <c r="G211" s="13" t="s">
        <v>181</v>
      </c>
      <c r="H211" s="13" t="s">
        <v>335</v>
      </c>
      <c r="I211" s="14"/>
      <c r="J211" s="24">
        <f>J212+J218</f>
        <v>18316.3</v>
      </c>
    </row>
    <row r="212" spans="1:10" ht="30" x14ac:dyDescent="0.25">
      <c r="A212" s="16" t="s">
        <v>374</v>
      </c>
      <c r="B212" s="17" t="s">
        <v>17</v>
      </c>
      <c r="C212" s="17" t="s">
        <v>17</v>
      </c>
      <c r="D212" s="17" t="s">
        <v>17</v>
      </c>
      <c r="E212" s="17" t="s">
        <v>13</v>
      </c>
      <c r="F212" s="18">
        <v>0</v>
      </c>
      <c r="G212" s="17" t="s">
        <v>181</v>
      </c>
      <c r="H212" s="17" t="s">
        <v>335</v>
      </c>
      <c r="I212" s="14"/>
      <c r="J212" s="20">
        <f>J213</f>
        <v>17916.3</v>
      </c>
    </row>
    <row r="213" spans="1:10" s="27" customFormat="1" x14ac:dyDescent="0.25">
      <c r="A213" s="25" t="s">
        <v>136</v>
      </c>
      <c r="B213" s="13" t="s">
        <v>27</v>
      </c>
      <c r="C213" s="13" t="s">
        <v>17</v>
      </c>
      <c r="D213" s="13" t="s">
        <v>17</v>
      </c>
      <c r="E213" s="13" t="s">
        <v>13</v>
      </c>
      <c r="F213" s="14">
        <v>4</v>
      </c>
      <c r="G213" s="13" t="s">
        <v>181</v>
      </c>
      <c r="H213" s="13" t="s">
        <v>335</v>
      </c>
      <c r="I213" s="14"/>
      <c r="J213" s="24">
        <f>J214</f>
        <v>17916.3</v>
      </c>
    </row>
    <row r="214" spans="1:10" ht="30" x14ac:dyDescent="0.25">
      <c r="A214" s="23" t="s">
        <v>137</v>
      </c>
      <c r="B214" s="17" t="s">
        <v>27</v>
      </c>
      <c r="C214" s="17" t="s">
        <v>17</v>
      </c>
      <c r="D214" s="17" t="s">
        <v>17</v>
      </c>
      <c r="E214" s="17" t="s">
        <v>13</v>
      </c>
      <c r="F214" s="18">
        <v>4</v>
      </c>
      <c r="G214" s="17" t="s">
        <v>181</v>
      </c>
      <c r="H214" s="17" t="s">
        <v>250</v>
      </c>
      <c r="I214" s="18"/>
      <c r="J214" s="20">
        <f>SUM(J215:J217)</f>
        <v>17916.3</v>
      </c>
    </row>
    <row r="215" spans="1:10" x14ac:dyDescent="0.25">
      <c r="A215" s="16" t="s">
        <v>186</v>
      </c>
      <c r="B215" s="17" t="s">
        <v>27</v>
      </c>
      <c r="C215" s="17" t="s">
        <v>17</v>
      </c>
      <c r="D215" s="17" t="s">
        <v>17</v>
      </c>
      <c r="E215" s="17" t="s">
        <v>13</v>
      </c>
      <c r="F215" s="18">
        <v>4</v>
      </c>
      <c r="G215" s="17" t="s">
        <v>181</v>
      </c>
      <c r="H215" s="17" t="s">
        <v>250</v>
      </c>
      <c r="I215" s="18">
        <v>110</v>
      </c>
      <c r="J215" s="20">
        <v>15065.3</v>
      </c>
    </row>
    <row r="216" spans="1:10" ht="30" x14ac:dyDescent="0.25">
      <c r="A216" s="23" t="s">
        <v>196</v>
      </c>
      <c r="B216" s="17" t="s">
        <v>27</v>
      </c>
      <c r="C216" s="17" t="s">
        <v>17</v>
      </c>
      <c r="D216" s="17" t="s">
        <v>17</v>
      </c>
      <c r="E216" s="17" t="s">
        <v>13</v>
      </c>
      <c r="F216" s="18">
        <v>4</v>
      </c>
      <c r="G216" s="17" t="s">
        <v>181</v>
      </c>
      <c r="H216" s="17" t="s">
        <v>250</v>
      </c>
      <c r="I216" s="18">
        <v>240</v>
      </c>
      <c r="J216" s="20">
        <v>2800</v>
      </c>
    </row>
    <row r="217" spans="1:10" x14ac:dyDescent="0.25">
      <c r="A217" s="16" t="s">
        <v>188</v>
      </c>
      <c r="B217" s="17" t="s">
        <v>27</v>
      </c>
      <c r="C217" s="17" t="s">
        <v>17</v>
      </c>
      <c r="D217" s="17" t="s">
        <v>17</v>
      </c>
      <c r="E217" s="17" t="s">
        <v>13</v>
      </c>
      <c r="F217" s="18">
        <v>4</v>
      </c>
      <c r="G217" s="17" t="s">
        <v>181</v>
      </c>
      <c r="H217" s="17" t="s">
        <v>250</v>
      </c>
      <c r="I217" s="18">
        <v>850</v>
      </c>
      <c r="J217" s="20">
        <v>51</v>
      </c>
    </row>
    <row r="218" spans="1:10" s="27" customFormat="1" ht="43.5" x14ac:dyDescent="0.25">
      <c r="A218" s="12" t="s">
        <v>197</v>
      </c>
      <c r="B218" s="14">
        <v>871</v>
      </c>
      <c r="C218" s="13" t="s">
        <v>17</v>
      </c>
      <c r="D218" s="13" t="s">
        <v>17</v>
      </c>
      <c r="E218" s="13" t="s">
        <v>21</v>
      </c>
      <c r="F218" s="14">
        <v>0</v>
      </c>
      <c r="G218" s="13" t="s">
        <v>181</v>
      </c>
      <c r="H218" s="13" t="s">
        <v>335</v>
      </c>
      <c r="I218" s="14"/>
      <c r="J218" s="24">
        <f>J219</f>
        <v>400</v>
      </c>
    </row>
    <row r="219" spans="1:10" x14ac:dyDescent="0.25">
      <c r="A219" s="12" t="s">
        <v>212</v>
      </c>
      <c r="B219" s="14">
        <v>871</v>
      </c>
      <c r="C219" s="13" t="s">
        <v>17</v>
      </c>
      <c r="D219" s="13" t="s">
        <v>17</v>
      </c>
      <c r="E219" s="13" t="s">
        <v>21</v>
      </c>
      <c r="F219" s="14">
        <v>2</v>
      </c>
      <c r="G219" s="13" t="s">
        <v>181</v>
      </c>
      <c r="H219" s="13" t="s">
        <v>335</v>
      </c>
      <c r="I219" s="14"/>
      <c r="J219" s="24">
        <f>J220+J223+J226</f>
        <v>400</v>
      </c>
    </row>
    <row r="220" spans="1:10" x14ac:dyDescent="0.25">
      <c r="A220" s="16" t="s">
        <v>278</v>
      </c>
      <c r="B220" s="18">
        <v>871</v>
      </c>
      <c r="C220" s="17" t="s">
        <v>17</v>
      </c>
      <c r="D220" s="17" t="s">
        <v>17</v>
      </c>
      <c r="E220" s="17" t="s">
        <v>21</v>
      </c>
      <c r="F220" s="18">
        <v>2</v>
      </c>
      <c r="G220" s="17" t="s">
        <v>12</v>
      </c>
      <c r="H220" s="17" t="s">
        <v>335</v>
      </c>
      <c r="I220" s="18"/>
      <c r="J220" s="20">
        <f>J221</f>
        <v>50</v>
      </c>
    </row>
    <row r="221" spans="1:10" ht="30" x14ac:dyDescent="0.25">
      <c r="A221" s="23" t="s">
        <v>199</v>
      </c>
      <c r="B221" s="18">
        <v>871</v>
      </c>
      <c r="C221" s="17" t="s">
        <v>17</v>
      </c>
      <c r="D221" s="17" t="s">
        <v>17</v>
      </c>
      <c r="E221" s="17" t="s">
        <v>21</v>
      </c>
      <c r="F221" s="17" t="s">
        <v>178</v>
      </c>
      <c r="G221" s="17" t="s">
        <v>12</v>
      </c>
      <c r="H221" s="17" t="s">
        <v>227</v>
      </c>
      <c r="I221" s="17"/>
      <c r="J221" s="20">
        <f>J222</f>
        <v>50</v>
      </c>
    </row>
    <row r="222" spans="1:10" ht="30" x14ac:dyDescent="0.25">
      <c r="A222" s="23" t="s">
        <v>196</v>
      </c>
      <c r="B222" s="18">
        <v>871</v>
      </c>
      <c r="C222" s="17" t="s">
        <v>17</v>
      </c>
      <c r="D222" s="17" t="s">
        <v>17</v>
      </c>
      <c r="E222" s="17" t="s">
        <v>21</v>
      </c>
      <c r="F222" s="17" t="s">
        <v>178</v>
      </c>
      <c r="G222" s="17" t="s">
        <v>12</v>
      </c>
      <c r="H222" s="17" t="s">
        <v>227</v>
      </c>
      <c r="I222" s="17" t="s">
        <v>202</v>
      </c>
      <c r="J222" s="20">
        <v>50</v>
      </c>
    </row>
    <row r="223" spans="1:10" x14ac:dyDescent="0.25">
      <c r="A223" s="16" t="s">
        <v>279</v>
      </c>
      <c r="B223" s="18">
        <v>871</v>
      </c>
      <c r="C223" s="17" t="s">
        <v>17</v>
      </c>
      <c r="D223" s="17" t="s">
        <v>17</v>
      </c>
      <c r="E223" s="17" t="s">
        <v>21</v>
      </c>
      <c r="F223" s="18">
        <v>2</v>
      </c>
      <c r="G223" s="17" t="s">
        <v>14</v>
      </c>
      <c r="H223" s="17"/>
      <c r="I223" s="18"/>
      <c r="J223" s="20">
        <f>J224</f>
        <v>300</v>
      </c>
    </row>
    <row r="224" spans="1:10" ht="30" x14ac:dyDescent="0.25">
      <c r="A224" s="23" t="s">
        <v>199</v>
      </c>
      <c r="B224" s="18">
        <v>871</v>
      </c>
      <c r="C224" s="17" t="s">
        <v>17</v>
      </c>
      <c r="D224" s="17" t="s">
        <v>17</v>
      </c>
      <c r="E224" s="17" t="s">
        <v>21</v>
      </c>
      <c r="F224" s="17" t="s">
        <v>178</v>
      </c>
      <c r="G224" s="17" t="s">
        <v>14</v>
      </c>
      <c r="H224" s="17" t="s">
        <v>227</v>
      </c>
      <c r="I224" s="17"/>
      <c r="J224" s="20">
        <f>J225</f>
        <v>300</v>
      </c>
    </row>
    <row r="225" spans="1:10" ht="30" x14ac:dyDescent="0.25">
      <c r="A225" s="23" t="s">
        <v>196</v>
      </c>
      <c r="B225" s="18">
        <v>871</v>
      </c>
      <c r="C225" s="17" t="s">
        <v>17</v>
      </c>
      <c r="D225" s="17" t="s">
        <v>17</v>
      </c>
      <c r="E225" s="17" t="s">
        <v>21</v>
      </c>
      <c r="F225" s="17" t="s">
        <v>178</v>
      </c>
      <c r="G225" s="17" t="s">
        <v>14</v>
      </c>
      <c r="H225" s="17" t="s">
        <v>227</v>
      </c>
      <c r="I225" s="17" t="s">
        <v>202</v>
      </c>
      <c r="J225" s="20">
        <v>300</v>
      </c>
    </row>
    <row r="226" spans="1:10" x14ac:dyDescent="0.25">
      <c r="A226" s="16" t="s">
        <v>282</v>
      </c>
      <c r="B226" s="18">
        <v>871</v>
      </c>
      <c r="C226" s="17" t="s">
        <v>17</v>
      </c>
      <c r="D226" s="17" t="s">
        <v>17</v>
      </c>
      <c r="E226" s="17" t="s">
        <v>21</v>
      </c>
      <c r="F226" s="17" t="s">
        <v>178</v>
      </c>
      <c r="G226" s="17" t="s">
        <v>13</v>
      </c>
      <c r="H226" s="17" t="s">
        <v>335</v>
      </c>
      <c r="I226" s="17"/>
      <c r="J226" s="20">
        <f>J227</f>
        <v>50</v>
      </c>
    </row>
    <row r="227" spans="1:10" ht="30" x14ac:dyDescent="0.25">
      <c r="A227" s="23" t="s">
        <v>199</v>
      </c>
      <c r="B227" s="18">
        <v>871</v>
      </c>
      <c r="C227" s="17" t="s">
        <v>17</v>
      </c>
      <c r="D227" s="17" t="s">
        <v>17</v>
      </c>
      <c r="E227" s="17" t="s">
        <v>21</v>
      </c>
      <c r="F227" s="17" t="s">
        <v>178</v>
      </c>
      <c r="G227" s="17" t="s">
        <v>13</v>
      </c>
      <c r="H227" s="17" t="s">
        <v>227</v>
      </c>
      <c r="I227" s="17"/>
      <c r="J227" s="20">
        <f>J228</f>
        <v>50</v>
      </c>
    </row>
    <row r="228" spans="1:10" ht="30" x14ac:dyDescent="0.25">
      <c r="A228" s="23" t="s">
        <v>196</v>
      </c>
      <c r="B228" s="18">
        <v>871</v>
      </c>
      <c r="C228" s="17" t="s">
        <v>17</v>
      </c>
      <c r="D228" s="17" t="s">
        <v>17</v>
      </c>
      <c r="E228" s="17" t="s">
        <v>21</v>
      </c>
      <c r="F228" s="17" t="s">
        <v>178</v>
      </c>
      <c r="G228" s="17" t="s">
        <v>13</v>
      </c>
      <c r="H228" s="17" t="s">
        <v>227</v>
      </c>
      <c r="I228" s="17" t="s">
        <v>202</v>
      </c>
      <c r="J228" s="20">
        <v>50</v>
      </c>
    </row>
    <row r="229" spans="1:10" x14ac:dyDescent="0.25">
      <c r="A229" s="14" t="s">
        <v>70</v>
      </c>
      <c r="B229" s="14">
        <v>871</v>
      </c>
      <c r="C229" s="13" t="s">
        <v>21</v>
      </c>
      <c r="D229" s="13"/>
      <c r="E229" s="13"/>
      <c r="F229" s="14"/>
      <c r="G229" s="13"/>
      <c r="H229" s="13"/>
      <c r="I229" s="14"/>
      <c r="J229" s="15">
        <f>J230+J235</f>
        <v>288</v>
      </c>
    </row>
    <row r="230" spans="1:10" ht="29.25" x14ac:dyDescent="0.25">
      <c r="A230" s="120" t="s">
        <v>74</v>
      </c>
      <c r="B230" s="14">
        <v>871</v>
      </c>
      <c r="C230" s="13" t="s">
        <v>21</v>
      </c>
      <c r="D230" s="13" t="s">
        <v>17</v>
      </c>
      <c r="E230" s="17"/>
      <c r="F230" s="18"/>
      <c r="G230" s="17"/>
      <c r="H230" s="17"/>
      <c r="I230" s="18"/>
      <c r="J230" s="24">
        <f>J231</f>
        <v>30</v>
      </c>
    </row>
    <row r="231" spans="1:10" x14ac:dyDescent="0.25">
      <c r="A231" s="16" t="s">
        <v>104</v>
      </c>
      <c r="B231" s="18">
        <v>871</v>
      </c>
      <c r="C231" s="17" t="s">
        <v>21</v>
      </c>
      <c r="D231" s="17" t="s">
        <v>17</v>
      </c>
      <c r="E231" s="17">
        <v>92</v>
      </c>
      <c r="F231" s="18">
        <v>0</v>
      </c>
      <c r="G231" s="17" t="s">
        <v>181</v>
      </c>
      <c r="H231" s="17" t="s">
        <v>335</v>
      </c>
      <c r="I231" s="18"/>
      <c r="J231" s="20">
        <f>J232</f>
        <v>30</v>
      </c>
    </row>
    <row r="232" spans="1:10" s="27" customFormat="1" x14ac:dyDescent="0.25">
      <c r="A232" s="23" t="s">
        <v>169</v>
      </c>
      <c r="B232" s="18">
        <v>871</v>
      </c>
      <c r="C232" s="17" t="s">
        <v>21</v>
      </c>
      <c r="D232" s="17" t="s">
        <v>17</v>
      </c>
      <c r="E232" s="17">
        <v>92</v>
      </c>
      <c r="F232" s="18">
        <v>2</v>
      </c>
      <c r="G232" s="17" t="s">
        <v>181</v>
      </c>
      <c r="H232" s="17" t="s">
        <v>335</v>
      </c>
      <c r="I232" s="18"/>
      <c r="J232" s="20">
        <f>J233</f>
        <v>30</v>
      </c>
    </row>
    <row r="233" spans="1:10" s="27" customFormat="1" x14ac:dyDescent="0.25">
      <c r="A233" s="23" t="s">
        <v>138</v>
      </c>
      <c r="B233" s="18">
        <v>871</v>
      </c>
      <c r="C233" s="17" t="s">
        <v>21</v>
      </c>
      <c r="D233" s="17" t="s">
        <v>17</v>
      </c>
      <c r="E233" s="17">
        <v>92</v>
      </c>
      <c r="F233" s="18">
        <v>2</v>
      </c>
      <c r="G233" s="17" t="s">
        <v>181</v>
      </c>
      <c r="H233" s="17" t="s">
        <v>251</v>
      </c>
      <c r="I233" s="18"/>
      <c r="J233" s="20">
        <f>J234</f>
        <v>30</v>
      </c>
    </row>
    <row r="234" spans="1:10" s="27" customFormat="1" ht="30" x14ac:dyDescent="0.25">
      <c r="A234" s="23" t="s">
        <v>196</v>
      </c>
      <c r="B234" s="18">
        <v>871</v>
      </c>
      <c r="C234" s="17" t="s">
        <v>21</v>
      </c>
      <c r="D234" s="17" t="s">
        <v>17</v>
      </c>
      <c r="E234" s="17">
        <v>92</v>
      </c>
      <c r="F234" s="18">
        <v>2</v>
      </c>
      <c r="G234" s="17" t="s">
        <v>181</v>
      </c>
      <c r="H234" s="17" t="s">
        <v>251</v>
      </c>
      <c r="I234" s="18">
        <v>240</v>
      </c>
      <c r="J234" s="20">
        <v>30</v>
      </c>
    </row>
    <row r="235" spans="1:10" s="27" customFormat="1" x14ac:dyDescent="0.25">
      <c r="A235" s="12" t="s">
        <v>140</v>
      </c>
      <c r="B235" s="14">
        <v>871</v>
      </c>
      <c r="C235" s="13" t="s">
        <v>21</v>
      </c>
      <c r="D235" s="13" t="s">
        <v>21</v>
      </c>
      <c r="E235" s="13"/>
      <c r="F235" s="14"/>
      <c r="G235" s="13"/>
      <c r="H235" s="13"/>
      <c r="I235" s="14"/>
      <c r="J235" s="15">
        <f>J236</f>
        <v>258</v>
      </c>
    </row>
    <row r="236" spans="1:10" s="27" customFormat="1" ht="43.5" x14ac:dyDescent="0.25">
      <c r="A236" s="25" t="s">
        <v>377</v>
      </c>
      <c r="B236" s="14">
        <v>871</v>
      </c>
      <c r="C236" s="13" t="s">
        <v>21</v>
      </c>
      <c r="D236" s="13" t="s">
        <v>21</v>
      </c>
      <c r="E236" s="13" t="s">
        <v>126</v>
      </c>
      <c r="F236" s="14">
        <v>0</v>
      </c>
      <c r="G236" s="13" t="s">
        <v>181</v>
      </c>
      <c r="H236" s="13" t="s">
        <v>335</v>
      </c>
      <c r="I236" s="14"/>
      <c r="J236" s="15">
        <f>J237</f>
        <v>258</v>
      </c>
    </row>
    <row r="237" spans="1:10" s="27" customFormat="1" x14ac:dyDescent="0.25">
      <c r="A237" s="12" t="s">
        <v>140</v>
      </c>
      <c r="B237" s="14">
        <v>871</v>
      </c>
      <c r="C237" s="13" t="s">
        <v>21</v>
      </c>
      <c r="D237" s="13" t="s">
        <v>21</v>
      </c>
      <c r="E237" s="13" t="s">
        <v>126</v>
      </c>
      <c r="F237" s="14">
        <v>1</v>
      </c>
      <c r="G237" s="13" t="s">
        <v>181</v>
      </c>
      <c r="H237" s="13" t="s">
        <v>335</v>
      </c>
      <c r="I237" s="14"/>
      <c r="J237" s="15">
        <f>J238+J240</f>
        <v>258</v>
      </c>
    </row>
    <row r="238" spans="1:10" s="27" customFormat="1" x14ac:dyDescent="0.25">
      <c r="A238" s="16" t="s">
        <v>141</v>
      </c>
      <c r="B238" s="18">
        <v>871</v>
      </c>
      <c r="C238" s="17" t="s">
        <v>21</v>
      </c>
      <c r="D238" s="17" t="s">
        <v>21</v>
      </c>
      <c r="E238" s="17" t="s">
        <v>126</v>
      </c>
      <c r="F238" s="18">
        <v>1</v>
      </c>
      <c r="G238" s="17" t="s">
        <v>181</v>
      </c>
      <c r="H238" s="17" t="s">
        <v>252</v>
      </c>
      <c r="I238" s="18"/>
      <c r="J238" s="19">
        <f>J239</f>
        <v>100</v>
      </c>
    </row>
    <row r="239" spans="1:10" s="27" customFormat="1" ht="45" x14ac:dyDescent="0.25">
      <c r="A239" s="23" t="s">
        <v>396</v>
      </c>
      <c r="B239" s="18">
        <v>871</v>
      </c>
      <c r="C239" s="17" t="s">
        <v>21</v>
      </c>
      <c r="D239" s="17" t="s">
        <v>21</v>
      </c>
      <c r="E239" s="17" t="s">
        <v>126</v>
      </c>
      <c r="F239" s="18">
        <v>1</v>
      </c>
      <c r="G239" s="17" t="s">
        <v>181</v>
      </c>
      <c r="H239" s="17" t="s">
        <v>252</v>
      </c>
      <c r="I239" s="18">
        <v>810</v>
      </c>
      <c r="J239" s="19">
        <v>100</v>
      </c>
    </row>
    <row r="240" spans="1:10" s="27" customFormat="1" x14ac:dyDescent="0.25">
      <c r="A240" s="16" t="s">
        <v>139</v>
      </c>
      <c r="B240" s="18">
        <v>871</v>
      </c>
      <c r="C240" s="17" t="s">
        <v>21</v>
      </c>
      <c r="D240" s="17" t="s">
        <v>21</v>
      </c>
      <c r="E240" s="17" t="s">
        <v>126</v>
      </c>
      <c r="F240" s="18">
        <v>1</v>
      </c>
      <c r="G240" s="17" t="s">
        <v>181</v>
      </c>
      <c r="H240" s="17" t="s">
        <v>253</v>
      </c>
      <c r="I240" s="18"/>
      <c r="J240" s="19">
        <f>J241</f>
        <v>158</v>
      </c>
    </row>
    <row r="241" spans="1:10" s="27" customFormat="1" ht="30" x14ac:dyDescent="0.25">
      <c r="A241" s="23" t="s">
        <v>196</v>
      </c>
      <c r="B241" s="18">
        <v>871</v>
      </c>
      <c r="C241" s="17" t="s">
        <v>21</v>
      </c>
      <c r="D241" s="17" t="s">
        <v>21</v>
      </c>
      <c r="E241" s="17" t="s">
        <v>126</v>
      </c>
      <c r="F241" s="18">
        <v>1</v>
      </c>
      <c r="G241" s="17" t="s">
        <v>181</v>
      </c>
      <c r="H241" s="17" t="s">
        <v>253</v>
      </c>
      <c r="I241" s="18">
        <v>240</v>
      </c>
      <c r="J241" s="19">
        <v>158</v>
      </c>
    </row>
    <row r="242" spans="1:10" s="27" customFormat="1" x14ac:dyDescent="0.25">
      <c r="A242" s="14" t="s">
        <v>90</v>
      </c>
      <c r="B242" s="13" t="s">
        <v>27</v>
      </c>
      <c r="C242" s="13" t="s">
        <v>22</v>
      </c>
      <c r="D242" s="17"/>
      <c r="E242" s="17"/>
      <c r="F242" s="18"/>
      <c r="G242" s="17"/>
      <c r="H242" s="17"/>
      <c r="I242" s="18"/>
      <c r="J242" s="15">
        <f>J243+J274</f>
        <v>17586.599999999999</v>
      </c>
    </row>
    <row r="243" spans="1:10" s="27" customFormat="1" x14ac:dyDescent="0.25">
      <c r="A243" s="12" t="s">
        <v>23</v>
      </c>
      <c r="B243" s="13" t="s">
        <v>27</v>
      </c>
      <c r="C243" s="13" t="s">
        <v>22</v>
      </c>
      <c r="D243" s="14" t="s">
        <v>12</v>
      </c>
      <c r="E243" s="13" t="s">
        <v>10</v>
      </c>
      <c r="F243" s="14"/>
      <c r="G243" s="13"/>
      <c r="H243" s="13"/>
      <c r="I243" s="14" t="s">
        <v>8</v>
      </c>
      <c r="J243" s="15">
        <f>J268+J244+J253+J261</f>
        <v>14505.599999999999</v>
      </c>
    </row>
    <row r="244" spans="1:10" s="27" customFormat="1" ht="45" x14ac:dyDescent="0.25">
      <c r="A244" s="23" t="s">
        <v>377</v>
      </c>
      <c r="B244" s="17" t="s">
        <v>27</v>
      </c>
      <c r="C244" s="17" t="s">
        <v>22</v>
      </c>
      <c r="D244" s="17" t="s">
        <v>12</v>
      </c>
      <c r="E244" s="17" t="s">
        <v>126</v>
      </c>
      <c r="F244" s="18">
        <v>0</v>
      </c>
      <c r="G244" s="17" t="s">
        <v>181</v>
      </c>
      <c r="H244" s="17" t="s">
        <v>335</v>
      </c>
      <c r="I244" s="18"/>
      <c r="J244" s="19">
        <f>J245+J250</f>
        <v>13575.3</v>
      </c>
    </row>
    <row r="245" spans="1:10" s="27" customFormat="1" x14ac:dyDescent="0.25">
      <c r="A245" s="25" t="s">
        <v>142</v>
      </c>
      <c r="B245" s="13" t="s">
        <v>27</v>
      </c>
      <c r="C245" s="13" t="s">
        <v>22</v>
      </c>
      <c r="D245" s="13" t="s">
        <v>12</v>
      </c>
      <c r="E245" s="13" t="s">
        <v>126</v>
      </c>
      <c r="F245" s="14">
        <v>2</v>
      </c>
      <c r="G245" s="13" t="s">
        <v>181</v>
      </c>
      <c r="H245" s="13" t="s">
        <v>335</v>
      </c>
      <c r="I245" s="14"/>
      <c r="J245" s="15">
        <f>J246</f>
        <v>2645.4</v>
      </c>
    </row>
    <row r="246" spans="1:10" ht="30" x14ac:dyDescent="0.25">
      <c r="A246" s="23" t="s">
        <v>137</v>
      </c>
      <c r="B246" s="17" t="s">
        <v>27</v>
      </c>
      <c r="C246" s="17" t="s">
        <v>22</v>
      </c>
      <c r="D246" s="17" t="s">
        <v>12</v>
      </c>
      <c r="E246" s="17" t="s">
        <v>126</v>
      </c>
      <c r="F246" s="18">
        <v>2</v>
      </c>
      <c r="G246" s="17" t="s">
        <v>181</v>
      </c>
      <c r="H246" s="17" t="s">
        <v>250</v>
      </c>
      <c r="I246" s="18"/>
      <c r="J246" s="19">
        <f>SUM(J247:J249)</f>
        <v>2645.4</v>
      </c>
    </row>
    <row r="247" spans="1:10" x14ac:dyDescent="0.25">
      <c r="A247" s="16" t="s">
        <v>186</v>
      </c>
      <c r="B247" s="17" t="s">
        <v>27</v>
      </c>
      <c r="C247" s="17" t="s">
        <v>22</v>
      </c>
      <c r="D247" s="17" t="s">
        <v>12</v>
      </c>
      <c r="E247" s="17" t="s">
        <v>126</v>
      </c>
      <c r="F247" s="18">
        <v>2</v>
      </c>
      <c r="G247" s="17" t="s">
        <v>181</v>
      </c>
      <c r="H247" s="17" t="s">
        <v>250</v>
      </c>
      <c r="I247" s="18">
        <v>110</v>
      </c>
      <c r="J247" s="19">
        <v>1570.4</v>
      </c>
    </row>
    <row r="248" spans="1:10" ht="30" x14ac:dyDescent="0.25">
      <c r="A248" s="23" t="s">
        <v>196</v>
      </c>
      <c r="B248" s="17" t="s">
        <v>27</v>
      </c>
      <c r="C248" s="17" t="s">
        <v>22</v>
      </c>
      <c r="D248" s="17" t="s">
        <v>12</v>
      </c>
      <c r="E248" s="17" t="s">
        <v>126</v>
      </c>
      <c r="F248" s="18">
        <v>2</v>
      </c>
      <c r="G248" s="17" t="s">
        <v>181</v>
      </c>
      <c r="H248" s="17" t="s">
        <v>250</v>
      </c>
      <c r="I248" s="18">
        <v>240</v>
      </c>
      <c r="J248" s="19">
        <v>1055</v>
      </c>
    </row>
    <row r="249" spans="1:10" x14ac:dyDescent="0.25">
      <c r="A249" s="16" t="s">
        <v>188</v>
      </c>
      <c r="B249" s="17" t="s">
        <v>27</v>
      </c>
      <c r="C249" s="17" t="s">
        <v>22</v>
      </c>
      <c r="D249" s="17" t="s">
        <v>12</v>
      </c>
      <c r="E249" s="17" t="s">
        <v>126</v>
      </c>
      <c r="F249" s="18">
        <v>2</v>
      </c>
      <c r="G249" s="17" t="s">
        <v>181</v>
      </c>
      <c r="H249" s="17" t="s">
        <v>250</v>
      </c>
      <c r="I249" s="18">
        <v>850</v>
      </c>
      <c r="J249" s="19">
        <v>20</v>
      </c>
    </row>
    <row r="250" spans="1:10" x14ac:dyDescent="0.25">
      <c r="A250" s="25" t="s">
        <v>392</v>
      </c>
      <c r="B250" s="13" t="s">
        <v>27</v>
      </c>
      <c r="C250" s="13" t="s">
        <v>22</v>
      </c>
      <c r="D250" s="13" t="s">
        <v>12</v>
      </c>
      <c r="E250" s="13" t="s">
        <v>126</v>
      </c>
      <c r="F250" s="14">
        <v>4</v>
      </c>
      <c r="G250" s="13" t="s">
        <v>181</v>
      </c>
      <c r="H250" s="13" t="s">
        <v>335</v>
      </c>
      <c r="I250" s="14"/>
      <c r="J250" s="15">
        <f>J251</f>
        <v>10929.9</v>
      </c>
    </row>
    <row r="251" spans="1:10" ht="30" x14ac:dyDescent="0.25">
      <c r="A251" s="23" t="s">
        <v>137</v>
      </c>
      <c r="B251" s="17" t="s">
        <v>27</v>
      </c>
      <c r="C251" s="17" t="s">
        <v>22</v>
      </c>
      <c r="D251" s="17" t="s">
        <v>12</v>
      </c>
      <c r="E251" s="17" t="s">
        <v>126</v>
      </c>
      <c r="F251" s="18">
        <v>4</v>
      </c>
      <c r="G251" s="17" t="s">
        <v>181</v>
      </c>
      <c r="H251" s="17" t="s">
        <v>250</v>
      </c>
      <c r="I251" s="18"/>
      <c r="J251" s="19">
        <f>SUM(J252:J252)</f>
        <v>10929.9</v>
      </c>
    </row>
    <row r="252" spans="1:10" x14ac:dyDescent="0.25">
      <c r="A252" s="16" t="s">
        <v>400</v>
      </c>
      <c r="B252" s="17" t="s">
        <v>27</v>
      </c>
      <c r="C252" s="17" t="s">
        <v>22</v>
      </c>
      <c r="D252" s="17" t="s">
        <v>12</v>
      </c>
      <c r="E252" s="17" t="s">
        <v>126</v>
      </c>
      <c r="F252" s="18">
        <v>4</v>
      </c>
      <c r="G252" s="17" t="s">
        <v>181</v>
      </c>
      <c r="H252" s="17" t="s">
        <v>250</v>
      </c>
      <c r="I252" s="18">
        <v>620</v>
      </c>
      <c r="J252" s="19">
        <f>10929.9</f>
        <v>10929.9</v>
      </c>
    </row>
    <row r="253" spans="1:10" s="27" customFormat="1" ht="43.5" x14ac:dyDescent="0.25">
      <c r="A253" s="12" t="s">
        <v>197</v>
      </c>
      <c r="B253" s="14">
        <v>871</v>
      </c>
      <c r="C253" s="13" t="s">
        <v>22</v>
      </c>
      <c r="D253" s="13" t="s">
        <v>12</v>
      </c>
      <c r="E253" s="13" t="s">
        <v>21</v>
      </c>
      <c r="F253" s="14">
        <v>0</v>
      </c>
      <c r="G253" s="13" t="s">
        <v>181</v>
      </c>
      <c r="H253" s="13" t="s">
        <v>335</v>
      </c>
      <c r="I253" s="14"/>
      <c r="J253" s="24">
        <f>J254</f>
        <v>82.5</v>
      </c>
    </row>
    <row r="254" spans="1:10" x14ac:dyDescent="0.25">
      <c r="A254" s="12" t="s">
        <v>213</v>
      </c>
      <c r="B254" s="14">
        <v>871</v>
      </c>
      <c r="C254" s="13" t="s">
        <v>22</v>
      </c>
      <c r="D254" s="13" t="s">
        <v>12</v>
      </c>
      <c r="E254" s="13" t="s">
        <v>21</v>
      </c>
      <c r="F254" s="14">
        <v>3</v>
      </c>
      <c r="G254" s="13" t="s">
        <v>181</v>
      </c>
      <c r="H254" s="13" t="s">
        <v>335</v>
      </c>
      <c r="I254" s="14"/>
      <c r="J254" s="24">
        <f>J256+J258</f>
        <v>82.5</v>
      </c>
    </row>
    <row r="255" spans="1:10" x14ac:dyDescent="0.25">
      <c r="A255" s="16" t="s">
        <v>278</v>
      </c>
      <c r="B255" s="18">
        <v>871</v>
      </c>
      <c r="C255" s="17" t="s">
        <v>22</v>
      </c>
      <c r="D255" s="17" t="s">
        <v>12</v>
      </c>
      <c r="E255" s="17" t="s">
        <v>21</v>
      </c>
      <c r="F255" s="18">
        <v>3</v>
      </c>
      <c r="G255" s="17" t="s">
        <v>12</v>
      </c>
      <c r="H255" s="17" t="s">
        <v>335</v>
      </c>
      <c r="I255" s="18"/>
      <c r="J255" s="20">
        <f>J256</f>
        <v>72.5</v>
      </c>
    </row>
    <row r="256" spans="1:10" ht="30" x14ac:dyDescent="0.25">
      <c r="A256" s="23" t="s">
        <v>199</v>
      </c>
      <c r="B256" s="18">
        <v>871</v>
      </c>
      <c r="C256" s="17" t="s">
        <v>22</v>
      </c>
      <c r="D256" s="17" t="s">
        <v>12</v>
      </c>
      <c r="E256" s="17" t="s">
        <v>21</v>
      </c>
      <c r="F256" s="17" t="s">
        <v>214</v>
      </c>
      <c r="G256" s="17" t="s">
        <v>12</v>
      </c>
      <c r="H256" s="17" t="s">
        <v>227</v>
      </c>
      <c r="I256" s="17"/>
      <c r="J256" s="20">
        <f>J257</f>
        <v>72.5</v>
      </c>
    </row>
    <row r="257" spans="1:10" ht="30" x14ac:dyDescent="0.25">
      <c r="A257" s="23" t="s">
        <v>196</v>
      </c>
      <c r="B257" s="18">
        <v>871</v>
      </c>
      <c r="C257" s="17" t="s">
        <v>22</v>
      </c>
      <c r="D257" s="17" t="s">
        <v>12</v>
      </c>
      <c r="E257" s="17" t="s">
        <v>21</v>
      </c>
      <c r="F257" s="17" t="s">
        <v>214</v>
      </c>
      <c r="G257" s="17" t="s">
        <v>12</v>
      </c>
      <c r="H257" s="17" t="s">
        <v>227</v>
      </c>
      <c r="I257" s="17" t="s">
        <v>202</v>
      </c>
      <c r="J257" s="20">
        <v>72.5</v>
      </c>
    </row>
    <row r="258" spans="1:10" x14ac:dyDescent="0.25">
      <c r="A258" s="16" t="s">
        <v>282</v>
      </c>
      <c r="B258" s="18">
        <v>871</v>
      </c>
      <c r="C258" s="17" t="s">
        <v>22</v>
      </c>
      <c r="D258" s="17" t="s">
        <v>12</v>
      </c>
      <c r="E258" s="17" t="s">
        <v>21</v>
      </c>
      <c r="F258" s="18">
        <v>3</v>
      </c>
      <c r="G258" s="17" t="s">
        <v>14</v>
      </c>
      <c r="H258" s="17" t="s">
        <v>335</v>
      </c>
      <c r="I258" s="18"/>
      <c r="J258" s="20">
        <f>J259</f>
        <v>10</v>
      </c>
    </row>
    <row r="259" spans="1:10" ht="30" x14ac:dyDescent="0.25">
      <c r="A259" s="23" t="s">
        <v>199</v>
      </c>
      <c r="B259" s="18">
        <v>871</v>
      </c>
      <c r="C259" s="17" t="s">
        <v>22</v>
      </c>
      <c r="D259" s="17" t="s">
        <v>12</v>
      </c>
      <c r="E259" s="17" t="s">
        <v>21</v>
      </c>
      <c r="F259" s="17" t="s">
        <v>214</v>
      </c>
      <c r="G259" s="17" t="s">
        <v>14</v>
      </c>
      <c r="H259" s="17" t="s">
        <v>227</v>
      </c>
      <c r="I259" s="17"/>
      <c r="J259" s="20">
        <f>J260</f>
        <v>10</v>
      </c>
    </row>
    <row r="260" spans="1:10" ht="30" x14ac:dyDescent="0.25">
      <c r="A260" s="23" t="s">
        <v>196</v>
      </c>
      <c r="B260" s="18">
        <v>871</v>
      </c>
      <c r="C260" s="17" t="s">
        <v>22</v>
      </c>
      <c r="D260" s="17" t="s">
        <v>12</v>
      </c>
      <c r="E260" s="17" t="s">
        <v>21</v>
      </c>
      <c r="F260" s="17" t="s">
        <v>214</v>
      </c>
      <c r="G260" s="17" t="s">
        <v>14</v>
      </c>
      <c r="H260" s="17" t="s">
        <v>227</v>
      </c>
      <c r="I260" s="17" t="s">
        <v>202</v>
      </c>
      <c r="J260" s="20">
        <v>10</v>
      </c>
    </row>
    <row r="261" spans="1:10" ht="43.5" x14ac:dyDescent="0.25">
      <c r="A261" s="12" t="s">
        <v>367</v>
      </c>
      <c r="B261" s="14">
        <v>871</v>
      </c>
      <c r="C261" s="13" t="s">
        <v>22</v>
      </c>
      <c r="D261" s="13" t="s">
        <v>12</v>
      </c>
      <c r="E261" s="13" t="s">
        <v>85</v>
      </c>
      <c r="F261" s="14">
        <v>0</v>
      </c>
      <c r="G261" s="13" t="s">
        <v>181</v>
      </c>
      <c r="H261" s="13" t="s">
        <v>335</v>
      </c>
      <c r="I261" s="14"/>
      <c r="J261" s="24">
        <f>J262+J265</f>
        <v>450</v>
      </c>
    </row>
    <row r="262" spans="1:10" x14ac:dyDescent="0.25">
      <c r="A262" s="23" t="s">
        <v>315</v>
      </c>
      <c r="B262" s="18">
        <v>871</v>
      </c>
      <c r="C262" s="17" t="s">
        <v>22</v>
      </c>
      <c r="D262" s="17" t="s">
        <v>12</v>
      </c>
      <c r="E262" s="17" t="s">
        <v>85</v>
      </c>
      <c r="F262" s="17" t="s">
        <v>205</v>
      </c>
      <c r="G262" s="17" t="s">
        <v>12</v>
      </c>
      <c r="H262" s="17" t="s">
        <v>335</v>
      </c>
      <c r="I262" s="17"/>
      <c r="J262" s="20">
        <f>J263</f>
        <v>350</v>
      </c>
    </row>
    <row r="263" spans="1:10" x14ac:dyDescent="0.25">
      <c r="A263" s="23" t="s">
        <v>316</v>
      </c>
      <c r="B263" s="18">
        <v>871</v>
      </c>
      <c r="C263" s="17" t="s">
        <v>22</v>
      </c>
      <c r="D263" s="17" t="s">
        <v>12</v>
      </c>
      <c r="E263" s="17" t="s">
        <v>85</v>
      </c>
      <c r="F263" s="17" t="s">
        <v>205</v>
      </c>
      <c r="G263" s="17" t="s">
        <v>12</v>
      </c>
      <c r="H263" s="17" t="s">
        <v>317</v>
      </c>
      <c r="I263" s="17"/>
      <c r="J263" s="20">
        <f>J264</f>
        <v>350</v>
      </c>
    </row>
    <row r="264" spans="1:10" ht="30" x14ac:dyDescent="0.25">
      <c r="A264" s="23" t="s">
        <v>196</v>
      </c>
      <c r="B264" s="18">
        <v>871</v>
      </c>
      <c r="C264" s="17" t="s">
        <v>22</v>
      </c>
      <c r="D264" s="17" t="s">
        <v>12</v>
      </c>
      <c r="E264" s="17" t="s">
        <v>85</v>
      </c>
      <c r="F264" s="17" t="s">
        <v>205</v>
      </c>
      <c r="G264" s="17" t="s">
        <v>12</v>
      </c>
      <c r="H264" s="17" t="s">
        <v>317</v>
      </c>
      <c r="I264" s="17" t="s">
        <v>202</v>
      </c>
      <c r="J264" s="20">
        <v>350</v>
      </c>
    </row>
    <row r="265" spans="1:10" x14ac:dyDescent="0.25">
      <c r="A265" s="23" t="s">
        <v>318</v>
      </c>
      <c r="B265" s="18">
        <v>871</v>
      </c>
      <c r="C265" s="17" t="s">
        <v>22</v>
      </c>
      <c r="D265" s="17" t="s">
        <v>12</v>
      </c>
      <c r="E265" s="17" t="s">
        <v>85</v>
      </c>
      <c r="F265" s="17" t="s">
        <v>205</v>
      </c>
      <c r="G265" s="17" t="s">
        <v>14</v>
      </c>
      <c r="H265" s="17" t="s">
        <v>335</v>
      </c>
      <c r="I265" s="17"/>
      <c r="J265" s="20">
        <f>J266</f>
        <v>100</v>
      </c>
    </row>
    <row r="266" spans="1:10" x14ac:dyDescent="0.25">
      <c r="A266" s="23" t="s">
        <v>316</v>
      </c>
      <c r="B266" s="18">
        <v>871</v>
      </c>
      <c r="C266" s="17" t="s">
        <v>22</v>
      </c>
      <c r="D266" s="17" t="s">
        <v>12</v>
      </c>
      <c r="E266" s="17" t="s">
        <v>85</v>
      </c>
      <c r="F266" s="17" t="s">
        <v>205</v>
      </c>
      <c r="G266" s="17" t="s">
        <v>14</v>
      </c>
      <c r="H266" s="17" t="s">
        <v>317</v>
      </c>
      <c r="I266" s="17"/>
      <c r="J266" s="20">
        <f>J267</f>
        <v>100</v>
      </c>
    </row>
    <row r="267" spans="1:10" ht="30" x14ac:dyDescent="0.25">
      <c r="A267" s="23" t="s">
        <v>196</v>
      </c>
      <c r="B267" s="18">
        <v>871</v>
      </c>
      <c r="C267" s="17" t="s">
        <v>22</v>
      </c>
      <c r="D267" s="17" t="s">
        <v>12</v>
      </c>
      <c r="E267" s="17" t="s">
        <v>85</v>
      </c>
      <c r="F267" s="17" t="s">
        <v>205</v>
      </c>
      <c r="G267" s="17" t="s">
        <v>14</v>
      </c>
      <c r="H267" s="17" t="s">
        <v>317</v>
      </c>
      <c r="I267" s="17" t="s">
        <v>202</v>
      </c>
      <c r="J267" s="20">
        <v>100</v>
      </c>
    </row>
    <row r="268" spans="1:10" x14ac:dyDescent="0.25">
      <c r="A268" s="25" t="s">
        <v>116</v>
      </c>
      <c r="B268" s="14">
        <v>871</v>
      </c>
      <c r="C268" s="13" t="s">
        <v>22</v>
      </c>
      <c r="D268" s="13" t="s">
        <v>12</v>
      </c>
      <c r="E268" s="13" t="s">
        <v>100</v>
      </c>
      <c r="F268" s="14">
        <v>0</v>
      </c>
      <c r="G268" s="13" t="s">
        <v>205</v>
      </c>
      <c r="H268" s="13" t="s">
        <v>335</v>
      </c>
      <c r="I268" s="14"/>
      <c r="J268" s="15">
        <f>J269</f>
        <v>397.8</v>
      </c>
    </row>
    <row r="269" spans="1:10" x14ac:dyDescent="0.25">
      <c r="A269" s="23" t="s">
        <v>117</v>
      </c>
      <c r="B269" s="18">
        <v>871</v>
      </c>
      <c r="C269" s="17" t="s">
        <v>22</v>
      </c>
      <c r="D269" s="17" t="s">
        <v>12</v>
      </c>
      <c r="E269" s="17" t="s">
        <v>100</v>
      </c>
      <c r="F269" s="18">
        <v>9</v>
      </c>
      <c r="G269" s="17" t="s">
        <v>205</v>
      </c>
      <c r="H269" s="17" t="s">
        <v>335</v>
      </c>
      <c r="I269" s="18"/>
      <c r="J269" s="19">
        <f>J270+J273</f>
        <v>397.8</v>
      </c>
    </row>
    <row r="270" spans="1:10" ht="60" x14ac:dyDescent="0.25">
      <c r="A270" s="23" t="s">
        <v>94</v>
      </c>
      <c r="B270" s="18">
        <v>871</v>
      </c>
      <c r="C270" s="17" t="s">
        <v>22</v>
      </c>
      <c r="D270" s="17" t="s">
        <v>12</v>
      </c>
      <c r="E270" s="17" t="s">
        <v>100</v>
      </c>
      <c r="F270" s="18">
        <v>9</v>
      </c>
      <c r="G270" s="17" t="s">
        <v>181</v>
      </c>
      <c r="H270" s="17" t="s">
        <v>255</v>
      </c>
      <c r="I270" s="18"/>
      <c r="J270" s="19">
        <f>J271</f>
        <v>368.2</v>
      </c>
    </row>
    <row r="271" spans="1:10" ht="30" x14ac:dyDescent="0.25">
      <c r="A271" s="23" t="s">
        <v>319</v>
      </c>
      <c r="B271" s="18">
        <v>871</v>
      </c>
      <c r="C271" s="17" t="s">
        <v>22</v>
      </c>
      <c r="D271" s="17" t="s">
        <v>12</v>
      </c>
      <c r="E271" s="17" t="s">
        <v>100</v>
      </c>
      <c r="F271" s="18">
        <v>9</v>
      </c>
      <c r="G271" s="17" t="s">
        <v>181</v>
      </c>
      <c r="H271" s="17" t="s">
        <v>255</v>
      </c>
      <c r="I271" s="18">
        <v>110</v>
      </c>
      <c r="J271" s="19">
        <v>368.2</v>
      </c>
    </row>
    <row r="272" spans="1:10" ht="30" x14ac:dyDescent="0.25">
      <c r="A272" s="26" t="s">
        <v>320</v>
      </c>
      <c r="B272" s="18">
        <v>871</v>
      </c>
      <c r="C272" s="17" t="s">
        <v>22</v>
      </c>
      <c r="D272" s="17" t="s">
        <v>12</v>
      </c>
      <c r="E272" s="17" t="s">
        <v>100</v>
      </c>
      <c r="F272" s="18">
        <v>9</v>
      </c>
      <c r="G272" s="17" t="s">
        <v>181</v>
      </c>
      <c r="H272" s="17" t="s">
        <v>321</v>
      </c>
      <c r="I272" s="18"/>
      <c r="J272" s="19">
        <f>J273</f>
        <v>29.6</v>
      </c>
    </row>
    <row r="273" spans="1:10" x14ac:dyDescent="0.25">
      <c r="A273" s="16" t="s">
        <v>186</v>
      </c>
      <c r="B273" s="18">
        <v>871</v>
      </c>
      <c r="C273" s="17" t="s">
        <v>22</v>
      </c>
      <c r="D273" s="17" t="s">
        <v>12</v>
      </c>
      <c r="E273" s="17" t="s">
        <v>100</v>
      </c>
      <c r="F273" s="18">
        <v>9</v>
      </c>
      <c r="G273" s="17" t="s">
        <v>181</v>
      </c>
      <c r="H273" s="17" t="s">
        <v>321</v>
      </c>
      <c r="I273" s="18">
        <v>110</v>
      </c>
      <c r="J273" s="19">
        <v>29.6</v>
      </c>
    </row>
    <row r="274" spans="1:10" x14ac:dyDescent="0.25">
      <c r="A274" s="12" t="s">
        <v>81</v>
      </c>
      <c r="B274" s="14">
        <v>871</v>
      </c>
      <c r="C274" s="13" t="s">
        <v>22</v>
      </c>
      <c r="D274" s="13" t="s">
        <v>16</v>
      </c>
      <c r="E274" s="13"/>
      <c r="F274" s="18"/>
      <c r="G274" s="17"/>
      <c r="H274" s="17"/>
      <c r="I274" s="18"/>
      <c r="J274" s="24">
        <f>J275</f>
        <v>3081</v>
      </c>
    </row>
    <row r="275" spans="1:10" ht="45" x14ac:dyDescent="0.25">
      <c r="A275" s="23" t="s">
        <v>377</v>
      </c>
      <c r="B275" s="18">
        <v>871</v>
      </c>
      <c r="C275" s="17" t="s">
        <v>22</v>
      </c>
      <c r="D275" s="17" t="s">
        <v>16</v>
      </c>
      <c r="E275" s="17" t="s">
        <v>126</v>
      </c>
      <c r="F275" s="18">
        <v>0</v>
      </c>
      <c r="G275" s="17" t="s">
        <v>181</v>
      </c>
      <c r="H275" s="17" t="s">
        <v>335</v>
      </c>
      <c r="I275" s="18"/>
      <c r="J275" s="20">
        <f>J276</f>
        <v>3081</v>
      </c>
    </row>
    <row r="276" spans="1:10" x14ac:dyDescent="0.25">
      <c r="A276" s="25" t="s">
        <v>143</v>
      </c>
      <c r="B276" s="14">
        <v>871</v>
      </c>
      <c r="C276" s="13" t="s">
        <v>22</v>
      </c>
      <c r="D276" s="13" t="s">
        <v>16</v>
      </c>
      <c r="E276" s="13" t="s">
        <v>126</v>
      </c>
      <c r="F276" s="14">
        <v>3</v>
      </c>
      <c r="G276" s="13" t="s">
        <v>181</v>
      </c>
      <c r="H276" s="13" t="s">
        <v>335</v>
      </c>
      <c r="I276" s="14"/>
      <c r="J276" s="24">
        <f>J277+J279+J281</f>
        <v>3081</v>
      </c>
    </row>
    <row r="277" spans="1:10" x14ac:dyDescent="0.25">
      <c r="A277" s="23" t="s">
        <v>144</v>
      </c>
      <c r="B277" s="18">
        <v>871</v>
      </c>
      <c r="C277" s="17" t="s">
        <v>22</v>
      </c>
      <c r="D277" s="17" t="s">
        <v>16</v>
      </c>
      <c r="E277" s="17" t="s">
        <v>126</v>
      </c>
      <c r="F277" s="18">
        <v>3</v>
      </c>
      <c r="G277" s="17" t="s">
        <v>181</v>
      </c>
      <c r="H277" s="17" t="s">
        <v>256</v>
      </c>
      <c r="I277" s="18"/>
      <c r="J277" s="20">
        <f>J278</f>
        <v>120</v>
      </c>
    </row>
    <row r="278" spans="1:10" ht="30" x14ac:dyDescent="0.25">
      <c r="A278" s="23" t="s">
        <v>196</v>
      </c>
      <c r="B278" s="18">
        <v>871</v>
      </c>
      <c r="C278" s="17" t="s">
        <v>22</v>
      </c>
      <c r="D278" s="17" t="s">
        <v>16</v>
      </c>
      <c r="E278" s="17" t="s">
        <v>126</v>
      </c>
      <c r="F278" s="18">
        <v>3</v>
      </c>
      <c r="G278" s="17" t="s">
        <v>181</v>
      </c>
      <c r="H278" s="17" t="s">
        <v>256</v>
      </c>
      <c r="I278" s="18">
        <v>240</v>
      </c>
      <c r="J278" s="20">
        <v>120</v>
      </c>
    </row>
    <row r="279" spans="1:10" x14ac:dyDescent="0.25">
      <c r="A279" s="23" t="s">
        <v>145</v>
      </c>
      <c r="B279" s="18">
        <v>871</v>
      </c>
      <c r="C279" s="17" t="s">
        <v>22</v>
      </c>
      <c r="D279" s="17" t="s">
        <v>16</v>
      </c>
      <c r="E279" s="17" t="s">
        <v>126</v>
      </c>
      <c r="F279" s="18">
        <v>3</v>
      </c>
      <c r="G279" s="17" t="s">
        <v>181</v>
      </c>
      <c r="H279" s="17" t="s">
        <v>257</v>
      </c>
      <c r="I279" s="18"/>
      <c r="J279" s="20">
        <f>J280</f>
        <v>1200</v>
      </c>
    </row>
    <row r="280" spans="1:10" ht="30" x14ac:dyDescent="0.25">
      <c r="A280" s="23" t="s">
        <v>196</v>
      </c>
      <c r="B280" s="18">
        <v>871</v>
      </c>
      <c r="C280" s="17" t="s">
        <v>22</v>
      </c>
      <c r="D280" s="17" t="s">
        <v>16</v>
      </c>
      <c r="E280" s="17" t="s">
        <v>126</v>
      </c>
      <c r="F280" s="18">
        <v>3</v>
      </c>
      <c r="G280" s="17" t="s">
        <v>181</v>
      </c>
      <c r="H280" s="17" t="s">
        <v>257</v>
      </c>
      <c r="I280" s="18">
        <v>240</v>
      </c>
      <c r="J280" s="20">
        <v>1200</v>
      </c>
    </row>
    <row r="281" spans="1:10" x14ac:dyDescent="0.25">
      <c r="A281" s="23" t="s">
        <v>139</v>
      </c>
      <c r="B281" s="18">
        <v>871</v>
      </c>
      <c r="C281" s="17" t="s">
        <v>22</v>
      </c>
      <c r="D281" s="17" t="s">
        <v>16</v>
      </c>
      <c r="E281" s="17" t="s">
        <v>126</v>
      </c>
      <c r="F281" s="18">
        <v>3</v>
      </c>
      <c r="G281" s="17" t="s">
        <v>181</v>
      </c>
      <c r="H281" s="17" t="s">
        <v>253</v>
      </c>
      <c r="I281" s="18"/>
      <c r="J281" s="20">
        <f>J282</f>
        <v>1761</v>
      </c>
    </row>
    <row r="282" spans="1:10" ht="30" x14ac:dyDescent="0.25">
      <c r="A282" s="23" t="s">
        <v>196</v>
      </c>
      <c r="B282" s="18">
        <v>871</v>
      </c>
      <c r="C282" s="17" t="s">
        <v>22</v>
      </c>
      <c r="D282" s="17" t="s">
        <v>16</v>
      </c>
      <c r="E282" s="17" t="s">
        <v>126</v>
      </c>
      <c r="F282" s="18">
        <v>3</v>
      </c>
      <c r="G282" s="17" t="s">
        <v>181</v>
      </c>
      <c r="H282" s="17" t="s">
        <v>253</v>
      </c>
      <c r="I282" s="18">
        <v>240</v>
      </c>
      <c r="J282" s="20">
        <v>1761</v>
      </c>
    </row>
    <row r="283" spans="1:10" x14ac:dyDescent="0.25">
      <c r="A283" s="14" t="s">
        <v>91</v>
      </c>
      <c r="B283" s="13" t="s">
        <v>27</v>
      </c>
      <c r="C283" s="13">
        <v>10</v>
      </c>
      <c r="D283" s="17"/>
      <c r="E283" s="17"/>
      <c r="F283" s="18"/>
      <c r="G283" s="17"/>
      <c r="H283" s="17"/>
      <c r="I283" s="18"/>
      <c r="J283" s="24">
        <f>J284</f>
        <v>600</v>
      </c>
    </row>
    <row r="284" spans="1:10" x14ac:dyDescent="0.25">
      <c r="A284" s="12" t="s">
        <v>92</v>
      </c>
      <c r="B284" s="14">
        <v>871</v>
      </c>
      <c r="C284" s="13" t="s">
        <v>85</v>
      </c>
      <c r="D284" s="13" t="s">
        <v>13</v>
      </c>
      <c r="E284" s="13"/>
      <c r="F284" s="13"/>
      <c r="G284" s="13"/>
      <c r="H284" s="13"/>
      <c r="I284" s="14"/>
      <c r="J284" s="24">
        <f>J285+J290</f>
        <v>600</v>
      </c>
    </row>
    <row r="285" spans="1:10" x14ac:dyDescent="0.25">
      <c r="A285" s="23" t="s">
        <v>147</v>
      </c>
      <c r="B285" s="18">
        <v>871</v>
      </c>
      <c r="C285" s="17" t="s">
        <v>85</v>
      </c>
      <c r="D285" s="17" t="s">
        <v>13</v>
      </c>
      <c r="E285" s="17" t="s">
        <v>146</v>
      </c>
      <c r="F285" s="18">
        <v>0</v>
      </c>
      <c r="G285" s="17" t="s">
        <v>181</v>
      </c>
      <c r="H285" s="17" t="s">
        <v>335</v>
      </c>
      <c r="I285" s="18"/>
      <c r="J285" s="20">
        <f>J286</f>
        <v>500</v>
      </c>
    </row>
    <row r="286" spans="1:10" x14ac:dyDescent="0.25">
      <c r="A286" s="23" t="s">
        <v>148</v>
      </c>
      <c r="B286" s="18">
        <v>871</v>
      </c>
      <c r="C286" s="17" t="s">
        <v>85</v>
      </c>
      <c r="D286" s="17" t="s">
        <v>13</v>
      </c>
      <c r="E286" s="17" t="s">
        <v>146</v>
      </c>
      <c r="F286" s="18">
        <v>3</v>
      </c>
      <c r="G286" s="17" t="s">
        <v>181</v>
      </c>
      <c r="H286" s="17" t="s">
        <v>335</v>
      </c>
      <c r="I286" s="18"/>
      <c r="J286" s="20">
        <f>J287</f>
        <v>500</v>
      </c>
    </row>
    <row r="287" spans="1:10" ht="30" x14ac:dyDescent="0.25">
      <c r="A287" s="23" t="s">
        <v>149</v>
      </c>
      <c r="B287" s="18">
        <v>871</v>
      </c>
      <c r="C287" s="17" t="s">
        <v>85</v>
      </c>
      <c r="D287" s="17" t="s">
        <v>13</v>
      </c>
      <c r="E287" s="17" t="s">
        <v>146</v>
      </c>
      <c r="F287" s="18">
        <v>3</v>
      </c>
      <c r="G287" s="17" t="s">
        <v>181</v>
      </c>
      <c r="H287" s="17" t="s">
        <v>258</v>
      </c>
      <c r="I287" s="18"/>
      <c r="J287" s="20">
        <f>SUM(J288:J289)</f>
        <v>500</v>
      </c>
    </row>
    <row r="288" spans="1:10" ht="30" x14ac:dyDescent="0.25">
      <c r="A288" s="23" t="s">
        <v>196</v>
      </c>
      <c r="B288" s="18">
        <v>871</v>
      </c>
      <c r="C288" s="17" t="s">
        <v>85</v>
      </c>
      <c r="D288" s="17" t="s">
        <v>13</v>
      </c>
      <c r="E288" s="17" t="s">
        <v>146</v>
      </c>
      <c r="F288" s="18">
        <v>3</v>
      </c>
      <c r="G288" s="17" t="s">
        <v>181</v>
      </c>
      <c r="H288" s="17" t="s">
        <v>258</v>
      </c>
      <c r="I288" s="18">
        <v>240</v>
      </c>
      <c r="J288" s="20">
        <v>5</v>
      </c>
    </row>
    <row r="289" spans="1:10" ht="45" x14ac:dyDescent="0.25">
      <c r="A289" s="23" t="s">
        <v>396</v>
      </c>
      <c r="B289" s="18">
        <v>871</v>
      </c>
      <c r="C289" s="17" t="s">
        <v>85</v>
      </c>
      <c r="D289" s="17" t="s">
        <v>13</v>
      </c>
      <c r="E289" s="17" t="s">
        <v>146</v>
      </c>
      <c r="F289" s="18">
        <v>3</v>
      </c>
      <c r="G289" s="17" t="s">
        <v>181</v>
      </c>
      <c r="H289" s="17" t="s">
        <v>258</v>
      </c>
      <c r="I289" s="18">
        <v>810</v>
      </c>
      <c r="J289" s="20">
        <f>495</f>
        <v>495</v>
      </c>
    </row>
    <row r="290" spans="1:10" x14ac:dyDescent="0.25">
      <c r="A290" s="23" t="s">
        <v>116</v>
      </c>
      <c r="B290" s="18">
        <v>871</v>
      </c>
      <c r="C290" s="17" t="s">
        <v>85</v>
      </c>
      <c r="D290" s="17" t="s">
        <v>13</v>
      </c>
      <c r="E290" s="17" t="s">
        <v>100</v>
      </c>
      <c r="F290" s="18">
        <v>0</v>
      </c>
      <c r="G290" s="17" t="s">
        <v>181</v>
      </c>
      <c r="H290" s="17" t="s">
        <v>335</v>
      </c>
      <c r="I290" s="18"/>
      <c r="J290" s="20">
        <f>J291</f>
        <v>100</v>
      </c>
    </row>
    <row r="291" spans="1:10" x14ac:dyDescent="0.25">
      <c r="A291" s="23" t="s">
        <v>117</v>
      </c>
      <c r="B291" s="18">
        <v>871</v>
      </c>
      <c r="C291" s="17" t="s">
        <v>85</v>
      </c>
      <c r="D291" s="17" t="s">
        <v>13</v>
      </c>
      <c r="E291" s="17" t="s">
        <v>100</v>
      </c>
      <c r="F291" s="18">
        <v>9</v>
      </c>
      <c r="G291" s="17" t="s">
        <v>181</v>
      </c>
      <c r="H291" s="17" t="s">
        <v>335</v>
      </c>
      <c r="I291" s="18"/>
      <c r="J291" s="20">
        <f>J292</f>
        <v>100</v>
      </c>
    </row>
    <row r="292" spans="1:10" x14ac:dyDescent="0.25">
      <c r="A292" s="23" t="s">
        <v>322</v>
      </c>
      <c r="B292" s="18">
        <v>871</v>
      </c>
      <c r="C292" s="17" t="s">
        <v>85</v>
      </c>
      <c r="D292" s="17" t="s">
        <v>13</v>
      </c>
      <c r="E292" s="17" t="s">
        <v>100</v>
      </c>
      <c r="F292" s="18">
        <v>9</v>
      </c>
      <c r="G292" s="17" t="s">
        <v>181</v>
      </c>
      <c r="H292" s="17" t="s">
        <v>254</v>
      </c>
      <c r="I292" s="18"/>
      <c r="J292" s="19">
        <f>J293</f>
        <v>100</v>
      </c>
    </row>
    <row r="293" spans="1:10" x14ac:dyDescent="0.25">
      <c r="A293" s="23" t="s">
        <v>191</v>
      </c>
      <c r="B293" s="18">
        <v>871</v>
      </c>
      <c r="C293" s="17" t="s">
        <v>85</v>
      </c>
      <c r="D293" s="17" t="s">
        <v>13</v>
      </c>
      <c r="E293" s="17" t="s">
        <v>100</v>
      </c>
      <c r="F293" s="18">
        <v>9</v>
      </c>
      <c r="G293" s="17" t="s">
        <v>181</v>
      </c>
      <c r="H293" s="17" t="s">
        <v>254</v>
      </c>
      <c r="I293" s="18">
        <v>310</v>
      </c>
      <c r="J293" s="19">
        <v>100</v>
      </c>
    </row>
    <row r="294" spans="1:10" x14ac:dyDescent="0.25">
      <c r="A294" s="14" t="s">
        <v>93</v>
      </c>
      <c r="B294" s="14">
        <v>871</v>
      </c>
      <c r="C294" s="13">
        <v>11</v>
      </c>
      <c r="D294" s="13"/>
      <c r="E294" s="13"/>
      <c r="F294" s="14"/>
      <c r="G294" s="13"/>
      <c r="H294" s="13"/>
      <c r="I294" s="14"/>
      <c r="J294" s="24">
        <f>J295</f>
        <v>3134</v>
      </c>
    </row>
    <row r="295" spans="1:10" x14ac:dyDescent="0.25">
      <c r="A295" s="12" t="s">
        <v>82</v>
      </c>
      <c r="B295" s="14">
        <v>871</v>
      </c>
      <c r="C295" s="13">
        <v>11</v>
      </c>
      <c r="D295" s="13" t="s">
        <v>17</v>
      </c>
      <c r="E295" s="13"/>
      <c r="F295" s="14"/>
      <c r="G295" s="13"/>
      <c r="H295" s="13"/>
      <c r="I295" s="14"/>
      <c r="J295" s="24">
        <f>J296</f>
        <v>3134</v>
      </c>
    </row>
    <row r="296" spans="1:10" ht="45" x14ac:dyDescent="0.25">
      <c r="A296" s="23" t="s">
        <v>377</v>
      </c>
      <c r="B296" s="18">
        <v>871</v>
      </c>
      <c r="C296" s="17" t="s">
        <v>86</v>
      </c>
      <c r="D296" s="17" t="s">
        <v>17</v>
      </c>
      <c r="E296" s="17" t="s">
        <v>126</v>
      </c>
      <c r="F296" s="18">
        <v>0</v>
      </c>
      <c r="G296" s="17" t="s">
        <v>181</v>
      </c>
      <c r="H296" s="17" t="s">
        <v>335</v>
      </c>
      <c r="I296" s="18"/>
      <c r="J296" s="20">
        <f>J297</f>
        <v>3134</v>
      </c>
    </row>
    <row r="297" spans="1:10" ht="43.5" x14ac:dyDescent="0.25">
      <c r="A297" s="25" t="s">
        <v>150</v>
      </c>
      <c r="B297" s="14">
        <v>871</v>
      </c>
      <c r="C297" s="13" t="s">
        <v>86</v>
      </c>
      <c r="D297" s="13" t="s">
        <v>17</v>
      </c>
      <c r="E297" s="13" t="s">
        <v>126</v>
      </c>
      <c r="F297" s="14">
        <v>4</v>
      </c>
      <c r="G297" s="13" t="s">
        <v>181</v>
      </c>
      <c r="H297" s="13" t="s">
        <v>335</v>
      </c>
      <c r="I297" s="14"/>
      <c r="J297" s="24">
        <f>J298+J300+J302</f>
        <v>3134</v>
      </c>
    </row>
    <row r="298" spans="1:10" x14ac:dyDescent="0.25">
      <c r="A298" s="23" t="s">
        <v>151</v>
      </c>
      <c r="B298" s="18">
        <v>871</v>
      </c>
      <c r="C298" s="17" t="s">
        <v>86</v>
      </c>
      <c r="D298" s="17" t="s">
        <v>17</v>
      </c>
      <c r="E298" s="17" t="s">
        <v>126</v>
      </c>
      <c r="F298" s="18">
        <v>4</v>
      </c>
      <c r="G298" s="17" t="s">
        <v>181</v>
      </c>
      <c r="H298" s="17" t="s">
        <v>259</v>
      </c>
      <c r="I298" s="18"/>
      <c r="J298" s="20">
        <f>J299</f>
        <v>274</v>
      </c>
    </row>
    <row r="299" spans="1:10" ht="30" x14ac:dyDescent="0.25">
      <c r="A299" s="23" t="s">
        <v>196</v>
      </c>
      <c r="B299" s="18">
        <v>871</v>
      </c>
      <c r="C299" s="17" t="s">
        <v>86</v>
      </c>
      <c r="D299" s="17" t="s">
        <v>17</v>
      </c>
      <c r="E299" s="17" t="s">
        <v>126</v>
      </c>
      <c r="F299" s="18">
        <v>4</v>
      </c>
      <c r="G299" s="17" t="s">
        <v>181</v>
      </c>
      <c r="H299" s="17" t="s">
        <v>259</v>
      </c>
      <c r="I299" s="18">
        <v>240</v>
      </c>
      <c r="J299" s="20">
        <v>274</v>
      </c>
    </row>
    <row r="300" spans="1:10" x14ac:dyDescent="0.25">
      <c r="A300" s="23" t="s">
        <v>135</v>
      </c>
      <c r="B300" s="18">
        <v>871</v>
      </c>
      <c r="C300" s="17" t="s">
        <v>86</v>
      </c>
      <c r="D300" s="17" t="s">
        <v>17</v>
      </c>
      <c r="E300" s="17" t="s">
        <v>126</v>
      </c>
      <c r="F300" s="18">
        <v>4</v>
      </c>
      <c r="G300" s="17" t="s">
        <v>181</v>
      </c>
      <c r="H300" s="17" t="s">
        <v>245</v>
      </c>
      <c r="I300" s="18"/>
      <c r="J300" s="20">
        <f>J301</f>
        <v>1360</v>
      </c>
    </row>
    <row r="301" spans="1:10" ht="30" x14ac:dyDescent="0.25">
      <c r="A301" s="23" t="s">
        <v>196</v>
      </c>
      <c r="B301" s="18">
        <v>871</v>
      </c>
      <c r="C301" s="17" t="s">
        <v>86</v>
      </c>
      <c r="D301" s="17" t="s">
        <v>17</v>
      </c>
      <c r="E301" s="17" t="s">
        <v>126</v>
      </c>
      <c r="F301" s="18">
        <v>4</v>
      </c>
      <c r="G301" s="17" t="s">
        <v>181</v>
      </c>
      <c r="H301" s="17" t="s">
        <v>245</v>
      </c>
      <c r="I301" s="18">
        <v>240</v>
      </c>
      <c r="J301" s="20">
        <v>1360</v>
      </c>
    </row>
    <row r="302" spans="1:10" x14ac:dyDescent="0.25">
      <c r="A302" s="23" t="s">
        <v>152</v>
      </c>
      <c r="B302" s="18">
        <v>871</v>
      </c>
      <c r="C302" s="17" t="s">
        <v>86</v>
      </c>
      <c r="D302" s="17" t="s">
        <v>17</v>
      </c>
      <c r="E302" s="17" t="s">
        <v>126</v>
      </c>
      <c r="F302" s="18">
        <v>4</v>
      </c>
      <c r="G302" s="17" t="s">
        <v>181</v>
      </c>
      <c r="H302" s="17" t="s">
        <v>260</v>
      </c>
      <c r="I302" s="18"/>
      <c r="J302" s="20">
        <f>J303</f>
        <v>1500</v>
      </c>
    </row>
    <row r="303" spans="1:10" ht="30.75" customHeight="1" x14ac:dyDescent="0.25">
      <c r="A303" s="23" t="s">
        <v>196</v>
      </c>
      <c r="B303" s="18">
        <v>871</v>
      </c>
      <c r="C303" s="17" t="s">
        <v>86</v>
      </c>
      <c r="D303" s="17" t="s">
        <v>17</v>
      </c>
      <c r="E303" s="17" t="s">
        <v>126</v>
      </c>
      <c r="F303" s="18">
        <v>4</v>
      </c>
      <c r="G303" s="17" t="s">
        <v>181</v>
      </c>
      <c r="H303" s="17" t="s">
        <v>260</v>
      </c>
      <c r="I303" s="18">
        <v>240</v>
      </c>
      <c r="J303" s="20">
        <v>1500</v>
      </c>
    </row>
    <row r="304" spans="1:10" x14ac:dyDescent="0.25">
      <c r="A304" s="14" t="s">
        <v>323</v>
      </c>
      <c r="B304" s="14">
        <v>871</v>
      </c>
      <c r="C304" s="13" t="s">
        <v>98</v>
      </c>
      <c r="D304" s="13"/>
      <c r="E304" s="13"/>
      <c r="F304" s="14"/>
      <c r="G304" s="13"/>
      <c r="H304" s="13"/>
      <c r="I304" s="14"/>
      <c r="J304" s="24">
        <f>J305</f>
        <v>350</v>
      </c>
    </row>
    <row r="305" spans="1:10" x14ac:dyDescent="0.25">
      <c r="A305" s="12" t="s">
        <v>324</v>
      </c>
      <c r="B305" s="14">
        <v>871</v>
      </c>
      <c r="C305" s="13" t="s">
        <v>98</v>
      </c>
      <c r="D305" s="13" t="s">
        <v>14</v>
      </c>
      <c r="E305" s="13"/>
      <c r="F305" s="14"/>
      <c r="G305" s="13"/>
      <c r="H305" s="13"/>
      <c r="I305" s="14"/>
      <c r="J305" s="24">
        <f>J306</f>
        <v>350</v>
      </c>
    </row>
    <row r="306" spans="1:10" ht="45" x14ac:dyDescent="0.25">
      <c r="A306" s="23" t="s">
        <v>370</v>
      </c>
      <c r="B306" s="18">
        <v>871</v>
      </c>
      <c r="C306" s="17" t="s">
        <v>98</v>
      </c>
      <c r="D306" s="17" t="s">
        <v>14</v>
      </c>
      <c r="E306" s="17" t="s">
        <v>86</v>
      </c>
      <c r="F306" s="18">
        <v>0</v>
      </c>
      <c r="G306" s="17" t="s">
        <v>181</v>
      </c>
      <c r="H306" s="17" t="s">
        <v>335</v>
      </c>
      <c r="I306" s="18"/>
      <c r="J306" s="20">
        <f>J307</f>
        <v>350</v>
      </c>
    </row>
    <row r="307" spans="1:10" x14ac:dyDescent="0.25">
      <c r="A307" s="23" t="s">
        <v>309</v>
      </c>
      <c r="B307" s="18">
        <v>871</v>
      </c>
      <c r="C307" s="17" t="s">
        <v>98</v>
      </c>
      <c r="D307" s="17" t="s">
        <v>14</v>
      </c>
      <c r="E307" s="17" t="s">
        <v>86</v>
      </c>
      <c r="F307" s="17" t="s">
        <v>205</v>
      </c>
      <c r="G307" s="17" t="s">
        <v>12</v>
      </c>
      <c r="H307" s="17" t="s">
        <v>335</v>
      </c>
      <c r="I307" s="17"/>
      <c r="J307" s="20">
        <f>J308</f>
        <v>350</v>
      </c>
    </row>
    <row r="308" spans="1:10" x14ac:dyDescent="0.25">
      <c r="A308" s="23" t="s">
        <v>309</v>
      </c>
      <c r="B308" s="18">
        <v>871</v>
      </c>
      <c r="C308" s="17" t="s">
        <v>98</v>
      </c>
      <c r="D308" s="17" t="s">
        <v>14</v>
      </c>
      <c r="E308" s="17" t="s">
        <v>86</v>
      </c>
      <c r="F308" s="17" t="s">
        <v>205</v>
      </c>
      <c r="G308" s="17" t="s">
        <v>12</v>
      </c>
      <c r="H308" s="17" t="s">
        <v>310</v>
      </c>
      <c r="I308" s="17"/>
      <c r="J308" s="20">
        <f>J309</f>
        <v>350</v>
      </c>
    </row>
    <row r="309" spans="1:10" ht="30" x14ac:dyDescent="0.25">
      <c r="A309" s="23" t="s">
        <v>196</v>
      </c>
      <c r="B309" s="18">
        <v>871</v>
      </c>
      <c r="C309" s="17" t="s">
        <v>98</v>
      </c>
      <c r="D309" s="17" t="s">
        <v>14</v>
      </c>
      <c r="E309" s="17" t="s">
        <v>86</v>
      </c>
      <c r="F309" s="17" t="s">
        <v>205</v>
      </c>
      <c r="G309" s="17" t="s">
        <v>12</v>
      </c>
      <c r="H309" s="17" t="s">
        <v>310</v>
      </c>
      <c r="I309" s="17" t="s">
        <v>202</v>
      </c>
      <c r="J309" s="20">
        <v>350</v>
      </c>
    </row>
    <row r="310" spans="1:10" x14ac:dyDescent="0.25">
      <c r="A310" s="120" t="s">
        <v>80</v>
      </c>
      <c r="B310" s="14">
        <v>872</v>
      </c>
      <c r="C310" s="17"/>
      <c r="D310" s="17"/>
      <c r="E310" s="17"/>
      <c r="F310" s="18"/>
      <c r="G310" s="17"/>
      <c r="H310" s="17"/>
      <c r="I310" s="18"/>
      <c r="J310" s="15">
        <f>J311</f>
        <v>2186.8000000000002</v>
      </c>
    </row>
    <row r="311" spans="1:10" x14ac:dyDescent="0.25">
      <c r="A311" s="12" t="s">
        <v>11</v>
      </c>
      <c r="B311" s="13" t="s">
        <v>99</v>
      </c>
      <c r="C311" s="13" t="s">
        <v>12</v>
      </c>
      <c r="D311" s="14" t="s">
        <v>9</v>
      </c>
      <c r="E311" s="13" t="s">
        <v>10</v>
      </c>
      <c r="F311" s="14"/>
      <c r="G311" s="13"/>
      <c r="H311" s="13"/>
      <c r="I311" s="14" t="s">
        <v>8</v>
      </c>
      <c r="J311" s="15">
        <f>J312+J320</f>
        <v>2186.8000000000002</v>
      </c>
    </row>
    <row r="312" spans="1:10" ht="43.5" x14ac:dyDescent="0.25">
      <c r="A312" s="36" t="s">
        <v>67</v>
      </c>
      <c r="B312" s="13" t="s">
        <v>99</v>
      </c>
      <c r="C312" s="13" t="s">
        <v>12</v>
      </c>
      <c r="D312" s="13" t="s">
        <v>13</v>
      </c>
      <c r="E312" s="13" t="s">
        <v>10</v>
      </c>
      <c r="F312" s="14"/>
      <c r="G312" s="13"/>
      <c r="H312" s="13"/>
      <c r="I312" s="14" t="s">
        <v>8</v>
      </c>
      <c r="J312" s="15">
        <f>J313</f>
        <v>1586.8000000000002</v>
      </c>
    </row>
    <row r="313" spans="1:10" ht="15.75" customHeight="1" x14ac:dyDescent="0.25">
      <c r="A313" s="16" t="s">
        <v>102</v>
      </c>
      <c r="B313" s="17" t="s">
        <v>99</v>
      </c>
      <c r="C313" s="17" t="s">
        <v>12</v>
      </c>
      <c r="D313" s="17" t="s">
        <v>13</v>
      </c>
      <c r="E313" s="17">
        <v>91</v>
      </c>
      <c r="F313" s="18">
        <v>0</v>
      </c>
      <c r="G313" s="17" t="s">
        <v>205</v>
      </c>
      <c r="H313" s="17" t="s">
        <v>335</v>
      </c>
      <c r="I313" s="18" t="s">
        <v>8</v>
      </c>
      <c r="J313" s="19">
        <f>J314</f>
        <v>1586.8000000000002</v>
      </c>
    </row>
    <row r="314" spans="1:10" ht="30" x14ac:dyDescent="0.25">
      <c r="A314" s="16" t="s">
        <v>103</v>
      </c>
      <c r="B314" s="17" t="s">
        <v>99</v>
      </c>
      <c r="C314" s="17" t="s">
        <v>12</v>
      </c>
      <c r="D314" s="17" t="s">
        <v>13</v>
      </c>
      <c r="E314" s="17">
        <v>91</v>
      </c>
      <c r="F314" s="18">
        <v>1</v>
      </c>
      <c r="G314" s="17" t="s">
        <v>181</v>
      </c>
      <c r="H314" s="17" t="s">
        <v>335</v>
      </c>
      <c r="I314" s="18"/>
      <c r="J314" s="19">
        <f>J315+J317</f>
        <v>1586.8000000000002</v>
      </c>
    </row>
    <row r="315" spans="1:10" ht="45" x14ac:dyDescent="0.25">
      <c r="A315" s="16" t="s">
        <v>105</v>
      </c>
      <c r="B315" s="17" t="s">
        <v>99</v>
      </c>
      <c r="C315" s="17" t="s">
        <v>12</v>
      </c>
      <c r="D315" s="17" t="s">
        <v>13</v>
      </c>
      <c r="E315" s="17">
        <v>91</v>
      </c>
      <c r="F315" s="18">
        <v>1</v>
      </c>
      <c r="G315" s="17" t="s">
        <v>181</v>
      </c>
      <c r="H315" s="17" t="s">
        <v>194</v>
      </c>
      <c r="I315" s="18"/>
      <c r="J315" s="19">
        <f>J316</f>
        <v>1323.9</v>
      </c>
    </row>
    <row r="316" spans="1:10" x14ac:dyDescent="0.25">
      <c r="A316" s="16" t="s">
        <v>187</v>
      </c>
      <c r="B316" s="17" t="s">
        <v>99</v>
      </c>
      <c r="C316" s="17" t="s">
        <v>12</v>
      </c>
      <c r="D316" s="17" t="s">
        <v>13</v>
      </c>
      <c r="E316" s="17">
        <v>91</v>
      </c>
      <c r="F316" s="18">
        <v>1</v>
      </c>
      <c r="G316" s="17" t="s">
        <v>181</v>
      </c>
      <c r="H316" s="17" t="s">
        <v>194</v>
      </c>
      <c r="I316" s="18">
        <v>120</v>
      </c>
      <c r="J316" s="20">
        <v>1323.9</v>
      </c>
    </row>
    <row r="317" spans="1:10" ht="45" x14ac:dyDescent="0.25">
      <c r="A317" s="16" t="s">
        <v>106</v>
      </c>
      <c r="B317" s="17" t="s">
        <v>99</v>
      </c>
      <c r="C317" s="17" t="s">
        <v>12</v>
      </c>
      <c r="D317" s="17" t="s">
        <v>13</v>
      </c>
      <c r="E317" s="17">
        <v>91</v>
      </c>
      <c r="F317" s="18">
        <v>1</v>
      </c>
      <c r="G317" s="17" t="s">
        <v>181</v>
      </c>
      <c r="H317" s="17" t="s">
        <v>193</v>
      </c>
      <c r="I317" s="18"/>
      <c r="J317" s="20">
        <f>J318+J319</f>
        <v>262.89999999999998</v>
      </c>
    </row>
    <row r="318" spans="1:10" ht="30" x14ac:dyDescent="0.25">
      <c r="A318" s="23" t="s">
        <v>196</v>
      </c>
      <c r="B318" s="17" t="s">
        <v>99</v>
      </c>
      <c r="C318" s="17" t="s">
        <v>12</v>
      </c>
      <c r="D318" s="17" t="s">
        <v>13</v>
      </c>
      <c r="E318" s="17">
        <v>91</v>
      </c>
      <c r="F318" s="18">
        <v>1</v>
      </c>
      <c r="G318" s="17" t="s">
        <v>181</v>
      </c>
      <c r="H318" s="17" t="s">
        <v>193</v>
      </c>
      <c r="I318" s="18">
        <v>240</v>
      </c>
      <c r="J318" s="20">
        <f>102.9+150</f>
        <v>252.9</v>
      </c>
    </row>
    <row r="319" spans="1:10" x14ac:dyDescent="0.25">
      <c r="A319" s="23" t="s">
        <v>188</v>
      </c>
      <c r="B319" s="17" t="s">
        <v>99</v>
      </c>
      <c r="C319" s="17" t="s">
        <v>12</v>
      </c>
      <c r="D319" s="17" t="s">
        <v>13</v>
      </c>
      <c r="E319" s="17">
        <v>91</v>
      </c>
      <c r="F319" s="18">
        <v>1</v>
      </c>
      <c r="G319" s="17" t="s">
        <v>181</v>
      </c>
      <c r="H319" s="17" t="s">
        <v>193</v>
      </c>
      <c r="I319" s="18">
        <v>850</v>
      </c>
      <c r="J319" s="20">
        <v>10</v>
      </c>
    </row>
    <row r="320" spans="1:10" x14ac:dyDescent="0.25">
      <c r="A320" s="12" t="s">
        <v>24</v>
      </c>
      <c r="B320" s="14">
        <v>872</v>
      </c>
      <c r="C320" s="13" t="s">
        <v>12</v>
      </c>
      <c r="D320" s="14">
        <v>13</v>
      </c>
      <c r="E320" s="17"/>
      <c r="F320" s="18"/>
      <c r="G320" s="17"/>
      <c r="H320" s="17"/>
      <c r="I320" s="18"/>
      <c r="J320" s="24">
        <f>J321</f>
        <v>600</v>
      </c>
    </row>
    <row r="321" spans="1:10" x14ac:dyDescent="0.25">
      <c r="A321" s="16" t="s">
        <v>102</v>
      </c>
      <c r="B321" s="18">
        <v>872</v>
      </c>
      <c r="C321" s="17" t="s">
        <v>12</v>
      </c>
      <c r="D321" s="18">
        <v>13</v>
      </c>
      <c r="E321" s="17" t="s">
        <v>167</v>
      </c>
      <c r="F321" s="18">
        <v>0</v>
      </c>
      <c r="G321" s="17" t="s">
        <v>181</v>
      </c>
      <c r="H321" s="17" t="s">
        <v>335</v>
      </c>
      <c r="I321" s="18"/>
      <c r="J321" s="20">
        <f>J322</f>
        <v>600</v>
      </c>
    </row>
    <row r="322" spans="1:10" ht="18.75" customHeight="1" x14ac:dyDescent="0.25">
      <c r="A322" s="16" t="s">
        <v>103</v>
      </c>
      <c r="B322" s="18">
        <v>872</v>
      </c>
      <c r="C322" s="17" t="s">
        <v>12</v>
      </c>
      <c r="D322" s="18">
        <v>13</v>
      </c>
      <c r="E322" s="18">
        <v>91</v>
      </c>
      <c r="F322" s="18">
        <v>1</v>
      </c>
      <c r="G322" s="17" t="s">
        <v>181</v>
      </c>
      <c r="H322" s="17" t="s">
        <v>335</v>
      </c>
      <c r="I322" s="18"/>
      <c r="J322" s="20">
        <f>J323+J325</f>
        <v>600</v>
      </c>
    </row>
    <row r="323" spans="1:10" ht="33" customHeight="1" x14ac:dyDescent="0.25">
      <c r="A323" s="16" t="s">
        <v>215</v>
      </c>
      <c r="B323" s="18">
        <v>872</v>
      </c>
      <c r="C323" s="17" t="s">
        <v>12</v>
      </c>
      <c r="D323" s="18">
        <v>13</v>
      </c>
      <c r="E323" s="18">
        <v>91</v>
      </c>
      <c r="F323" s="18">
        <v>1</v>
      </c>
      <c r="G323" s="17" t="s">
        <v>181</v>
      </c>
      <c r="H323" s="17" t="s">
        <v>261</v>
      </c>
      <c r="I323" s="18"/>
      <c r="J323" s="20">
        <f>J324</f>
        <v>300</v>
      </c>
    </row>
    <row r="324" spans="1:10" ht="30.75" customHeight="1" x14ac:dyDescent="0.25">
      <c r="A324" s="16" t="s">
        <v>196</v>
      </c>
      <c r="B324" s="18">
        <v>872</v>
      </c>
      <c r="C324" s="17" t="s">
        <v>12</v>
      </c>
      <c r="D324" s="18">
        <v>13</v>
      </c>
      <c r="E324" s="18">
        <v>91</v>
      </c>
      <c r="F324" s="18">
        <v>1</v>
      </c>
      <c r="G324" s="17" t="s">
        <v>181</v>
      </c>
      <c r="H324" s="17" t="s">
        <v>261</v>
      </c>
      <c r="I324" s="18">
        <v>240</v>
      </c>
      <c r="J324" s="20">
        <v>300</v>
      </c>
    </row>
    <row r="325" spans="1:10" x14ac:dyDescent="0.25">
      <c r="A325" s="23" t="s">
        <v>168</v>
      </c>
      <c r="B325" s="18">
        <v>872</v>
      </c>
      <c r="C325" s="17" t="s">
        <v>12</v>
      </c>
      <c r="D325" s="18">
        <v>13</v>
      </c>
      <c r="E325" s="17" t="s">
        <v>167</v>
      </c>
      <c r="F325" s="18">
        <v>1</v>
      </c>
      <c r="G325" s="17" t="s">
        <v>181</v>
      </c>
      <c r="H325" s="17" t="s">
        <v>262</v>
      </c>
      <c r="I325" s="18"/>
      <c r="J325" s="20">
        <f>J326</f>
        <v>300</v>
      </c>
    </row>
    <row r="326" spans="1:10" ht="30.75" thickBot="1" x14ac:dyDescent="0.3">
      <c r="A326" s="23" t="s">
        <v>196</v>
      </c>
      <c r="B326" s="18">
        <v>872</v>
      </c>
      <c r="C326" s="17" t="s">
        <v>12</v>
      </c>
      <c r="D326" s="18">
        <v>13</v>
      </c>
      <c r="E326" s="17" t="s">
        <v>167</v>
      </c>
      <c r="F326" s="18">
        <v>1</v>
      </c>
      <c r="G326" s="17" t="s">
        <v>181</v>
      </c>
      <c r="H326" s="17" t="s">
        <v>262</v>
      </c>
      <c r="I326" s="18">
        <v>240</v>
      </c>
      <c r="J326" s="20">
        <v>300</v>
      </c>
    </row>
    <row r="327" spans="1:10" ht="15.75" thickBot="1" x14ac:dyDescent="0.3">
      <c r="A327" s="122"/>
      <c r="B327" s="123"/>
      <c r="C327" s="124"/>
      <c r="D327" s="123"/>
      <c r="E327" s="124"/>
      <c r="F327" s="123"/>
      <c r="G327" s="124"/>
      <c r="H327" s="183" t="s">
        <v>30</v>
      </c>
      <c r="I327" s="184"/>
      <c r="J327" s="62">
        <f>J310+J17</f>
        <v>126136.40000000001</v>
      </c>
    </row>
    <row r="328" spans="1:10" x14ac:dyDescent="0.25">
      <c r="A328" s="125"/>
      <c r="B328" s="114"/>
      <c r="C328" s="115"/>
      <c r="D328" s="114"/>
      <c r="E328" s="115" t="s">
        <v>44</v>
      </c>
      <c r="F328" s="114"/>
      <c r="G328" s="115"/>
      <c r="H328" s="115"/>
      <c r="I328" s="126" t="s">
        <v>60</v>
      </c>
      <c r="J328" s="127">
        <f>J311+J18</f>
        <v>14142.3</v>
      </c>
    </row>
    <row r="329" spans="1:10" x14ac:dyDescent="0.25">
      <c r="A329" s="125"/>
      <c r="B329" s="114"/>
      <c r="C329" s="115"/>
      <c r="D329" s="114"/>
      <c r="E329" s="115"/>
      <c r="F329" s="114"/>
      <c r="G329" s="115"/>
      <c r="H329" s="115"/>
      <c r="I329" s="128" t="s">
        <v>61</v>
      </c>
      <c r="J329" s="60">
        <f>J103</f>
        <v>369.5</v>
      </c>
    </row>
    <row r="330" spans="1:10" x14ac:dyDescent="0.25">
      <c r="A330" s="125"/>
      <c r="B330" s="114"/>
      <c r="C330" s="115"/>
      <c r="D330" s="114"/>
      <c r="E330" s="115"/>
      <c r="F330" s="114"/>
      <c r="G330" s="115"/>
      <c r="H330" s="115"/>
      <c r="I330" s="128" t="s">
        <v>71</v>
      </c>
      <c r="J330" s="60">
        <f>J109</f>
        <v>1785.4</v>
      </c>
    </row>
    <row r="331" spans="1:10" x14ac:dyDescent="0.25">
      <c r="A331" s="125"/>
      <c r="B331" s="114"/>
      <c r="C331" s="115"/>
      <c r="D331" s="114"/>
      <c r="E331" s="115"/>
      <c r="F331" s="114"/>
      <c r="G331" s="115"/>
      <c r="H331" s="115"/>
      <c r="I331" s="128" t="s">
        <v>79</v>
      </c>
      <c r="J331" s="60">
        <f>J140</f>
        <v>15867.800000000001</v>
      </c>
    </row>
    <row r="332" spans="1:10" x14ac:dyDescent="0.25">
      <c r="A332" s="125"/>
      <c r="B332" s="114"/>
      <c r="C332" s="115"/>
      <c r="D332" s="114"/>
      <c r="E332" s="115"/>
      <c r="F332" s="114"/>
      <c r="G332" s="115"/>
      <c r="H332" s="115"/>
      <c r="I332" s="128" t="s">
        <v>62</v>
      </c>
      <c r="J332" s="60">
        <f>J160</f>
        <v>72012.800000000003</v>
      </c>
    </row>
    <row r="333" spans="1:10" x14ac:dyDescent="0.25">
      <c r="A333" s="125"/>
      <c r="B333" s="114"/>
      <c r="C333" s="115"/>
      <c r="D333" s="114"/>
      <c r="E333" s="115"/>
      <c r="F333" s="114"/>
      <c r="G333" s="115"/>
      <c r="H333" s="115"/>
      <c r="I333" s="128" t="s">
        <v>64</v>
      </c>
      <c r="J333" s="60">
        <f>J229</f>
        <v>288</v>
      </c>
    </row>
    <row r="334" spans="1:10" x14ac:dyDescent="0.25">
      <c r="A334" s="125"/>
      <c r="B334" s="114"/>
      <c r="C334" s="115"/>
      <c r="D334" s="114"/>
      <c r="E334" s="115"/>
      <c r="F334" s="114"/>
      <c r="G334" s="115"/>
      <c r="H334" s="115"/>
      <c r="I334" s="128" t="s">
        <v>63</v>
      </c>
      <c r="J334" s="60">
        <f>J242</f>
        <v>17586.599999999999</v>
      </c>
    </row>
    <row r="335" spans="1:10" x14ac:dyDescent="0.25">
      <c r="A335" s="125"/>
      <c r="B335" s="114"/>
      <c r="C335" s="115"/>
      <c r="D335" s="114"/>
      <c r="E335" s="115"/>
      <c r="F335" s="114"/>
      <c r="G335" s="115"/>
      <c r="H335" s="115"/>
      <c r="I335" s="128">
        <v>10</v>
      </c>
      <c r="J335" s="60">
        <f>J283</f>
        <v>600</v>
      </c>
    </row>
    <row r="336" spans="1:10" ht="15.75" thickBot="1" x14ac:dyDescent="0.3">
      <c r="A336" s="125"/>
      <c r="B336" s="114"/>
      <c r="C336" s="115"/>
      <c r="D336" s="114"/>
      <c r="E336" s="115"/>
      <c r="F336" s="114"/>
      <c r="G336" s="115"/>
      <c r="H336" s="115"/>
      <c r="I336" s="129">
        <v>11</v>
      </c>
      <c r="J336" s="61">
        <f>J294</f>
        <v>3134</v>
      </c>
    </row>
    <row r="337" spans="1:30" ht="15.75" thickBot="1" x14ac:dyDescent="0.3">
      <c r="A337" s="125"/>
      <c r="B337" s="114"/>
      <c r="C337" s="115"/>
      <c r="D337" s="114"/>
      <c r="E337" s="115"/>
      <c r="F337" s="114"/>
      <c r="G337" s="115"/>
      <c r="H337" s="115"/>
      <c r="I337" s="129">
        <v>12</v>
      </c>
      <c r="J337" s="61">
        <f>J304</f>
        <v>350</v>
      </c>
    </row>
    <row r="338" spans="1:30" ht="15.75" thickBot="1" x14ac:dyDescent="0.3">
      <c r="A338" s="125"/>
      <c r="B338" s="114"/>
      <c r="C338" s="115"/>
      <c r="D338" s="114"/>
      <c r="E338" s="115"/>
      <c r="F338" s="114"/>
      <c r="G338" s="115"/>
      <c r="H338" s="115"/>
      <c r="I338" s="130"/>
      <c r="J338" s="62">
        <f>SUM(J328:J337)</f>
        <v>126136.4</v>
      </c>
    </row>
    <row r="339" spans="1:30" x14ac:dyDescent="0.25">
      <c r="A339" s="125"/>
      <c r="B339" s="114"/>
      <c r="C339" s="115"/>
      <c r="D339" s="114"/>
      <c r="E339" s="115"/>
      <c r="F339" s="114"/>
      <c r="G339" s="115"/>
      <c r="H339" s="115"/>
      <c r="I339" s="114" t="s">
        <v>179</v>
      </c>
      <c r="J339" s="63">
        <v>92846.2</v>
      </c>
      <c r="K339" s="35">
        <f>J338-J339</f>
        <v>33290.199999999997</v>
      </c>
    </row>
    <row r="340" spans="1:30" x14ac:dyDescent="0.25">
      <c r="A340" s="125"/>
      <c r="B340" s="114"/>
      <c r="C340" s="115"/>
      <c r="D340" s="114"/>
      <c r="E340" s="115"/>
      <c r="F340" s="114"/>
      <c r="G340" s="115"/>
      <c r="H340" s="115"/>
      <c r="I340" s="114" t="s">
        <v>182</v>
      </c>
      <c r="J340" s="63">
        <f>J20+J60+J71+J91+J95+J99+J111+J142+J156+J162+J177+J182+J213+J218+J236+J244+J253+J261+J275+J296+J306+J136+J131</f>
        <v>112770.20000000001</v>
      </c>
      <c r="K340" s="35">
        <f>J340-'Прил 5'!I129</f>
        <v>0</v>
      </c>
    </row>
    <row r="341" spans="1:30" x14ac:dyDescent="0.25">
      <c r="A341" s="125"/>
      <c r="B341" s="114"/>
      <c r="C341" s="115"/>
      <c r="D341" s="114"/>
      <c r="E341" s="115"/>
      <c r="F341" s="114"/>
      <c r="G341" s="115"/>
      <c r="H341" s="115"/>
      <c r="I341" s="114"/>
      <c r="K341" s="35"/>
    </row>
    <row r="342" spans="1:30" x14ac:dyDescent="0.25">
      <c r="A342" s="38"/>
    </row>
    <row r="343" spans="1:30" x14ac:dyDescent="0.25">
      <c r="A343" s="38"/>
    </row>
    <row r="344" spans="1:30" x14ac:dyDescent="0.25">
      <c r="A344" s="38"/>
    </row>
    <row r="345" spans="1:30" x14ac:dyDescent="0.25">
      <c r="A345" s="38"/>
    </row>
    <row r="346" spans="1:30" x14ac:dyDescent="0.25">
      <c r="A346" s="38"/>
    </row>
    <row r="347" spans="1:30" x14ac:dyDescent="0.25">
      <c r="A347" s="38"/>
    </row>
    <row r="348" spans="1:30" x14ac:dyDescent="0.25">
      <c r="A348" s="38"/>
    </row>
    <row r="349" spans="1:30" x14ac:dyDescent="0.25">
      <c r="A349" s="38"/>
    </row>
    <row r="350" spans="1:30" x14ac:dyDescent="0.25">
      <c r="A350" s="38"/>
    </row>
    <row r="351" spans="1:30" x14ac:dyDescent="0.25">
      <c r="A351" s="38"/>
    </row>
    <row r="352" spans="1:30" s="29" customFormat="1" x14ac:dyDescent="0.25">
      <c r="A352" s="38"/>
      <c r="C352" s="30"/>
      <c r="E352" s="30"/>
      <c r="G352" s="30"/>
      <c r="H352" s="30"/>
      <c r="J352" s="63"/>
      <c r="K352" s="28"/>
      <c r="L352" s="28"/>
      <c r="M352" s="28"/>
      <c r="N352" s="28"/>
      <c r="O352" s="28"/>
      <c r="P352" s="28"/>
      <c r="Q352" s="28"/>
      <c r="R352" s="28"/>
      <c r="S352" s="28"/>
      <c r="T352" s="28"/>
      <c r="U352" s="28"/>
      <c r="V352" s="28"/>
      <c r="W352" s="28"/>
      <c r="X352" s="28"/>
      <c r="Y352" s="28"/>
      <c r="Z352" s="28"/>
      <c r="AA352" s="28"/>
      <c r="AB352" s="28"/>
      <c r="AC352" s="28"/>
      <c r="AD352" s="28"/>
    </row>
    <row r="353" spans="1:30" s="29" customFormat="1" x14ac:dyDescent="0.25">
      <c r="A353" s="38"/>
      <c r="C353" s="30"/>
      <c r="E353" s="30"/>
      <c r="G353" s="30"/>
      <c r="H353" s="30"/>
      <c r="J353" s="63"/>
      <c r="K353" s="28"/>
      <c r="L353" s="28"/>
      <c r="M353" s="28"/>
      <c r="N353" s="28"/>
      <c r="O353" s="28"/>
      <c r="P353" s="28"/>
      <c r="Q353" s="28"/>
      <c r="R353" s="28"/>
      <c r="S353" s="28"/>
      <c r="T353" s="28"/>
      <c r="U353" s="28"/>
      <c r="V353" s="28"/>
      <c r="W353" s="28"/>
      <c r="X353" s="28"/>
      <c r="Y353" s="28"/>
      <c r="Z353" s="28"/>
      <c r="AA353" s="28"/>
      <c r="AB353" s="28"/>
      <c r="AC353" s="28"/>
      <c r="AD353" s="28"/>
    </row>
    <row r="354" spans="1:30" s="29" customFormat="1" x14ac:dyDescent="0.25">
      <c r="A354" s="38"/>
      <c r="C354" s="30"/>
      <c r="E354" s="30"/>
      <c r="G354" s="30"/>
      <c r="H354" s="30"/>
      <c r="J354" s="63"/>
      <c r="K354" s="28"/>
      <c r="L354" s="28"/>
      <c r="M354" s="28"/>
      <c r="N354" s="28"/>
      <c r="O354" s="28"/>
      <c r="P354" s="28"/>
      <c r="Q354" s="28"/>
      <c r="R354" s="28"/>
      <c r="S354" s="28"/>
      <c r="T354" s="28"/>
      <c r="U354" s="28"/>
      <c r="V354" s="28"/>
      <c r="W354" s="28"/>
      <c r="X354" s="28"/>
      <c r="Y354" s="28"/>
      <c r="Z354" s="28"/>
      <c r="AA354" s="28"/>
      <c r="AB354" s="28"/>
      <c r="AC354" s="28"/>
      <c r="AD354" s="28"/>
    </row>
    <row r="355" spans="1:30" s="29" customFormat="1" x14ac:dyDescent="0.25">
      <c r="A355" s="38"/>
      <c r="C355" s="30"/>
      <c r="E355" s="30"/>
      <c r="G355" s="30"/>
      <c r="H355" s="30"/>
      <c r="J355" s="63"/>
      <c r="K355" s="28"/>
      <c r="L355" s="28"/>
      <c r="M355" s="28"/>
      <c r="N355" s="28"/>
      <c r="O355" s="28"/>
      <c r="P355" s="28"/>
      <c r="Q355" s="28"/>
      <c r="R355" s="28"/>
      <c r="S355" s="28"/>
      <c r="T355" s="28"/>
      <c r="U355" s="28"/>
      <c r="V355" s="28"/>
      <c r="W355" s="28"/>
      <c r="X355" s="28"/>
      <c r="Y355" s="28"/>
      <c r="Z355" s="28"/>
      <c r="AA355" s="28"/>
      <c r="AB355" s="28"/>
      <c r="AC355" s="28"/>
      <c r="AD355" s="28"/>
    </row>
    <row r="356" spans="1:30" s="29" customFormat="1" x14ac:dyDescent="0.25">
      <c r="A356" s="38"/>
      <c r="C356" s="30"/>
      <c r="E356" s="30"/>
      <c r="G356" s="30"/>
      <c r="H356" s="30"/>
      <c r="J356" s="63"/>
      <c r="K356" s="28"/>
      <c r="L356" s="28"/>
      <c r="M356" s="28"/>
      <c r="N356" s="28"/>
      <c r="O356" s="28"/>
      <c r="P356" s="28"/>
      <c r="Q356" s="28"/>
      <c r="R356" s="28"/>
      <c r="S356" s="28"/>
      <c r="T356" s="28"/>
      <c r="U356" s="28"/>
      <c r="V356" s="28"/>
      <c r="W356" s="28"/>
      <c r="X356" s="28"/>
      <c r="Y356" s="28"/>
      <c r="Z356" s="28"/>
      <c r="AA356" s="28"/>
      <c r="AB356" s="28"/>
      <c r="AC356" s="28"/>
      <c r="AD356" s="28"/>
    </row>
    <row r="357" spans="1:30" s="29" customFormat="1" x14ac:dyDescent="0.25">
      <c r="A357" s="38"/>
      <c r="C357" s="30"/>
      <c r="E357" s="30"/>
      <c r="G357" s="30"/>
      <c r="H357" s="30"/>
      <c r="J357" s="63"/>
      <c r="K357" s="28"/>
      <c r="L357" s="28"/>
      <c r="M357" s="28"/>
      <c r="N357" s="28"/>
      <c r="O357" s="28"/>
      <c r="P357" s="28"/>
      <c r="Q357" s="28"/>
      <c r="R357" s="28"/>
      <c r="S357" s="28"/>
      <c r="T357" s="28"/>
      <c r="U357" s="28"/>
      <c r="V357" s="28"/>
      <c r="W357" s="28"/>
      <c r="X357" s="28"/>
      <c r="Y357" s="28"/>
      <c r="Z357" s="28"/>
      <c r="AA357" s="28"/>
      <c r="AB357" s="28"/>
      <c r="AC357" s="28"/>
      <c r="AD357" s="28"/>
    </row>
    <row r="358" spans="1:30" s="29" customFormat="1" x14ac:dyDescent="0.25">
      <c r="A358" s="38"/>
      <c r="C358" s="30"/>
      <c r="E358" s="30"/>
      <c r="G358" s="30"/>
      <c r="H358" s="30"/>
      <c r="J358" s="63"/>
      <c r="K358" s="28"/>
      <c r="L358" s="28"/>
      <c r="M358" s="28"/>
      <c r="N358" s="28"/>
      <c r="O358" s="28"/>
      <c r="P358" s="28"/>
      <c r="Q358" s="28"/>
      <c r="R358" s="28"/>
      <c r="S358" s="28"/>
      <c r="T358" s="28"/>
      <c r="U358" s="28"/>
      <c r="V358" s="28"/>
      <c r="W358" s="28"/>
      <c r="X358" s="28"/>
      <c r="Y358" s="28"/>
      <c r="Z358" s="28"/>
      <c r="AA358" s="28"/>
      <c r="AB358" s="28"/>
      <c r="AC358" s="28"/>
      <c r="AD358" s="28"/>
    </row>
    <row r="359" spans="1:30" s="29" customFormat="1" x14ac:dyDescent="0.25">
      <c r="A359" s="38"/>
      <c r="C359" s="30"/>
      <c r="E359" s="30"/>
      <c r="G359" s="30"/>
      <c r="H359" s="30"/>
      <c r="J359" s="63"/>
      <c r="K359" s="28"/>
      <c r="L359" s="28"/>
      <c r="M359" s="28"/>
      <c r="N359" s="28"/>
      <c r="O359" s="28"/>
      <c r="P359" s="28"/>
      <c r="Q359" s="28"/>
      <c r="R359" s="28"/>
      <c r="S359" s="28"/>
      <c r="T359" s="28"/>
      <c r="U359" s="28"/>
      <c r="V359" s="28"/>
      <c r="W359" s="28"/>
      <c r="X359" s="28"/>
      <c r="Y359" s="28"/>
      <c r="Z359" s="28"/>
      <c r="AA359" s="28"/>
      <c r="AB359" s="28"/>
      <c r="AC359" s="28"/>
      <c r="AD359" s="28"/>
    </row>
    <row r="360" spans="1:30" s="29" customFormat="1" x14ac:dyDescent="0.25">
      <c r="A360" s="38"/>
      <c r="C360" s="30"/>
      <c r="E360" s="30"/>
      <c r="G360" s="30"/>
      <c r="H360" s="30"/>
      <c r="J360" s="63"/>
      <c r="K360" s="28"/>
      <c r="L360" s="28"/>
      <c r="M360" s="28"/>
      <c r="N360" s="28"/>
      <c r="O360" s="28"/>
      <c r="P360" s="28"/>
      <c r="Q360" s="28"/>
      <c r="R360" s="28"/>
      <c r="S360" s="28"/>
      <c r="T360" s="28"/>
      <c r="U360" s="28"/>
      <c r="V360" s="28"/>
      <c r="W360" s="28"/>
      <c r="X360" s="28"/>
      <c r="Y360" s="28"/>
      <c r="Z360" s="28"/>
      <c r="AA360" s="28"/>
      <c r="AB360" s="28"/>
      <c r="AC360" s="28"/>
      <c r="AD360" s="28"/>
    </row>
    <row r="361" spans="1:30" s="29" customFormat="1" x14ac:dyDescent="0.25">
      <c r="A361" s="38"/>
      <c r="C361" s="30"/>
      <c r="E361" s="30"/>
      <c r="G361" s="30"/>
      <c r="H361" s="30"/>
      <c r="J361" s="63"/>
      <c r="K361" s="28"/>
      <c r="L361" s="28"/>
      <c r="M361" s="28"/>
      <c r="N361" s="28"/>
      <c r="O361" s="28"/>
      <c r="P361" s="28"/>
      <c r="Q361" s="28"/>
      <c r="R361" s="28"/>
      <c r="S361" s="28"/>
      <c r="T361" s="28"/>
      <c r="U361" s="28"/>
      <c r="V361" s="28"/>
      <c r="W361" s="28"/>
      <c r="X361" s="28"/>
      <c r="Y361" s="28"/>
      <c r="Z361" s="28"/>
      <c r="AA361" s="28"/>
      <c r="AB361" s="28"/>
      <c r="AC361" s="28"/>
      <c r="AD361" s="28"/>
    </row>
    <row r="362" spans="1:30" s="29" customFormat="1" x14ac:dyDescent="0.25">
      <c r="A362" s="38"/>
      <c r="C362" s="30"/>
      <c r="E362" s="30"/>
      <c r="G362" s="30"/>
      <c r="H362" s="30"/>
      <c r="J362" s="63"/>
      <c r="K362" s="28"/>
      <c r="L362" s="28"/>
      <c r="M362" s="28"/>
      <c r="N362" s="28"/>
      <c r="O362" s="28"/>
      <c r="P362" s="28"/>
      <c r="Q362" s="28"/>
      <c r="R362" s="28"/>
      <c r="S362" s="28"/>
      <c r="T362" s="28"/>
      <c r="U362" s="28"/>
      <c r="V362" s="28"/>
      <c r="W362" s="28"/>
      <c r="X362" s="28"/>
      <c r="Y362" s="28"/>
      <c r="Z362" s="28"/>
      <c r="AA362" s="28"/>
      <c r="AB362" s="28"/>
      <c r="AC362" s="28"/>
      <c r="AD362" s="28"/>
    </row>
    <row r="363" spans="1:30" s="29" customFormat="1" x14ac:dyDescent="0.25">
      <c r="A363" s="38"/>
      <c r="C363" s="30"/>
      <c r="E363" s="30"/>
      <c r="G363" s="30"/>
      <c r="H363" s="30"/>
      <c r="J363" s="63"/>
      <c r="K363" s="28"/>
      <c r="L363" s="28"/>
      <c r="M363" s="28"/>
      <c r="N363" s="28"/>
      <c r="O363" s="28"/>
      <c r="P363" s="28"/>
      <c r="Q363" s="28"/>
      <c r="R363" s="28"/>
      <c r="S363" s="28"/>
      <c r="T363" s="28"/>
      <c r="U363" s="28"/>
      <c r="V363" s="28"/>
      <c r="W363" s="28"/>
      <c r="X363" s="28"/>
      <c r="Y363" s="28"/>
      <c r="Z363" s="28"/>
      <c r="AA363" s="28"/>
      <c r="AB363" s="28"/>
      <c r="AC363" s="28"/>
      <c r="AD363" s="28"/>
    </row>
    <row r="364" spans="1:30" s="29" customFormat="1" x14ac:dyDescent="0.25">
      <c r="A364" s="38"/>
      <c r="C364" s="30"/>
      <c r="E364" s="30"/>
      <c r="G364" s="30"/>
      <c r="H364" s="30"/>
      <c r="J364" s="63"/>
      <c r="K364" s="28"/>
      <c r="L364" s="28"/>
      <c r="M364" s="28"/>
      <c r="N364" s="28"/>
      <c r="O364" s="28"/>
      <c r="P364" s="28"/>
      <c r="Q364" s="28"/>
      <c r="R364" s="28"/>
      <c r="S364" s="28"/>
      <c r="T364" s="28"/>
      <c r="U364" s="28"/>
      <c r="V364" s="28"/>
      <c r="W364" s="28"/>
      <c r="X364" s="28"/>
      <c r="Y364" s="28"/>
      <c r="Z364" s="28"/>
      <c r="AA364" s="28"/>
      <c r="AB364" s="28"/>
      <c r="AC364" s="28"/>
      <c r="AD364" s="28"/>
    </row>
    <row r="365" spans="1:30" s="29" customFormat="1" x14ac:dyDescent="0.25">
      <c r="A365" s="38"/>
      <c r="C365" s="30"/>
      <c r="E365" s="30"/>
      <c r="G365" s="30"/>
      <c r="H365" s="30"/>
      <c r="J365" s="63"/>
      <c r="K365" s="28"/>
      <c r="L365" s="28"/>
      <c r="M365" s="28"/>
      <c r="N365" s="28"/>
      <c r="O365" s="28"/>
      <c r="P365" s="28"/>
      <c r="Q365" s="28"/>
      <c r="R365" s="28"/>
      <c r="S365" s="28"/>
      <c r="T365" s="28"/>
      <c r="U365" s="28"/>
      <c r="V365" s="28"/>
      <c r="W365" s="28"/>
      <c r="X365" s="28"/>
      <c r="Y365" s="28"/>
      <c r="Z365" s="28"/>
      <c r="AA365" s="28"/>
      <c r="AB365" s="28"/>
      <c r="AC365" s="28"/>
      <c r="AD365" s="28"/>
    </row>
    <row r="366" spans="1:30" s="29" customFormat="1" x14ac:dyDescent="0.25">
      <c r="A366" s="38"/>
      <c r="C366" s="30"/>
      <c r="E366" s="30"/>
      <c r="G366" s="30"/>
      <c r="H366" s="30"/>
      <c r="J366" s="63"/>
      <c r="K366" s="28"/>
      <c r="L366" s="28"/>
      <c r="M366" s="28"/>
      <c r="N366" s="28"/>
      <c r="O366" s="28"/>
      <c r="P366" s="28"/>
      <c r="Q366" s="28"/>
      <c r="R366" s="28"/>
      <c r="S366" s="28"/>
      <c r="T366" s="28"/>
      <c r="U366" s="28"/>
      <c r="V366" s="28"/>
      <c r="W366" s="28"/>
      <c r="X366" s="28"/>
      <c r="Y366" s="28"/>
      <c r="Z366" s="28"/>
      <c r="AA366" s="28"/>
      <c r="AB366" s="28"/>
      <c r="AC366" s="28"/>
      <c r="AD366" s="28"/>
    </row>
    <row r="367" spans="1:30" s="29" customFormat="1" x14ac:dyDescent="0.25">
      <c r="A367" s="38"/>
      <c r="C367" s="30"/>
      <c r="E367" s="30"/>
      <c r="G367" s="30"/>
      <c r="H367" s="30"/>
      <c r="J367" s="63"/>
      <c r="K367" s="28"/>
      <c r="L367" s="28"/>
      <c r="M367" s="28"/>
      <c r="N367" s="28"/>
      <c r="O367" s="28"/>
      <c r="P367" s="28"/>
      <c r="Q367" s="28"/>
      <c r="R367" s="28"/>
      <c r="S367" s="28"/>
      <c r="T367" s="28"/>
      <c r="U367" s="28"/>
      <c r="V367" s="28"/>
      <c r="W367" s="28"/>
      <c r="X367" s="28"/>
      <c r="Y367" s="28"/>
      <c r="Z367" s="28"/>
      <c r="AA367" s="28"/>
      <c r="AB367" s="28"/>
      <c r="AC367" s="28"/>
      <c r="AD367" s="28"/>
    </row>
    <row r="368" spans="1:30" s="29" customFormat="1" x14ac:dyDescent="0.25">
      <c r="A368" s="38"/>
      <c r="C368" s="30"/>
      <c r="E368" s="30"/>
      <c r="G368" s="30"/>
      <c r="H368" s="30"/>
      <c r="J368" s="63"/>
      <c r="K368" s="28"/>
      <c r="L368" s="28"/>
      <c r="M368" s="28"/>
      <c r="N368" s="28"/>
      <c r="O368" s="28"/>
      <c r="P368" s="28"/>
      <c r="Q368" s="28"/>
      <c r="R368" s="28"/>
      <c r="S368" s="28"/>
      <c r="T368" s="28"/>
      <c r="U368" s="28"/>
      <c r="V368" s="28"/>
      <c r="W368" s="28"/>
      <c r="X368" s="28"/>
      <c r="Y368" s="28"/>
      <c r="Z368" s="28"/>
      <c r="AA368" s="28"/>
      <c r="AB368" s="28"/>
      <c r="AC368" s="28"/>
      <c r="AD368" s="28"/>
    </row>
    <row r="369" spans="1:30" s="29" customFormat="1" x14ac:dyDescent="0.25">
      <c r="A369" s="38"/>
      <c r="C369" s="30"/>
      <c r="E369" s="30"/>
      <c r="G369" s="30"/>
      <c r="H369" s="30"/>
      <c r="J369" s="63"/>
      <c r="K369" s="28"/>
      <c r="L369" s="28"/>
      <c r="M369" s="28"/>
      <c r="N369" s="28"/>
      <c r="O369" s="28"/>
      <c r="P369" s="28"/>
      <c r="Q369" s="28"/>
      <c r="R369" s="28"/>
      <c r="S369" s="28"/>
      <c r="T369" s="28"/>
      <c r="U369" s="28"/>
      <c r="V369" s="28"/>
      <c r="W369" s="28"/>
      <c r="X369" s="28"/>
      <c r="Y369" s="28"/>
      <c r="Z369" s="28"/>
      <c r="AA369" s="28"/>
      <c r="AB369" s="28"/>
      <c r="AC369" s="28"/>
      <c r="AD369" s="28"/>
    </row>
    <row r="370" spans="1:30" s="29" customFormat="1" x14ac:dyDescent="0.25">
      <c r="A370" s="38"/>
      <c r="C370" s="30"/>
      <c r="E370" s="30"/>
      <c r="G370" s="30"/>
      <c r="H370" s="30"/>
      <c r="J370" s="63"/>
      <c r="K370" s="28"/>
      <c r="L370" s="28"/>
      <c r="M370" s="28"/>
      <c r="N370" s="28"/>
      <c r="O370" s="28"/>
      <c r="P370" s="28"/>
      <c r="Q370" s="28"/>
      <c r="R370" s="28"/>
      <c r="S370" s="28"/>
      <c r="T370" s="28"/>
      <c r="U370" s="28"/>
      <c r="V370" s="28"/>
      <c r="W370" s="28"/>
      <c r="X370" s="28"/>
      <c r="Y370" s="28"/>
      <c r="Z370" s="28"/>
      <c r="AA370" s="28"/>
      <c r="AB370" s="28"/>
      <c r="AC370" s="28"/>
      <c r="AD370" s="28"/>
    </row>
    <row r="371" spans="1:30" s="29" customFormat="1" x14ac:dyDescent="0.25">
      <c r="A371" s="38"/>
      <c r="C371" s="30"/>
      <c r="E371" s="30"/>
      <c r="G371" s="30"/>
      <c r="H371" s="30"/>
      <c r="J371" s="63"/>
      <c r="K371" s="28"/>
      <c r="L371" s="28"/>
      <c r="M371" s="28"/>
      <c r="N371" s="28"/>
      <c r="O371" s="28"/>
      <c r="P371" s="28"/>
      <c r="Q371" s="28"/>
      <c r="R371" s="28"/>
      <c r="S371" s="28"/>
      <c r="T371" s="28"/>
      <c r="U371" s="28"/>
      <c r="V371" s="28"/>
      <c r="W371" s="28"/>
      <c r="X371" s="28"/>
      <c r="Y371" s="28"/>
      <c r="Z371" s="28"/>
      <c r="AA371" s="28"/>
      <c r="AB371" s="28"/>
      <c r="AC371" s="28"/>
      <c r="AD371" s="28"/>
    </row>
    <row r="372" spans="1:30" s="29" customFormat="1" x14ac:dyDescent="0.25">
      <c r="A372" s="38"/>
      <c r="C372" s="30"/>
      <c r="E372" s="30"/>
      <c r="G372" s="30"/>
      <c r="H372" s="30"/>
      <c r="J372" s="63"/>
      <c r="K372" s="28"/>
      <c r="L372" s="28"/>
      <c r="M372" s="28"/>
      <c r="N372" s="28"/>
      <c r="O372" s="28"/>
      <c r="P372" s="28"/>
      <c r="Q372" s="28"/>
      <c r="R372" s="28"/>
      <c r="S372" s="28"/>
      <c r="T372" s="28"/>
      <c r="U372" s="28"/>
      <c r="V372" s="28"/>
      <c r="W372" s="28"/>
      <c r="X372" s="28"/>
      <c r="Y372" s="28"/>
      <c r="Z372" s="28"/>
      <c r="AA372" s="28"/>
      <c r="AB372" s="28"/>
      <c r="AC372" s="28"/>
      <c r="AD372" s="28"/>
    </row>
    <row r="373" spans="1:30" s="29" customFormat="1" x14ac:dyDescent="0.25">
      <c r="A373" s="38"/>
      <c r="C373" s="30"/>
      <c r="E373" s="30"/>
      <c r="G373" s="30"/>
      <c r="H373" s="30"/>
      <c r="J373" s="63"/>
      <c r="K373" s="28"/>
      <c r="L373" s="28"/>
      <c r="M373" s="28"/>
      <c r="N373" s="28"/>
      <c r="O373" s="28"/>
      <c r="P373" s="28"/>
      <c r="Q373" s="28"/>
      <c r="R373" s="28"/>
      <c r="S373" s="28"/>
      <c r="T373" s="28"/>
      <c r="U373" s="28"/>
      <c r="V373" s="28"/>
      <c r="W373" s="28"/>
      <c r="X373" s="28"/>
      <c r="Y373" s="28"/>
      <c r="Z373" s="28"/>
      <c r="AA373" s="28"/>
      <c r="AB373" s="28"/>
      <c r="AC373" s="28"/>
      <c r="AD373" s="28"/>
    </row>
    <row r="374" spans="1:30" s="29" customFormat="1" x14ac:dyDescent="0.25">
      <c r="A374" s="38"/>
      <c r="C374" s="30"/>
      <c r="E374" s="30"/>
      <c r="G374" s="30"/>
      <c r="H374" s="30"/>
      <c r="J374" s="63"/>
      <c r="K374" s="28"/>
      <c r="L374" s="28"/>
      <c r="M374" s="28"/>
      <c r="N374" s="28"/>
      <c r="O374" s="28"/>
      <c r="P374" s="28"/>
      <c r="Q374" s="28"/>
      <c r="R374" s="28"/>
      <c r="S374" s="28"/>
      <c r="T374" s="28"/>
      <c r="U374" s="28"/>
      <c r="V374" s="28"/>
      <c r="W374" s="28"/>
      <c r="X374" s="28"/>
      <c r="Y374" s="28"/>
      <c r="Z374" s="28"/>
      <c r="AA374" s="28"/>
      <c r="AB374" s="28"/>
      <c r="AC374" s="28"/>
      <c r="AD374" s="28"/>
    </row>
    <row r="375" spans="1:30" s="29" customFormat="1" x14ac:dyDescent="0.25">
      <c r="A375" s="38"/>
      <c r="C375" s="30"/>
      <c r="E375" s="30"/>
      <c r="G375" s="30"/>
      <c r="H375" s="30"/>
      <c r="J375" s="63"/>
      <c r="K375" s="28"/>
      <c r="L375" s="28"/>
      <c r="M375" s="28"/>
      <c r="N375" s="28"/>
      <c r="O375" s="28"/>
      <c r="P375" s="28"/>
      <c r="Q375" s="28"/>
      <c r="R375" s="28"/>
      <c r="S375" s="28"/>
      <c r="T375" s="28"/>
      <c r="U375" s="28"/>
      <c r="V375" s="28"/>
      <c r="W375" s="28"/>
      <c r="X375" s="28"/>
      <c r="Y375" s="28"/>
      <c r="Z375" s="28"/>
      <c r="AA375" s="28"/>
      <c r="AB375" s="28"/>
      <c r="AC375" s="28"/>
      <c r="AD375" s="28"/>
    </row>
    <row r="376" spans="1:30" s="29" customFormat="1" x14ac:dyDescent="0.25">
      <c r="A376" s="38"/>
      <c r="C376" s="30"/>
      <c r="E376" s="30"/>
      <c r="G376" s="30"/>
      <c r="H376" s="30"/>
      <c r="J376" s="63"/>
      <c r="K376" s="28"/>
      <c r="L376" s="28"/>
      <c r="M376" s="28"/>
      <c r="N376" s="28"/>
      <c r="O376" s="28"/>
      <c r="P376" s="28"/>
      <c r="Q376" s="28"/>
      <c r="R376" s="28"/>
      <c r="S376" s="28"/>
      <c r="T376" s="28"/>
      <c r="U376" s="28"/>
      <c r="V376" s="28"/>
      <c r="W376" s="28"/>
      <c r="X376" s="28"/>
      <c r="Y376" s="28"/>
      <c r="Z376" s="28"/>
      <c r="AA376" s="28"/>
      <c r="AB376" s="28"/>
      <c r="AC376" s="28"/>
      <c r="AD376" s="28"/>
    </row>
    <row r="377" spans="1:30" s="29" customFormat="1" x14ac:dyDescent="0.25">
      <c r="A377" s="38"/>
      <c r="C377" s="30"/>
      <c r="E377" s="30"/>
      <c r="G377" s="30"/>
      <c r="H377" s="30"/>
      <c r="J377" s="63"/>
      <c r="K377" s="28"/>
      <c r="L377" s="28"/>
      <c r="M377" s="28"/>
      <c r="N377" s="28"/>
      <c r="O377" s="28"/>
      <c r="P377" s="28"/>
      <c r="Q377" s="28"/>
      <c r="R377" s="28"/>
      <c r="S377" s="28"/>
      <c r="T377" s="28"/>
      <c r="U377" s="28"/>
      <c r="V377" s="28"/>
      <c r="W377" s="28"/>
      <c r="X377" s="28"/>
      <c r="Y377" s="28"/>
      <c r="Z377" s="28"/>
      <c r="AA377" s="28"/>
      <c r="AB377" s="28"/>
      <c r="AC377" s="28"/>
      <c r="AD377" s="28"/>
    </row>
    <row r="378" spans="1:30" s="29" customFormat="1" x14ac:dyDescent="0.25">
      <c r="A378" s="38"/>
      <c r="C378" s="30"/>
      <c r="E378" s="30"/>
      <c r="G378" s="30"/>
      <c r="H378" s="30"/>
      <c r="J378" s="63"/>
      <c r="K378" s="28"/>
      <c r="L378" s="28"/>
      <c r="M378" s="28"/>
      <c r="N378" s="28"/>
      <c r="O378" s="28"/>
      <c r="P378" s="28"/>
      <c r="Q378" s="28"/>
      <c r="R378" s="28"/>
      <c r="S378" s="28"/>
      <c r="T378" s="28"/>
      <c r="U378" s="28"/>
      <c r="V378" s="28"/>
      <c r="W378" s="28"/>
      <c r="X378" s="28"/>
      <c r="Y378" s="28"/>
      <c r="Z378" s="28"/>
      <c r="AA378" s="28"/>
      <c r="AB378" s="28"/>
      <c r="AC378" s="28"/>
      <c r="AD378" s="28"/>
    </row>
    <row r="379" spans="1:30" s="29" customFormat="1" x14ac:dyDescent="0.25">
      <c r="A379" s="38"/>
      <c r="C379" s="30"/>
      <c r="E379" s="30"/>
      <c r="G379" s="30"/>
      <c r="H379" s="30"/>
      <c r="J379" s="63"/>
      <c r="K379" s="28"/>
      <c r="L379" s="28"/>
      <c r="M379" s="28"/>
      <c r="N379" s="28"/>
      <c r="O379" s="28"/>
      <c r="P379" s="28"/>
      <c r="Q379" s="28"/>
      <c r="R379" s="28"/>
      <c r="S379" s="28"/>
      <c r="T379" s="28"/>
      <c r="U379" s="28"/>
      <c r="V379" s="28"/>
      <c r="W379" s="28"/>
      <c r="X379" s="28"/>
      <c r="Y379" s="28"/>
      <c r="Z379" s="28"/>
      <c r="AA379" s="28"/>
      <c r="AB379" s="28"/>
      <c r="AC379" s="28"/>
      <c r="AD379" s="28"/>
    </row>
    <row r="380" spans="1:30" s="29" customFormat="1" x14ac:dyDescent="0.25">
      <c r="A380" s="38"/>
      <c r="C380" s="30"/>
      <c r="E380" s="30"/>
      <c r="G380" s="30"/>
      <c r="H380" s="30"/>
      <c r="J380" s="63"/>
      <c r="K380" s="28"/>
      <c r="L380" s="28"/>
      <c r="M380" s="28"/>
      <c r="N380" s="28"/>
      <c r="O380" s="28"/>
      <c r="P380" s="28"/>
      <c r="Q380" s="28"/>
      <c r="R380" s="28"/>
      <c r="S380" s="28"/>
      <c r="T380" s="28"/>
      <c r="U380" s="28"/>
      <c r="V380" s="28"/>
      <c r="W380" s="28"/>
      <c r="X380" s="28"/>
      <c r="Y380" s="28"/>
      <c r="Z380" s="28"/>
      <c r="AA380" s="28"/>
      <c r="AB380" s="28"/>
      <c r="AC380" s="28"/>
      <c r="AD380" s="28"/>
    </row>
    <row r="381" spans="1:30" s="29" customFormat="1" x14ac:dyDescent="0.25">
      <c r="A381" s="38"/>
      <c r="C381" s="30"/>
      <c r="E381" s="30"/>
      <c r="G381" s="30"/>
      <c r="H381" s="30"/>
      <c r="J381" s="63"/>
      <c r="K381" s="28"/>
      <c r="L381" s="28"/>
      <c r="M381" s="28"/>
      <c r="N381" s="28"/>
      <c r="O381" s="28"/>
      <c r="P381" s="28"/>
      <c r="Q381" s="28"/>
      <c r="R381" s="28"/>
      <c r="S381" s="28"/>
      <c r="T381" s="28"/>
      <c r="U381" s="28"/>
      <c r="V381" s="28"/>
      <c r="W381" s="28"/>
      <c r="X381" s="28"/>
      <c r="Y381" s="28"/>
      <c r="Z381" s="28"/>
      <c r="AA381" s="28"/>
      <c r="AB381" s="28"/>
      <c r="AC381" s="28"/>
      <c r="AD381" s="28"/>
    </row>
    <row r="382" spans="1:30" s="29" customFormat="1" x14ac:dyDescent="0.25">
      <c r="A382" s="38"/>
      <c r="C382" s="30"/>
      <c r="E382" s="30"/>
      <c r="G382" s="30"/>
      <c r="H382" s="30"/>
      <c r="J382" s="63"/>
      <c r="K382" s="28"/>
      <c r="L382" s="28"/>
      <c r="M382" s="28"/>
      <c r="N382" s="28"/>
      <c r="O382" s="28"/>
      <c r="P382" s="28"/>
      <c r="Q382" s="28"/>
      <c r="R382" s="28"/>
      <c r="S382" s="28"/>
      <c r="T382" s="28"/>
      <c r="U382" s="28"/>
      <c r="V382" s="28"/>
      <c r="W382" s="28"/>
      <c r="X382" s="28"/>
      <c r="Y382" s="28"/>
      <c r="Z382" s="28"/>
      <c r="AA382" s="28"/>
      <c r="AB382" s="28"/>
      <c r="AC382" s="28"/>
      <c r="AD382" s="28"/>
    </row>
    <row r="383" spans="1:30" s="29" customFormat="1" x14ac:dyDescent="0.25">
      <c r="A383" s="38"/>
      <c r="C383" s="30"/>
      <c r="E383" s="30"/>
      <c r="G383" s="30"/>
      <c r="H383" s="30"/>
      <c r="J383" s="63"/>
      <c r="K383" s="28"/>
      <c r="L383" s="28"/>
      <c r="M383" s="28"/>
      <c r="N383" s="28"/>
      <c r="O383" s="28"/>
      <c r="P383" s="28"/>
      <c r="Q383" s="28"/>
      <c r="R383" s="28"/>
      <c r="S383" s="28"/>
      <c r="T383" s="28"/>
      <c r="U383" s="28"/>
      <c r="V383" s="28"/>
      <c r="W383" s="28"/>
      <c r="X383" s="28"/>
      <c r="Y383" s="28"/>
      <c r="Z383" s="28"/>
      <c r="AA383" s="28"/>
      <c r="AB383" s="28"/>
      <c r="AC383" s="28"/>
      <c r="AD383" s="28"/>
    </row>
    <row r="384" spans="1:30" s="29" customFormat="1" x14ac:dyDescent="0.25">
      <c r="A384" s="38"/>
      <c r="C384" s="30"/>
      <c r="E384" s="30"/>
      <c r="G384" s="30"/>
      <c r="H384" s="30"/>
      <c r="J384" s="63"/>
      <c r="K384" s="28"/>
      <c r="L384" s="28"/>
      <c r="M384" s="28"/>
      <c r="N384" s="28"/>
      <c r="O384" s="28"/>
      <c r="P384" s="28"/>
      <c r="Q384" s="28"/>
      <c r="R384" s="28"/>
      <c r="S384" s="28"/>
      <c r="T384" s="28"/>
      <c r="U384" s="28"/>
      <c r="V384" s="28"/>
      <c r="W384" s="28"/>
      <c r="X384" s="28"/>
      <c r="Y384" s="28"/>
      <c r="Z384" s="28"/>
      <c r="AA384" s="28"/>
      <c r="AB384" s="28"/>
      <c r="AC384" s="28"/>
      <c r="AD384" s="28"/>
    </row>
    <row r="385" spans="1:30" s="29" customFormat="1" x14ac:dyDescent="0.25">
      <c r="A385" s="38"/>
      <c r="C385" s="30"/>
      <c r="E385" s="30"/>
      <c r="G385" s="30"/>
      <c r="H385" s="30"/>
      <c r="J385" s="63"/>
      <c r="K385" s="28"/>
      <c r="L385" s="28"/>
      <c r="M385" s="28"/>
      <c r="N385" s="28"/>
      <c r="O385" s="28"/>
      <c r="P385" s="28"/>
      <c r="Q385" s="28"/>
      <c r="R385" s="28"/>
      <c r="S385" s="28"/>
      <c r="T385" s="28"/>
      <c r="U385" s="28"/>
      <c r="V385" s="28"/>
      <c r="W385" s="28"/>
      <c r="X385" s="28"/>
      <c r="Y385" s="28"/>
      <c r="Z385" s="28"/>
      <c r="AA385" s="28"/>
      <c r="AB385" s="28"/>
      <c r="AC385" s="28"/>
      <c r="AD385" s="28"/>
    </row>
    <row r="386" spans="1:30" s="29" customFormat="1" x14ac:dyDescent="0.25">
      <c r="A386" s="38"/>
      <c r="C386" s="30"/>
      <c r="E386" s="30"/>
      <c r="G386" s="30"/>
      <c r="H386" s="30"/>
      <c r="J386" s="63"/>
      <c r="K386" s="28"/>
      <c r="L386" s="28"/>
      <c r="M386" s="28"/>
      <c r="N386" s="28"/>
      <c r="O386" s="28"/>
      <c r="P386" s="28"/>
      <c r="Q386" s="28"/>
      <c r="R386" s="28"/>
      <c r="S386" s="28"/>
      <c r="T386" s="28"/>
      <c r="U386" s="28"/>
      <c r="V386" s="28"/>
      <c r="W386" s="28"/>
      <c r="X386" s="28"/>
      <c r="Y386" s="28"/>
      <c r="Z386" s="28"/>
      <c r="AA386" s="28"/>
      <c r="AB386" s="28"/>
      <c r="AC386" s="28"/>
      <c r="AD386" s="28"/>
    </row>
    <row r="387" spans="1:30" s="29" customFormat="1" x14ac:dyDescent="0.25">
      <c r="A387" s="38"/>
      <c r="C387" s="30"/>
      <c r="E387" s="30"/>
      <c r="G387" s="30"/>
      <c r="H387" s="30"/>
      <c r="J387" s="63"/>
      <c r="K387" s="28"/>
      <c r="L387" s="28"/>
      <c r="M387" s="28"/>
      <c r="N387" s="28"/>
      <c r="O387" s="28"/>
      <c r="P387" s="28"/>
      <c r="Q387" s="28"/>
      <c r="R387" s="28"/>
      <c r="S387" s="28"/>
      <c r="T387" s="28"/>
      <c r="U387" s="28"/>
      <c r="V387" s="28"/>
      <c r="W387" s="28"/>
      <c r="X387" s="28"/>
      <c r="Y387" s="28"/>
      <c r="Z387" s="28"/>
      <c r="AA387" s="28"/>
      <c r="AB387" s="28"/>
      <c r="AC387" s="28"/>
      <c r="AD387" s="28"/>
    </row>
    <row r="388" spans="1:30" s="29" customFormat="1" x14ac:dyDescent="0.25">
      <c r="A388" s="38"/>
      <c r="C388" s="30"/>
      <c r="E388" s="30"/>
      <c r="G388" s="30"/>
      <c r="H388" s="30"/>
      <c r="J388" s="63"/>
      <c r="K388" s="28"/>
      <c r="L388" s="28"/>
      <c r="M388" s="28"/>
      <c r="N388" s="28"/>
      <c r="O388" s="28"/>
      <c r="P388" s="28"/>
      <c r="Q388" s="28"/>
      <c r="R388" s="28"/>
      <c r="S388" s="28"/>
      <c r="T388" s="28"/>
      <c r="U388" s="28"/>
      <c r="V388" s="28"/>
      <c r="W388" s="28"/>
      <c r="X388" s="28"/>
      <c r="Y388" s="28"/>
      <c r="Z388" s="28"/>
      <c r="AA388" s="28"/>
      <c r="AB388" s="28"/>
      <c r="AC388" s="28"/>
      <c r="AD388" s="28"/>
    </row>
    <row r="389" spans="1:30" s="29" customFormat="1" x14ac:dyDescent="0.25">
      <c r="A389" s="38"/>
      <c r="C389" s="30"/>
      <c r="E389" s="30"/>
      <c r="G389" s="30"/>
      <c r="H389" s="30"/>
      <c r="J389" s="63"/>
      <c r="K389" s="28"/>
      <c r="L389" s="28"/>
      <c r="M389" s="28"/>
      <c r="N389" s="28"/>
      <c r="O389" s="28"/>
      <c r="P389" s="28"/>
      <c r="Q389" s="28"/>
      <c r="R389" s="28"/>
      <c r="S389" s="28"/>
      <c r="T389" s="28"/>
      <c r="U389" s="28"/>
      <c r="V389" s="28"/>
      <c r="W389" s="28"/>
      <c r="X389" s="28"/>
      <c r="Y389" s="28"/>
      <c r="Z389" s="28"/>
      <c r="AA389" s="28"/>
      <c r="AB389" s="28"/>
      <c r="AC389" s="28"/>
      <c r="AD389" s="28"/>
    </row>
    <row r="390" spans="1:30" s="29" customFormat="1" x14ac:dyDescent="0.25">
      <c r="A390" s="38"/>
      <c r="C390" s="30"/>
      <c r="E390" s="30"/>
      <c r="G390" s="30"/>
      <c r="H390" s="30"/>
      <c r="J390" s="63"/>
      <c r="K390" s="28"/>
      <c r="L390" s="28"/>
      <c r="M390" s="28"/>
      <c r="N390" s="28"/>
      <c r="O390" s="28"/>
      <c r="P390" s="28"/>
      <c r="Q390" s="28"/>
      <c r="R390" s="28"/>
      <c r="S390" s="28"/>
      <c r="T390" s="28"/>
      <c r="U390" s="28"/>
      <c r="V390" s="28"/>
      <c r="W390" s="28"/>
      <c r="X390" s="28"/>
      <c r="Y390" s="28"/>
      <c r="Z390" s="28"/>
      <c r="AA390" s="28"/>
      <c r="AB390" s="28"/>
      <c r="AC390" s="28"/>
      <c r="AD390" s="28"/>
    </row>
    <row r="391" spans="1:30" s="29" customFormat="1" x14ac:dyDescent="0.25">
      <c r="A391" s="38"/>
      <c r="C391" s="30"/>
      <c r="E391" s="30"/>
      <c r="G391" s="30"/>
      <c r="H391" s="30"/>
      <c r="J391" s="63"/>
      <c r="K391" s="28"/>
      <c r="L391" s="28"/>
      <c r="M391" s="28"/>
      <c r="N391" s="28"/>
      <c r="O391" s="28"/>
      <c r="P391" s="28"/>
      <c r="Q391" s="28"/>
      <c r="R391" s="28"/>
      <c r="S391" s="28"/>
      <c r="T391" s="28"/>
      <c r="U391" s="28"/>
      <c r="V391" s="28"/>
      <c r="W391" s="28"/>
      <c r="X391" s="28"/>
      <c r="Y391" s="28"/>
      <c r="Z391" s="28"/>
      <c r="AA391" s="28"/>
      <c r="AB391" s="28"/>
      <c r="AC391" s="28"/>
      <c r="AD391" s="28"/>
    </row>
    <row r="392" spans="1:30" s="29" customFormat="1" x14ac:dyDescent="0.25">
      <c r="A392" s="38"/>
      <c r="C392" s="30"/>
      <c r="E392" s="30"/>
      <c r="G392" s="30"/>
      <c r="H392" s="30"/>
      <c r="J392" s="63"/>
      <c r="K392" s="28"/>
      <c r="L392" s="28"/>
      <c r="M392" s="28"/>
      <c r="N392" s="28"/>
      <c r="O392" s="28"/>
      <c r="P392" s="28"/>
      <c r="Q392" s="28"/>
      <c r="R392" s="28"/>
      <c r="S392" s="28"/>
      <c r="T392" s="28"/>
      <c r="U392" s="28"/>
      <c r="V392" s="28"/>
      <c r="W392" s="28"/>
      <c r="X392" s="28"/>
      <c r="Y392" s="28"/>
      <c r="Z392" s="28"/>
      <c r="AA392" s="28"/>
      <c r="AB392" s="28"/>
      <c r="AC392" s="28"/>
      <c r="AD392" s="28"/>
    </row>
    <row r="393" spans="1:30" s="29" customFormat="1" x14ac:dyDescent="0.25">
      <c r="A393" s="38"/>
      <c r="C393" s="30"/>
      <c r="E393" s="30"/>
      <c r="G393" s="30"/>
      <c r="H393" s="30"/>
      <c r="J393" s="63"/>
      <c r="K393" s="28"/>
      <c r="L393" s="28"/>
      <c r="M393" s="28"/>
      <c r="N393" s="28"/>
      <c r="O393" s="28"/>
      <c r="P393" s="28"/>
      <c r="Q393" s="28"/>
      <c r="R393" s="28"/>
      <c r="S393" s="28"/>
      <c r="T393" s="28"/>
      <c r="U393" s="28"/>
      <c r="V393" s="28"/>
      <c r="W393" s="28"/>
      <c r="X393" s="28"/>
      <c r="Y393" s="28"/>
      <c r="Z393" s="28"/>
      <c r="AA393" s="28"/>
      <c r="AB393" s="28"/>
      <c r="AC393" s="28"/>
      <c r="AD393" s="28"/>
    </row>
    <row r="394" spans="1:30" s="29" customFormat="1" x14ac:dyDescent="0.25">
      <c r="A394" s="38"/>
      <c r="C394" s="30"/>
      <c r="E394" s="30"/>
      <c r="G394" s="30"/>
      <c r="H394" s="30"/>
      <c r="J394" s="63"/>
      <c r="K394" s="28"/>
      <c r="L394" s="28"/>
      <c r="M394" s="28"/>
      <c r="N394" s="28"/>
      <c r="O394" s="28"/>
      <c r="P394" s="28"/>
      <c r="Q394" s="28"/>
      <c r="R394" s="28"/>
      <c r="S394" s="28"/>
      <c r="T394" s="28"/>
      <c r="U394" s="28"/>
      <c r="V394" s="28"/>
      <c r="W394" s="28"/>
      <c r="X394" s="28"/>
      <c r="Y394" s="28"/>
      <c r="Z394" s="28"/>
      <c r="AA394" s="28"/>
      <c r="AB394" s="28"/>
      <c r="AC394" s="28"/>
      <c r="AD394" s="28"/>
    </row>
    <row r="395" spans="1:30" s="29" customFormat="1" x14ac:dyDescent="0.25">
      <c r="A395" s="38"/>
      <c r="C395" s="30"/>
      <c r="E395" s="30"/>
      <c r="G395" s="30"/>
      <c r="H395" s="30"/>
      <c r="J395" s="63"/>
      <c r="K395" s="28"/>
      <c r="L395" s="28"/>
      <c r="M395" s="28"/>
      <c r="N395" s="28"/>
      <c r="O395" s="28"/>
      <c r="P395" s="28"/>
      <c r="Q395" s="28"/>
      <c r="R395" s="28"/>
      <c r="S395" s="28"/>
      <c r="T395" s="28"/>
      <c r="U395" s="28"/>
      <c r="V395" s="28"/>
      <c r="W395" s="28"/>
      <c r="X395" s="28"/>
      <c r="Y395" s="28"/>
      <c r="Z395" s="28"/>
      <c r="AA395" s="28"/>
      <c r="AB395" s="28"/>
      <c r="AC395" s="28"/>
      <c r="AD395" s="28"/>
    </row>
    <row r="396" spans="1:30" s="29" customFormat="1" x14ac:dyDescent="0.25">
      <c r="A396" s="38"/>
      <c r="C396" s="30"/>
      <c r="E396" s="30"/>
      <c r="G396" s="30"/>
      <c r="H396" s="30"/>
      <c r="J396" s="63"/>
      <c r="K396" s="28"/>
      <c r="L396" s="28"/>
      <c r="M396" s="28"/>
      <c r="N396" s="28"/>
      <c r="O396" s="28"/>
      <c r="P396" s="28"/>
      <c r="Q396" s="28"/>
      <c r="R396" s="28"/>
      <c r="S396" s="28"/>
      <c r="T396" s="28"/>
      <c r="U396" s="28"/>
      <c r="V396" s="28"/>
      <c r="W396" s="28"/>
      <c r="X396" s="28"/>
      <c r="Y396" s="28"/>
      <c r="Z396" s="28"/>
      <c r="AA396" s="28"/>
      <c r="AB396" s="28"/>
      <c r="AC396" s="28"/>
      <c r="AD396" s="28"/>
    </row>
    <row r="397" spans="1:30" s="29" customFormat="1" x14ac:dyDescent="0.25">
      <c r="A397" s="38"/>
      <c r="C397" s="30"/>
      <c r="E397" s="30"/>
      <c r="G397" s="30"/>
      <c r="H397" s="30"/>
      <c r="J397" s="63"/>
      <c r="K397" s="28"/>
      <c r="L397" s="28"/>
      <c r="M397" s="28"/>
      <c r="N397" s="28"/>
      <c r="O397" s="28"/>
      <c r="P397" s="28"/>
      <c r="Q397" s="28"/>
      <c r="R397" s="28"/>
      <c r="S397" s="28"/>
      <c r="T397" s="28"/>
      <c r="U397" s="28"/>
      <c r="V397" s="28"/>
      <c r="W397" s="28"/>
      <c r="X397" s="28"/>
      <c r="Y397" s="28"/>
      <c r="Z397" s="28"/>
      <c r="AA397" s="28"/>
      <c r="AB397" s="28"/>
      <c r="AC397" s="28"/>
      <c r="AD397" s="28"/>
    </row>
  </sheetData>
  <autoFilter ref="A17:J343"/>
  <mergeCells count="4">
    <mergeCell ref="E16:H16"/>
    <mergeCell ref="K197:AD197"/>
    <mergeCell ref="H327:I327"/>
    <mergeCell ref="A14:J14"/>
  </mergeCells>
  <pageMargins left="0.55118110236220474" right="0.27559055118110237" top="0.59055118110236227" bottom="0.39370078740157483" header="0.27559055118110237" footer="0.15748031496062992"/>
  <pageSetup paperSize="9" scale="80" fitToHeight="10"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D514"/>
  <sheetViews>
    <sheetView view="pageBreakPreview" topLeftCell="A46" zoomScaleNormal="100" zoomScaleSheetLayoutView="100" workbookViewId="0">
      <selection activeCell="D22" sqref="D22"/>
    </sheetView>
  </sheetViews>
  <sheetFormatPr defaultRowHeight="15" x14ac:dyDescent="0.25"/>
  <cols>
    <col min="1" max="1" width="73.5703125" style="28" customWidth="1"/>
    <col min="2" max="2" width="4.7109375" style="29" customWidth="1"/>
    <col min="3" max="3" width="4.5703125" style="30" customWidth="1"/>
    <col min="4" max="4" width="3.7109375" style="29" customWidth="1"/>
    <col min="5" max="5" width="3.7109375" style="30" customWidth="1"/>
    <col min="6" max="6" width="3.85546875" style="29" customWidth="1"/>
    <col min="7" max="7" width="3.85546875" style="30" customWidth="1"/>
    <col min="8" max="8" width="6.85546875" style="30" customWidth="1"/>
    <col min="9" max="9" width="5.28515625" style="29" customWidth="1"/>
    <col min="10" max="10" width="10.28515625" style="63" customWidth="1"/>
    <col min="11" max="16384" width="9.140625" style="28"/>
  </cols>
  <sheetData>
    <row r="1" spans="1:11" ht="15.75" x14ac:dyDescent="0.25">
      <c r="K1" s="7" t="s">
        <v>73</v>
      </c>
    </row>
    <row r="2" spans="1:11" ht="15.75" x14ac:dyDescent="0.25">
      <c r="K2" s="7" t="s">
        <v>76</v>
      </c>
    </row>
    <row r="3" spans="1:11" ht="15.75" x14ac:dyDescent="0.25">
      <c r="K3" s="7" t="s">
        <v>401</v>
      </c>
    </row>
    <row r="4" spans="1:11" ht="15.75" x14ac:dyDescent="0.25">
      <c r="K4" s="7" t="s">
        <v>390</v>
      </c>
    </row>
    <row r="5" spans="1:11" ht="15.75" x14ac:dyDescent="0.25">
      <c r="K5" s="7" t="s">
        <v>301</v>
      </c>
    </row>
    <row r="6" spans="1:11" ht="15.75" x14ac:dyDescent="0.25">
      <c r="K6" s="7" t="str">
        <f>'Прил 1'!I6</f>
        <v>от "___" февраля 2017 года №______</v>
      </c>
    </row>
    <row r="8" spans="1:11" ht="15.75" x14ac:dyDescent="0.25">
      <c r="K8" s="7" t="s">
        <v>101</v>
      </c>
    </row>
    <row r="9" spans="1:11" ht="15.75" x14ac:dyDescent="0.25">
      <c r="K9" s="7" t="s">
        <v>76</v>
      </c>
    </row>
    <row r="10" spans="1:11" ht="15.75" x14ac:dyDescent="0.25">
      <c r="K10" s="7" t="s">
        <v>84</v>
      </c>
    </row>
    <row r="11" spans="1:11" ht="15.75" x14ac:dyDescent="0.25">
      <c r="K11" s="7" t="s">
        <v>301</v>
      </c>
    </row>
    <row r="12" spans="1:11" ht="15.75" x14ac:dyDescent="0.25">
      <c r="K12" s="7" t="s">
        <v>389</v>
      </c>
    </row>
    <row r="13" spans="1:11" x14ac:dyDescent="0.25">
      <c r="J13" s="6"/>
    </row>
    <row r="14" spans="1:11" ht="41.25" customHeight="1" x14ac:dyDescent="0.25">
      <c r="A14" s="177" t="s">
        <v>308</v>
      </c>
      <c r="B14" s="177"/>
      <c r="C14" s="177"/>
      <c r="D14" s="177"/>
      <c r="E14" s="177"/>
      <c r="F14" s="177"/>
      <c r="G14" s="177"/>
      <c r="H14" s="177"/>
      <c r="I14" s="177"/>
      <c r="J14" s="177"/>
      <c r="K14" s="177"/>
    </row>
    <row r="15" spans="1:11" x14ac:dyDescent="0.25">
      <c r="A15" s="27"/>
      <c r="B15" s="114"/>
      <c r="C15" s="115"/>
      <c r="D15" s="114"/>
      <c r="E15" s="115"/>
      <c r="F15" s="114"/>
      <c r="G15" s="115"/>
      <c r="H15" s="115"/>
      <c r="I15" s="114"/>
      <c r="J15" s="58"/>
      <c r="K15" s="31" t="s">
        <v>294</v>
      </c>
    </row>
    <row r="16" spans="1:11" x14ac:dyDescent="0.25">
      <c r="A16" s="27"/>
      <c r="B16" s="114"/>
      <c r="C16" s="115"/>
      <c r="D16" s="114"/>
      <c r="E16" s="115"/>
      <c r="F16" s="114"/>
      <c r="G16" s="115"/>
      <c r="H16" s="115"/>
      <c r="I16" s="114"/>
      <c r="J16" s="58"/>
      <c r="K16" s="31"/>
    </row>
    <row r="17" spans="1:11" ht="74.25" customHeight="1" x14ac:dyDescent="0.25">
      <c r="A17" s="32" t="s">
        <v>4</v>
      </c>
      <c r="B17" s="9" t="s">
        <v>25</v>
      </c>
      <c r="C17" s="10" t="s">
        <v>5</v>
      </c>
      <c r="D17" s="9" t="s">
        <v>26</v>
      </c>
      <c r="E17" s="178" t="s">
        <v>6</v>
      </c>
      <c r="F17" s="178"/>
      <c r="G17" s="178"/>
      <c r="H17" s="178"/>
      <c r="I17" s="9" t="s">
        <v>404</v>
      </c>
      <c r="J17" s="11" t="s">
        <v>283</v>
      </c>
      <c r="K17" s="11" t="s">
        <v>302</v>
      </c>
    </row>
    <row r="18" spans="1:11" x14ac:dyDescent="0.25">
      <c r="A18" s="116" t="s">
        <v>77</v>
      </c>
      <c r="B18" s="14">
        <v>871</v>
      </c>
      <c r="C18" s="17" t="s">
        <v>9</v>
      </c>
      <c r="D18" s="18" t="s">
        <v>9</v>
      </c>
      <c r="E18" s="17" t="s">
        <v>10</v>
      </c>
      <c r="F18" s="18"/>
      <c r="G18" s="17"/>
      <c r="H18" s="17"/>
      <c r="I18" s="18" t="s">
        <v>8</v>
      </c>
      <c r="J18" s="15">
        <f>J19+J124+J130+J181+J219+J305+J325+J385+J396+J415</f>
        <v>91427.099999999991</v>
      </c>
      <c r="K18" s="15">
        <f>K19+K124+K130+K181+K219+K305+K325+K385+K396+K415</f>
        <v>90034.6</v>
      </c>
    </row>
    <row r="19" spans="1:11" x14ac:dyDescent="0.25">
      <c r="A19" s="33" t="s">
        <v>11</v>
      </c>
      <c r="B19" s="14">
        <v>871</v>
      </c>
      <c r="C19" s="13" t="s">
        <v>12</v>
      </c>
      <c r="D19" s="14" t="s">
        <v>9</v>
      </c>
      <c r="E19" s="13" t="s">
        <v>10</v>
      </c>
      <c r="F19" s="14"/>
      <c r="G19" s="13"/>
      <c r="H19" s="13"/>
      <c r="I19" s="14" t="s">
        <v>8</v>
      </c>
      <c r="J19" s="15">
        <f>J20+J55+J60+J64+J69</f>
        <v>14434.5</v>
      </c>
      <c r="K19" s="15">
        <f>K20+K55+K60+K64+K69</f>
        <v>12943.800000000001</v>
      </c>
    </row>
    <row r="20" spans="1:11" ht="43.5" x14ac:dyDescent="0.25">
      <c r="A20" s="12" t="s">
        <v>15</v>
      </c>
      <c r="B20" s="14">
        <v>871</v>
      </c>
      <c r="C20" s="13" t="s">
        <v>12</v>
      </c>
      <c r="D20" s="14" t="s">
        <v>16</v>
      </c>
      <c r="E20" s="13" t="s">
        <v>10</v>
      </c>
      <c r="F20" s="14"/>
      <c r="G20" s="13"/>
      <c r="H20" s="13"/>
      <c r="I20" s="14" t="s">
        <v>8</v>
      </c>
      <c r="J20" s="24">
        <f>J21+J25+J36+J50</f>
        <v>8489.1</v>
      </c>
      <c r="K20" s="24">
        <f>K21+K25+K36+K50</f>
        <v>7962.8000000000011</v>
      </c>
    </row>
    <row r="21" spans="1:11" s="27" customFormat="1" ht="43.5" x14ac:dyDescent="0.25">
      <c r="A21" s="12" t="s">
        <v>370</v>
      </c>
      <c r="B21" s="14">
        <v>871</v>
      </c>
      <c r="C21" s="13" t="s">
        <v>12</v>
      </c>
      <c r="D21" s="13" t="s">
        <v>16</v>
      </c>
      <c r="E21" s="13" t="s">
        <v>86</v>
      </c>
      <c r="F21" s="14">
        <v>0</v>
      </c>
      <c r="G21" s="13" t="s">
        <v>181</v>
      </c>
      <c r="H21" s="13" t="s">
        <v>335</v>
      </c>
      <c r="I21" s="14"/>
      <c r="J21" s="24">
        <f t="shared" ref="J21:K23" si="0">J22</f>
        <v>150</v>
      </c>
      <c r="K21" s="24">
        <f t="shared" si="0"/>
        <v>0</v>
      </c>
    </row>
    <row r="22" spans="1:11" s="27" customFormat="1" x14ac:dyDescent="0.25">
      <c r="A22" s="23" t="s">
        <v>309</v>
      </c>
      <c r="B22" s="18">
        <v>871</v>
      </c>
      <c r="C22" s="17" t="s">
        <v>12</v>
      </c>
      <c r="D22" s="17" t="s">
        <v>16</v>
      </c>
      <c r="E22" s="17" t="s">
        <v>86</v>
      </c>
      <c r="F22" s="17" t="s">
        <v>205</v>
      </c>
      <c r="G22" s="17" t="s">
        <v>12</v>
      </c>
      <c r="H22" s="17" t="s">
        <v>335</v>
      </c>
      <c r="I22" s="17"/>
      <c r="J22" s="20">
        <f t="shared" si="0"/>
        <v>150</v>
      </c>
      <c r="K22" s="20">
        <f t="shared" si="0"/>
        <v>0</v>
      </c>
    </row>
    <row r="23" spans="1:11" s="27" customFormat="1" x14ac:dyDescent="0.25">
      <c r="A23" s="23" t="s">
        <v>309</v>
      </c>
      <c r="B23" s="18">
        <v>871</v>
      </c>
      <c r="C23" s="17" t="s">
        <v>12</v>
      </c>
      <c r="D23" s="17" t="s">
        <v>16</v>
      </c>
      <c r="E23" s="17" t="s">
        <v>86</v>
      </c>
      <c r="F23" s="17" t="s">
        <v>205</v>
      </c>
      <c r="G23" s="17" t="s">
        <v>12</v>
      </c>
      <c r="H23" s="17" t="s">
        <v>310</v>
      </c>
      <c r="I23" s="17"/>
      <c r="J23" s="20">
        <f t="shared" si="0"/>
        <v>150</v>
      </c>
      <c r="K23" s="20">
        <f t="shared" si="0"/>
        <v>0</v>
      </c>
    </row>
    <row r="24" spans="1:11" s="27" customFormat="1" ht="30" x14ac:dyDescent="0.25">
      <c r="A24" s="23" t="s">
        <v>196</v>
      </c>
      <c r="B24" s="18">
        <v>871</v>
      </c>
      <c r="C24" s="17" t="s">
        <v>12</v>
      </c>
      <c r="D24" s="17" t="s">
        <v>16</v>
      </c>
      <c r="E24" s="17" t="s">
        <v>86</v>
      </c>
      <c r="F24" s="17" t="s">
        <v>205</v>
      </c>
      <c r="G24" s="17" t="s">
        <v>12</v>
      </c>
      <c r="H24" s="17" t="s">
        <v>310</v>
      </c>
      <c r="I24" s="17" t="s">
        <v>202</v>
      </c>
      <c r="J24" s="20">
        <v>150</v>
      </c>
      <c r="K24" s="20">
        <v>0</v>
      </c>
    </row>
    <row r="25" spans="1:11" x14ac:dyDescent="0.25">
      <c r="A25" s="12" t="s">
        <v>172</v>
      </c>
      <c r="B25" s="14">
        <v>871</v>
      </c>
      <c r="C25" s="13" t="s">
        <v>12</v>
      </c>
      <c r="D25" s="14" t="s">
        <v>16</v>
      </c>
      <c r="E25" s="13">
        <v>92</v>
      </c>
      <c r="F25" s="14">
        <v>0</v>
      </c>
      <c r="G25" s="13" t="s">
        <v>181</v>
      </c>
      <c r="H25" s="13" t="s">
        <v>335</v>
      </c>
      <c r="I25" s="14"/>
      <c r="J25" s="24">
        <f>J26+J29</f>
        <v>7670.8000000000011</v>
      </c>
      <c r="K25" s="24">
        <f>K26+K29</f>
        <v>7687.8000000000011</v>
      </c>
    </row>
    <row r="26" spans="1:11" ht="15" customHeight="1" x14ac:dyDescent="0.25">
      <c r="A26" s="117" t="s">
        <v>68</v>
      </c>
      <c r="B26" s="14">
        <v>871</v>
      </c>
      <c r="C26" s="13" t="s">
        <v>12</v>
      </c>
      <c r="D26" s="14" t="s">
        <v>16</v>
      </c>
      <c r="E26" s="13">
        <v>92</v>
      </c>
      <c r="F26" s="14">
        <v>1</v>
      </c>
      <c r="G26" s="13" t="s">
        <v>181</v>
      </c>
      <c r="H26" s="13" t="s">
        <v>335</v>
      </c>
      <c r="I26" s="14"/>
      <c r="J26" s="24">
        <f>J27</f>
        <v>689.1</v>
      </c>
      <c r="K26" s="24">
        <f>K27</f>
        <v>689.1</v>
      </c>
    </row>
    <row r="27" spans="1:11" ht="48.75" customHeight="1" x14ac:dyDescent="0.25">
      <c r="A27" s="118" t="s">
        <v>107</v>
      </c>
      <c r="B27" s="18">
        <v>871</v>
      </c>
      <c r="C27" s="17" t="s">
        <v>12</v>
      </c>
      <c r="D27" s="18" t="s">
        <v>16</v>
      </c>
      <c r="E27" s="17">
        <v>92</v>
      </c>
      <c r="F27" s="18">
        <v>1</v>
      </c>
      <c r="G27" s="17" t="s">
        <v>181</v>
      </c>
      <c r="H27" s="17" t="s">
        <v>194</v>
      </c>
      <c r="I27" s="18"/>
      <c r="J27" s="20">
        <f>J28</f>
        <v>689.1</v>
      </c>
      <c r="K27" s="20">
        <f>K28</f>
        <v>689.1</v>
      </c>
    </row>
    <row r="28" spans="1:11" x14ac:dyDescent="0.25">
      <c r="A28" s="16" t="s">
        <v>187</v>
      </c>
      <c r="B28" s="18">
        <v>871</v>
      </c>
      <c r="C28" s="17" t="s">
        <v>12</v>
      </c>
      <c r="D28" s="18" t="s">
        <v>16</v>
      </c>
      <c r="E28" s="17">
        <v>92</v>
      </c>
      <c r="F28" s="18">
        <v>1</v>
      </c>
      <c r="G28" s="17" t="s">
        <v>181</v>
      </c>
      <c r="H28" s="17" t="s">
        <v>194</v>
      </c>
      <c r="I28" s="18">
        <v>120</v>
      </c>
      <c r="J28" s="20">
        <v>689.1</v>
      </c>
      <c r="K28" s="20">
        <v>689.1</v>
      </c>
    </row>
    <row r="29" spans="1:11" s="34" customFormat="1" ht="15.75" customHeight="1" x14ac:dyDescent="0.25">
      <c r="A29" s="25" t="s">
        <v>169</v>
      </c>
      <c r="B29" s="14">
        <v>871</v>
      </c>
      <c r="C29" s="13" t="s">
        <v>12</v>
      </c>
      <c r="D29" s="14" t="s">
        <v>16</v>
      </c>
      <c r="E29" s="13">
        <v>92</v>
      </c>
      <c r="F29" s="14">
        <v>2</v>
      </c>
      <c r="G29" s="13" t="s">
        <v>181</v>
      </c>
      <c r="H29" s="13" t="s">
        <v>335</v>
      </c>
      <c r="I29" s="14"/>
      <c r="J29" s="24">
        <f>J30+J32</f>
        <v>6981.7000000000007</v>
      </c>
      <c r="K29" s="24">
        <f>K30+K32</f>
        <v>6998.7000000000007</v>
      </c>
    </row>
    <row r="30" spans="1:11" s="34" customFormat="1" ht="45.75" customHeight="1" x14ac:dyDescent="0.25">
      <c r="A30" s="23" t="s">
        <v>107</v>
      </c>
      <c r="B30" s="18">
        <v>871</v>
      </c>
      <c r="C30" s="17" t="s">
        <v>12</v>
      </c>
      <c r="D30" s="18" t="s">
        <v>16</v>
      </c>
      <c r="E30" s="17">
        <v>92</v>
      </c>
      <c r="F30" s="18">
        <v>2</v>
      </c>
      <c r="G30" s="17" t="s">
        <v>181</v>
      </c>
      <c r="H30" s="17" t="s">
        <v>194</v>
      </c>
      <c r="I30" s="18"/>
      <c r="J30" s="20">
        <f>J31</f>
        <v>5426.1</v>
      </c>
      <c r="K30" s="20">
        <f>K31</f>
        <v>5426.1</v>
      </c>
    </row>
    <row r="31" spans="1:11" ht="16.5" customHeight="1" x14ac:dyDescent="0.25">
      <c r="A31" s="16" t="s">
        <v>187</v>
      </c>
      <c r="B31" s="18">
        <v>871</v>
      </c>
      <c r="C31" s="17" t="s">
        <v>12</v>
      </c>
      <c r="D31" s="18" t="s">
        <v>16</v>
      </c>
      <c r="E31" s="17">
        <v>92</v>
      </c>
      <c r="F31" s="18">
        <v>2</v>
      </c>
      <c r="G31" s="17" t="s">
        <v>181</v>
      </c>
      <c r="H31" s="17" t="s">
        <v>194</v>
      </c>
      <c r="I31" s="18">
        <v>120</v>
      </c>
      <c r="J31" s="20">
        <v>5426.1</v>
      </c>
      <c r="K31" s="20">
        <v>5426.1</v>
      </c>
    </row>
    <row r="32" spans="1:11" ht="43.5" customHeight="1" x14ac:dyDescent="0.25">
      <c r="A32" s="23" t="s">
        <v>108</v>
      </c>
      <c r="B32" s="18">
        <v>871</v>
      </c>
      <c r="C32" s="17" t="s">
        <v>12</v>
      </c>
      <c r="D32" s="18" t="s">
        <v>16</v>
      </c>
      <c r="E32" s="17">
        <v>92</v>
      </c>
      <c r="F32" s="18">
        <v>2</v>
      </c>
      <c r="G32" s="17" t="s">
        <v>181</v>
      </c>
      <c r="H32" s="17" t="s">
        <v>193</v>
      </c>
      <c r="I32" s="18"/>
      <c r="J32" s="20">
        <f>SUM(J33:J35)</f>
        <v>1555.6</v>
      </c>
      <c r="K32" s="20">
        <f>SUM(K33:K35)</f>
        <v>1572.6</v>
      </c>
    </row>
    <row r="33" spans="1:11" ht="19.5" customHeight="1" x14ac:dyDescent="0.25">
      <c r="A33" s="16" t="s">
        <v>187</v>
      </c>
      <c r="B33" s="18">
        <v>871</v>
      </c>
      <c r="C33" s="17" t="s">
        <v>12</v>
      </c>
      <c r="D33" s="18" t="s">
        <v>16</v>
      </c>
      <c r="E33" s="17">
        <v>92</v>
      </c>
      <c r="F33" s="18">
        <v>2</v>
      </c>
      <c r="G33" s="17" t="s">
        <v>181</v>
      </c>
      <c r="H33" s="17" t="s">
        <v>193</v>
      </c>
      <c r="I33" s="18">
        <v>120</v>
      </c>
      <c r="J33" s="20">
        <v>18</v>
      </c>
      <c r="K33" s="20">
        <v>30</v>
      </c>
    </row>
    <row r="34" spans="1:11" ht="30" x14ac:dyDescent="0.25">
      <c r="A34" s="23" t="s">
        <v>196</v>
      </c>
      <c r="B34" s="18">
        <v>871</v>
      </c>
      <c r="C34" s="17" t="s">
        <v>12</v>
      </c>
      <c r="D34" s="18" t="s">
        <v>16</v>
      </c>
      <c r="E34" s="17">
        <v>92</v>
      </c>
      <c r="F34" s="18">
        <v>2</v>
      </c>
      <c r="G34" s="17" t="s">
        <v>181</v>
      </c>
      <c r="H34" s="17" t="s">
        <v>193</v>
      </c>
      <c r="I34" s="18">
        <v>240</v>
      </c>
      <c r="J34" s="20">
        <f>1135.6+300</f>
        <v>1435.6</v>
      </c>
      <c r="K34" s="20">
        <v>1435.6</v>
      </c>
    </row>
    <row r="35" spans="1:11" x14ac:dyDescent="0.25">
      <c r="A35" s="23" t="s">
        <v>188</v>
      </c>
      <c r="B35" s="18">
        <v>871</v>
      </c>
      <c r="C35" s="17" t="s">
        <v>12</v>
      </c>
      <c r="D35" s="18" t="s">
        <v>16</v>
      </c>
      <c r="E35" s="17">
        <v>92</v>
      </c>
      <c r="F35" s="18">
        <v>2</v>
      </c>
      <c r="G35" s="17" t="s">
        <v>181</v>
      </c>
      <c r="H35" s="17" t="s">
        <v>193</v>
      </c>
      <c r="I35" s="18">
        <v>850</v>
      </c>
      <c r="J35" s="20">
        <v>102</v>
      </c>
      <c r="K35" s="20">
        <v>107</v>
      </c>
    </row>
    <row r="36" spans="1:11" x14ac:dyDescent="0.25">
      <c r="A36" s="25" t="s">
        <v>153</v>
      </c>
      <c r="B36" s="14">
        <v>871</v>
      </c>
      <c r="C36" s="13" t="s">
        <v>12</v>
      </c>
      <c r="D36" s="14" t="s">
        <v>16</v>
      </c>
      <c r="E36" s="13">
        <v>97</v>
      </c>
      <c r="F36" s="14">
        <v>0</v>
      </c>
      <c r="G36" s="13" t="s">
        <v>181</v>
      </c>
      <c r="H36" s="13" t="s">
        <v>335</v>
      </c>
      <c r="I36" s="18"/>
      <c r="J36" s="24">
        <f>J37</f>
        <v>668.3</v>
      </c>
      <c r="K36" s="24">
        <f>K37</f>
        <v>0</v>
      </c>
    </row>
    <row r="37" spans="1:11" ht="57.75" x14ac:dyDescent="0.25">
      <c r="A37" s="25" t="s">
        <v>110</v>
      </c>
      <c r="B37" s="14">
        <v>871</v>
      </c>
      <c r="C37" s="13" t="s">
        <v>12</v>
      </c>
      <c r="D37" s="14" t="s">
        <v>16</v>
      </c>
      <c r="E37" s="13">
        <v>97</v>
      </c>
      <c r="F37" s="14">
        <v>2</v>
      </c>
      <c r="G37" s="13" t="s">
        <v>181</v>
      </c>
      <c r="H37" s="13" t="s">
        <v>335</v>
      </c>
      <c r="I37" s="14"/>
      <c r="J37" s="24">
        <f>J38+J40+J42+J44+J46+J48</f>
        <v>668.3</v>
      </c>
      <c r="K37" s="24">
        <f>K38+K40+K42+K44+K46+K48</f>
        <v>0</v>
      </c>
    </row>
    <row r="38" spans="1:11" ht="30" x14ac:dyDescent="0.25">
      <c r="A38" s="23" t="s">
        <v>263</v>
      </c>
      <c r="B38" s="17" t="s">
        <v>27</v>
      </c>
      <c r="C38" s="17" t="s">
        <v>12</v>
      </c>
      <c r="D38" s="17" t="s">
        <v>16</v>
      </c>
      <c r="E38" s="17" t="s">
        <v>119</v>
      </c>
      <c r="F38" s="18">
        <v>2</v>
      </c>
      <c r="G38" s="17" t="s">
        <v>181</v>
      </c>
      <c r="H38" s="17" t="s">
        <v>216</v>
      </c>
      <c r="I38" s="18"/>
      <c r="J38" s="20">
        <f>J39</f>
        <v>178.5</v>
      </c>
      <c r="K38" s="20">
        <f>K39</f>
        <v>0</v>
      </c>
    </row>
    <row r="39" spans="1:11" x14ac:dyDescent="0.25">
      <c r="A39" s="119" t="s">
        <v>89</v>
      </c>
      <c r="B39" s="17" t="s">
        <v>27</v>
      </c>
      <c r="C39" s="17" t="s">
        <v>12</v>
      </c>
      <c r="D39" s="17" t="s">
        <v>16</v>
      </c>
      <c r="E39" s="17" t="s">
        <v>119</v>
      </c>
      <c r="F39" s="18">
        <v>2</v>
      </c>
      <c r="G39" s="17" t="s">
        <v>181</v>
      </c>
      <c r="H39" s="17" t="s">
        <v>216</v>
      </c>
      <c r="I39" s="18">
        <v>500</v>
      </c>
      <c r="J39" s="20">
        <v>178.5</v>
      </c>
      <c r="K39" s="20">
        <v>0</v>
      </c>
    </row>
    <row r="40" spans="1:11" ht="75" x14ac:dyDescent="0.25">
      <c r="A40" s="23" t="s">
        <v>264</v>
      </c>
      <c r="B40" s="18">
        <v>871</v>
      </c>
      <c r="C40" s="17" t="s">
        <v>12</v>
      </c>
      <c r="D40" s="18" t="s">
        <v>16</v>
      </c>
      <c r="E40" s="17">
        <v>97</v>
      </c>
      <c r="F40" s="18">
        <v>2</v>
      </c>
      <c r="G40" s="17" t="s">
        <v>181</v>
      </c>
      <c r="H40" s="17" t="s">
        <v>217</v>
      </c>
      <c r="I40" s="18"/>
      <c r="J40" s="20">
        <f>J41</f>
        <v>74.599999999999994</v>
      </c>
      <c r="K40" s="20">
        <f>K41</f>
        <v>0</v>
      </c>
    </row>
    <row r="41" spans="1:11" ht="12.75" customHeight="1" x14ac:dyDescent="0.25">
      <c r="A41" s="119" t="s">
        <v>89</v>
      </c>
      <c r="B41" s="18">
        <v>871</v>
      </c>
      <c r="C41" s="17" t="s">
        <v>12</v>
      </c>
      <c r="D41" s="18" t="s">
        <v>16</v>
      </c>
      <c r="E41" s="17">
        <v>97</v>
      </c>
      <c r="F41" s="18">
        <v>2</v>
      </c>
      <c r="G41" s="17" t="s">
        <v>181</v>
      </c>
      <c r="H41" s="17" t="s">
        <v>217</v>
      </c>
      <c r="I41" s="18">
        <v>500</v>
      </c>
      <c r="J41" s="20">
        <v>74.599999999999994</v>
      </c>
      <c r="K41" s="20">
        <v>0</v>
      </c>
    </row>
    <row r="42" spans="1:11" ht="60" x14ac:dyDescent="0.25">
      <c r="A42" s="23" t="s">
        <v>265</v>
      </c>
      <c r="B42" s="18">
        <v>871</v>
      </c>
      <c r="C42" s="17" t="s">
        <v>12</v>
      </c>
      <c r="D42" s="18" t="s">
        <v>16</v>
      </c>
      <c r="E42" s="17">
        <v>97</v>
      </c>
      <c r="F42" s="18">
        <v>2</v>
      </c>
      <c r="G42" s="17" t="s">
        <v>181</v>
      </c>
      <c r="H42" s="17" t="s">
        <v>218</v>
      </c>
      <c r="I42" s="18"/>
      <c r="J42" s="20">
        <f>J43</f>
        <v>64.599999999999994</v>
      </c>
      <c r="K42" s="20">
        <f>K43</f>
        <v>0</v>
      </c>
    </row>
    <row r="43" spans="1:11" ht="12.75" customHeight="1" x14ac:dyDescent="0.25">
      <c r="A43" s="119" t="s">
        <v>89</v>
      </c>
      <c r="B43" s="18">
        <v>871</v>
      </c>
      <c r="C43" s="17" t="s">
        <v>12</v>
      </c>
      <c r="D43" s="18" t="s">
        <v>16</v>
      </c>
      <c r="E43" s="17">
        <v>97</v>
      </c>
      <c r="F43" s="18">
        <v>2</v>
      </c>
      <c r="G43" s="17" t="s">
        <v>181</v>
      </c>
      <c r="H43" s="17" t="s">
        <v>218</v>
      </c>
      <c r="I43" s="18">
        <v>500</v>
      </c>
      <c r="J43" s="20">
        <v>64.599999999999994</v>
      </c>
      <c r="K43" s="20">
        <v>0</v>
      </c>
    </row>
    <row r="44" spans="1:11" ht="30" x14ac:dyDescent="0.25">
      <c r="A44" s="23" t="s">
        <v>112</v>
      </c>
      <c r="B44" s="18">
        <v>871</v>
      </c>
      <c r="C44" s="17" t="s">
        <v>12</v>
      </c>
      <c r="D44" s="18" t="s">
        <v>16</v>
      </c>
      <c r="E44" s="17">
        <v>97</v>
      </c>
      <c r="F44" s="18">
        <v>2</v>
      </c>
      <c r="G44" s="17" t="s">
        <v>181</v>
      </c>
      <c r="H44" s="17" t="s">
        <v>219</v>
      </c>
      <c r="I44" s="18"/>
      <c r="J44" s="20">
        <f>J45</f>
        <v>135.19999999999999</v>
      </c>
      <c r="K44" s="20">
        <f>K45</f>
        <v>0</v>
      </c>
    </row>
    <row r="45" spans="1:11" ht="12.75" customHeight="1" x14ac:dyDescent="0.25">
      <c r="A45" s="119" t="s">
        <v>89</v>
      </c>
      <c r="B45" s="18">
        <v>871</v>
      </c>
      <c r="C45" s="17" t="s">
        <v>12</v>
      </c>
      <c r="D45" s="18" t="s">
        <v>16</v>
      </c>
      <c r="E45" s="17">
        <v>97</v>
      </c>
      <c r="F45" s="18">
        <v>2</v>
      </c>
      <c r="G45" s="17" t="s">
        <v>181</v>
      </c>
      <c r="H45" s="17" t="s">
        <v>219</v>
      </c>
      <c r="I45" s="18">
        <v>500</v>
      </c>
      <c r="J45" s="20">
        <v>135.19999999999999</v>
      </c>
      <c r="K45" s="20">
        <v>0</v>
      </c>
    </row>
    <row r="46" spans="1:11" ht="30" customHeight="1" x14ac:dyDescent="0.25">
      <c r="A46" s="23" t="s">
        <v>266</v>
      </c>
      <c r="B46" s="18">
        <v>871</v>
      </c>
      <c r="C46" s="17" t="s">
        <v>12</v>
      </c>
      <c r="D46" s="18" t="s">
        <v>16</v>
      </c>
      <c r="E46" s="17">
        <v>97</v>
      </c>
      <c r="F46" s="18">
        <v>2</v>
      </c>
      <c r="G46" s="17" t="s">
        <v>181</v>
      </c>
      <c r="H46" s="17" t="s">
        <v>220</v>
      </c>
      <c r="I46" s="18"/>
      <c r="J46" s="20">
        <f>J47</f>
        <v>76.900000000000006</v>
      </c>
      <c r="K46" s="20">
        <f>K47</f>
        <v>0</v>
      </c>
    </row>
    <row r="47" spans="1:11" ht="12.75" customHeight="1" x14ac:dyDescent="0.25">
      <c r="A47" s="119" t="s">
        <v>89</v>
      </c>
      <c r="B47" s="18">
        <v>871</v>
      </c>
      <c r="C47" s="17" t="s">
        <v>12</v>
      </c>
      <c r="D47" s="18" t="s">
        <v>16</v>
      </c>
      <c r="E47" s="17">
        <v>97</v>
      </c>
      <c r="F47" s="18">
        <v>2</v>
      </c>
      <c r="G47" s="17" t="s">
        <v>181</v>
      </c>
      <c r="H47" s="17" t="s">
        <v>220</v>
      </c>
      <c r="I47" s="18">
        <v>500</v>
      </c>
      <c r="J47" s="20">
        <v>76.900000000000006</v>
      </c>
      <c r="K47" s="20">
        <v>0</v>
      </c>
    </row>
    <row r="48" spans="1:11" ht="42.75" customHeight="1" x14ac:dyDescent="0.25">
      <c r="A48" s="23" t="s">
        <v>267</v>
      </c>
      <c r="B48" s="18">
        <v>871</v>
      </c>
      <c r="C48" s="17" t="s">
        <v>12</v>
      </c>
      <c r="D48" s="18" t="s">
        <v>16</v>
      </c>
      <c r="E48" s="17">
        <v>97</v>
      </c>
      <c r="F48" s="18">
        <v>2</v>
      </c>
      <c r="G48" s="17" t="s">
        <v>181</v>
      </c>
      <c r="H48" s="17" t="s">
        <v>221</v>
      </c>
      <c r="I48" s="18"/>
      <c r="J48" s="20">
        <f>J49</f>
        <v>138.5</v>
      </c>
      <c r="K48" s="20">
        <f>K49</f>
        <v>0</v>
      </c>
    </row>
    <row r="49" spans="1:11" ht="18.75" customHeight="1" x14ac:dyDescent="0.25">
      <c r="A49" s="119" t="s">
        <v>89</v>
      </c>
      <c r="B49" s="18">
        <v>871</v>
      </c>
      <c r="C49" s="17" t="s">
        <v>12</v>
      </c>
      <c r="D49" s="18" t="s">
        <v>16</v>
      </c>
      <c r="E49" s="17">
        <v>97</v>
      </c>
      <c r="F49" s="18">
        <v>2</v>
      </c>
      <c r="G49" s="17" t="s">
        <v>181</v>
      </c>
      <c r="H49" s="17" t="s">
        <v>221</v>
      </c>
      <c r="I49" s="18">
        <v>500</v>
      </c>
      <c r="J49" s="20">
        <v>138.5</v>
      </c>
      <c r="K49" s="20">
        <v>0</v>
      </c>
    </row>
    <row r="50" spans="1:11" x14ac:dyDescent="0.25">
      <c r="A50" s="25" t="s">
        <v>116</v>
      </c>
      <c r="B50" s="14">
        <v>871</v>
      </c>
      <c r="C50" s="13" t="s">
        <v>12</v>
      </c>
      <c r="D50" s="13" t="s">
        <v>16</v>
      </c>
      <c r="E50" s="13" t="s">
        <v>100</v>
      </c>
      <c r="F50" s="13" t="s">
        <v>205</v>
      </c>
      <c r="G50" s="13" t="s">
        <v>181</v>
      </c>
      <c r="H50" s="13" t="s">
        <v>335</v>
      </c>
      <c r="I50" s="18"/>
      <c r="J50" s="24">
        <f t="shared" ref="J50:K53" si="1">J51</f>
        <v>0</v>
      </c>
      <c r="K50" s="24">
        <f t="shared" si="1"/>
        <v>275</v>
      </c>
    </row>
    <row r="51" spans="1:11" x14ac:dyDescent="0.25">
      <c r="A51" s="23" t="s">
        <v>336</v>
      </c>
      <c r="B51" s="18">
        <v>871</v>
      </c>
      <c r="C51" s="17" t="s">
        <v>12</v>
      </c>
      <c r="D51" s="17" t="s">
        <v>16</v>
      </c>
      <c r="E51" s="17" t="s">
        <v>100</v>
      </c>
      <c r="F51" s="17" t="s">
        <v>337</v>
      </c>
      <c r="G51" s="17" t="s">
        <v>181</v>
      </c>
      <c r="H51" s="17" t="s">
        <v>335</v>
      </c>
      <c r="I51" s="18"/>
      <c r="J51" s="20">
        <f t="shared" si="1"/>
        <v>0</v>
      </c>
      <c r="K51" s="20">
        <f t="shared" si="1"/>
        <v>275</v>
      </c>
    </row>
    <row r="52" spans="1:11" x14ac:dyDescent="0.25">
      <c r="A52" s="23" t="s">
        <v>336</v>
      </c>
      <c r="B52" s="18">
        <v>871</v>
      </c>
      <c r="C52" s="17" t="s">
        <v>12</v>
      </c>
      <c r="D52" s="17" t="s">
        <v>16</v>
      </c>
      <c r="E52" s="17" t="s">
        <v>100</v>
      </c>
      <c r="F52" s="17" t="s">
        <v>337</v>
      </c>
      <c r="G52" s="17" t="s">
        <v>181</v>
      </c>
      <c r="H52" s="17" t="s">
        <v>335</v>
      </c>
      <c r="I52" s="18"/>
      <c r="J52" s="20">
        <f t="shared" si="1"/>
        <v>0</v>
      </c>
      <c r="K52" s="20">
        <f t="shared" si="1"/>
        <v>275</v>
      </c>
    </row>
    <row r="53" spans="1:11" x14ac:dyDescent="0.25">
      <c r="A53" s="23" t="s">
        <v>309</v>
      </c>
      <c r="B53" s="18">
        <v>871</v>
      </c>
      <c r="C53" s="17" t="s">
        <v>12</v>
      </c>
      <c r="D53" s="18" t="s">
        <v>16</v>
      </c>
      <c r="E53" s="17" t="s">
        <v>100</v>
      </c>
      <c r="F53" s="18">
        <v>9</v>
      </c>
      <c r="G53" s="17" t="s">
        <v>181</v>
      </c>
      <c r="H53" s="17" t="s">
        <v>310</v>
      </c>
      <c r="I53" s="18"/>
      <c r="J53" s="20">
        <f t="shared" si="1"/>
        <v>0</v>
      </c>
      <c r="K53" s="20">
        <f t="shared" si="1"/>
        <v>275</v>
      </c>
    </row>
    <row r="54" spans="1:11" ht="30" x14ac:dyDescent="0.25">
      <c r="A54" s="23" t="s">
        <v>196</v>
      </c>
      <c r="B54" s="18">
        <v>871</v>
      </c>
      <c r="C54" s="17" t="s">
        <v>12</v>
      </c>
      <c r="D54" s="18" t="s">
        <v>16</v>
      </c>
      <c r="E54" s="17" t="s">
        <v>100</v>
      </c>
      <c r="F54" s="18">
        <v>9</v>
      </c>
      <c r="G54" s="17" t="s">
        <v>181</v>
      </c>
      <c r="H54" s="17" t="s">
        <v>310</v>
      </c>
      <c r="I54" s="18">
        <v>240</v>
      </c>
      <c r="J54" s="20">
        <v>0</v>
      </c>
      <c r="K54" s="20">
        <v>275</v>
      </c>
    </row>
    <row r="55" spans="1:11" ht="35.25" customHeight="1" x14ac:dyDescent="0.25">
      <c r="A55" s="25" t="s">
        <v>293</v>
      </c>
      <c r="B55" s="13">
        <v>871</v>
      </c>
      <c r="C55" s="13" t="s">
        <v>12</v>
      </c>
      <c r="D55" s="13" t="s">
        <v>126</v>
      </c>
      <c r="E55" s="13"/>
      <c r="F55" s="13"/>
      <c r="G55" s="13"/>
      <c r="H55" s="13"/>
      <c r="I55" s="13"/>
      <c r="J55" s="24">
        <f t="shared" ref="J55:K58" si="2">J56</f>
        <v>153.1</v>
      </c>
      <c r="K55" s="24">
        <f t="shared" si="2"/>
        <v>0</v>
      </c>
    </row>
    <row r="56" spans="1:11" ht="18.75" customHeight="1" x14ac:dyDescent="0.25">
      <c r="A56" s="23" t="s">
        <v>89</v>
      </c>
      <c r="B56" s="17" t="s">
        <v>27</v>
      </c>
      <c r="C56" s="17" t="s">
        <v>12</v>
      </c>
      <c r="D56" s="17" t="s">
        <v>126</v>
      </c>
      <c r="E56" s="17" t="s">
        <v>119</v>
      </c>
      <c r="F56" s="17" t="s">
        <v>205</v>
      </c>
      <c r="G56" s="17" t="s">
        <v>181</v>
      </c>
      <c r="H56" s="17" t="s">
        <v>335</v>
      </c>
      <c r="I56" s="17"/>
      <c r="J56" s="20">
        <f t="shared" si="2"/>
        <v>153.1</v>
      </c>
      <c r="K56" s="20">
        <f t="shared" si="2"/>
        <v>0</v>
      </c>
    </row>
    <row r="57" spans="1:11" ht="51.75" customHeight="1" x14ac:dyDescent="0.25">
      <c r="A57" s="23" t="s">
        <v>110</v>
      </c>
      <c r="B57" s="17" t="s">
        <v>27</v>
      </c>
      <c r="C57" s="17" t="s">
        <v>12</v>
      </c>
      <c r="D57" s="17" t="s">
        <v>126</v>
      </c>
      <c r="E57" s="17" t="s">
        <v>119</v>
      </c>
      <c r="F57" s="17" t="s">
        <v>178</v>
      </c>
      <c r="G57" s="17" t="s">
        <v>181</v>
      </c>
      <c r="H57" s="17" t="s">
        <v>335</v>
      </c>
      <c r="I57" s="17"/>
      <c r="J57" s="20">
        <f t="shared" si="2"/>
        <v>153.1</v>
      </c>
      <c r="K57" s="20">
        <f t="shared" si="2"/>
        <v>0</v>
      </c>
    </row>
    <row r="58" spans="1:11" ht="33.75" customHeight="1" x14ac:dyDescent="0.25">
      <c r="A58" s="23" t="s">
        <v>268</v>
      </c>
      <c r="B58" s="18">
        <v>871</v>
      </c>
      <c r="C58" s="17" t="s">
        <v>12</v>
      </c>
      <c r="D58" s="17" t="s">
        <v>126</v>
      </c>
      <c r="E58" s="17">
        <v>97</v>
      </c>
      <c r="F58" s="18">
        <v>2</v>
      </c>
      <c r="G58" s="17" t="s">
        <v>181</v>
      </c>
      <c r="H58" s="17" t="s">
        <v>311</v>
      </c>
      <c r="I58" s="18"/>
      <c r="J58" s="20">
        <f t="shared" si="2"/>
        <v>153.1</v>
      </c>
      <c r="K58" s="20">
        <f t="shared" si="2"/>
        <v>0</v>
      </c>
    </row>
    <row r="59" spans="1:11" ht="18.75" customHeight="1" x14ac:dyDescent="0.25">
      <c r="A59" s="119" t="s">
        <v>89</v>
      </c>
      <c r="B59" s="18">
        <v>871</v>
      </c>
      <c r="C59" s="17" t="s">
        <v>12</v>
      </c>
      <c r="D59" s="17" t="s">
        <v>126</v>
      </c>
      <c r="E59" s="17">
        <v>97</v>
      </c>
      <c r="F59" s="18">
        <v>2</v>
      </c>
      <c r="G59" s="17" t="s">
        <v>181</v>
      </c>
      <c r="H59" s="17" t="s">
        <v>311</v>
      </c>
      <c r="I59" s="18">
        <v>500</v>
      </c>
      <c r="J59" s="20">
        <v>153.1</v>
      </c>
      <c r="K59" s="20">
        <v>0</v>
      </c>
    </row>
    <row r="60" spans="1:11" s="113" customFormat="1" ht="18.75" customHeight="1" x14ac:dyDescent="0.2">
      <c r="A60" s="25" t="s">
        <v>331</v>
      </c>
      <c r="B60" s="14">
        <v>871</v>
      </c>
      <c r="C60" s="13" t="s">
        <v>12</v>
      </c>
      <c r="D60" s="13" t="s">
        <v>21</v>
      </c>
      <c r="E60" s="13"/>
      <c r="F60" s="14"/>
      <c r="G60" s="13"/>
      <c r="H60" s="13"/>
      <c r="I60" s="14"/>
      <c r="J60" s="24">
        <f t="shared" ref="J60:K62" si="3">J61</f>
        <v>417.6</v>
      </c>
      <c r="K60" s="24">
        <f t="shared" si="3"/>
        <v>0</v>
      </c>
    </row>
    <row r="61" spans="1:11" ht="30" x14ac:dyDescent="0.25">
      <c r="A61" s="132" t="s">
        <v>332</v>
      </c>
      <c r="B61" s="22" t="s">
        <v>27</v>
      </c>
      <c r="C61" s="22" t="s">
        <v>12</v>
      </c>
      <c r="D61" s="22" t="s">
        <v>21</v>
      </c>
      <c r="E61" s="21">
        <v>93</v>
      </c>
      <c r="F61" s="22" t="s">
        <v>201</v>
      </c>
      <c r="G61" s="22" t="s">
        <v>181</v>
      </c>
      <c r="H61" s="17" t="s">
        <v>335</v>
      </c>
      <c r="I61" s="18"/>
      <c r="J61" s="20">
        <f t="shared" si="3"/>
        <v>417.6</v>
      </c>
      <c r="K61" s="20">
        <f t="shared" si="3"/>
        <v>0</v>
      </c>
    </row>
    <row r="62" spans="1:11" ht="60" x14ac:dyDescent="0.25">
      <c r="A62" s="132" t="s">
        <v>333</v>
      </c>
      <c r="B62" s="22" t="s">
        <v>27</v>
      </c>
      <c r="C62" s="22" t="s">
        <v>12</v>
      </c>
      <c r="D62" s="22" t="s">
        <v>21</v>
      </c>
      <c r="E62" s="21">
        <v>93</v>
      </c>
      <c r="F62" s="22" t="s">
        <v>201</v>
      </c>
      <c r="G62" s="22" t="s">
        <v>181</v>
      </c>
      <c r="H62" s="17" t="s">
        <v>334</v>
      </c>
      <c r="I62" s="18"/>
      <c r="J62" s="20">
        <f t="shared" si="3"/>
        <v>417.6</v>
      </c>
      <c r="K62" s="20">
        <f t="shared" si="3"/>
        <v>0</v>
      </c>
    </row>
    <row r="63" spans="1:11" ht="30" x14ac:dyDescent="0.25">
      <c r="A63" s="23" t="s">
        <v>196</v>
      </c>
      <c r="B63" s="17" t="s">
        <v>27</v>
      </c>
      <c r="C63" s="17" t="s">
        <v>12</v>
      </c>
      <c r="D63" s="17" t="s">
        <v>21</v>
      </c>
      <c r="E63" s="18">
        <v>93</v>
      </c>
      <c r="F63" s="17" t="s">
        <v>201</v>
      </c>
      <c r="G63" s="17" t="s">
        <v>181</v>
      </c>
      <c r="H63" s="17" t="s">
        <v>334</v>
      </c>
      <c r="I63" s="18">
        <v>240</v>
      </c>
      <c r="J63" s="20">
        <v>417.6</v>
      </c>
      <c r="K63" s="20">
        <v>0</v>
      </c>
    </row>
    <row r="64" spans="1:11" x14ac:dyDescent="0.25">
      <c r="A64" s="12" t="s">
        <v>0</v>
      </c>
      <c r="B64" s="14">
        <v>871</v>
      </c>
      <c r="C64" s="13" t="s">
        <v>12</v>
      </c>
      <c r="D64" s="14">
        <v>11</v>
      </c>
      <c r="E64" s="13"/>
      <c r="F64" s="14"/>
      <c r="G64" s="13"/>
      <c r="H64" s="13"/>
      <c r="I64" s="14" t="s">
        <v>8</v>
      </c>
      <c r="J64" s="15">
        <f t="shared" ref="J64:K67" si="4">J65</f>
        <v>2500</v>
      </c>
      <c r="K64" s="15">
        <f t="shared" si="4"/>
        <v>2500</v>
      </c>
    </row>
    <row r="65" spans="1:11" x14ac:dyDescent="0.25">
      <c r="A65" s="16" t="s">
        <v>0</v>
      </c>
      <c r="B65" s="18">
        <v>871</v>
      </c>
      <c r="C65" s="17" t="s">
        <v>12</v>
      </c>
      <c r="D65" s="18">
        <v>11</v>
      </c>
      <c r="E65" s="17">
        <v>94</v>
      </c>
      <c r="F65" s="18">
        <v>0</v>
      </c>
      <c r="G65" s="17" t="s">
        <v>181</v>
      </c>
      <c r="H65" s="17" t="s">
        <v>335</v>
      </c>
      <c r="I65" s="18"/>
      <c r="J65" s="19">
        <f t="shared" si="4"/>
        <v>2500</v>
      </c>
      <c r="K65" s="19">
        <f t="shared" si="4"/>
        <v>2500</v>
      </c>
    </row>
    <row r="66" spans="1:11" x14ac:dyDescent="0.25">
      <c r="A66" s="16" t="s">
        <v>1</v>
      </c>
      <c r="B66" s="18">
        <v>871</v>
      </c>
      <c r="C66" s="17" t="s">
        <v>12</v>
      </c>
      <c r="D66" s="18">
        <v>11</v>
      </c>
      <c r="E66" s="17">
        <v>94</v>
      </c>
      <c r="F66" s="18">
        <v>1</v>
      </c>
      <c r="G66" s="17" t="s">
        <v>181</v>
      </c>
      <c r="H66" s="17" t="s">
        <v>335</v>
      </c>
      <c r="I66" s="18" t="s">
        <v>8</v>
      </c>
      <c r="J66" s="19">
        <f t="shared" si="4"/>
        <v>2500</v>
      </c>
      <c r="K66" s="19">
        <f t="shared" si="4"/>
        <v>2500</v>
      </c>
    </row>
    <row r="67" spans="1:11" x14ac:dyDescent="0.25">
      <c r="A67" s="16" t="str">
        <f>A66</f>
        <v>Резервные фонды местных администраций</v>
      </c>
      <c r="B67" s="18">
        <v>871</v>
      </c>
      <c r="C67" s="17" t="s">
        <v>12</v>
      </c>
      <c r="D67" s="18">
        <v>11</v>
      </c>
      <c r="E67" s="17">
        <v>94</v>
      </c>
      <c r="F67" s="18">
        <v>1</v>
      </c>
      <c r="G67" s="17" t="s">
        <v>181</v>
      </c>
      <c r="H67" s="17" t="s">
        <v>222</v>
      </c>
      <c r="I67" s="18"/>
      <c r="J67" s="19">
        <f t="shared" si="4"/>
        <v>2500</v>
      </c>
      <c r="K67" s="19">
        <f t="shared" si="4"/>
        <v>2500</v>
      </c>
    </row>
    <row r="68" spans="1:11" x14ac:dyDescent="0.25">
      <c r="A68" s="16" t="s">
        <v>190</v>
      </c>
      <c r="B68" s="18">
        <v>871</v>
      </c>
      <c r="C68" s="17" t="s">
        <v>12</v>
      </c>
      <c r="D68" s="18">
        <v>11</v>
      </c>
      <c r="E68" s="17">
        <v>94</v>
      </c>
      <c r="F68" s="18">
        <v>1</v>
      </c>
      <c r="G68" s="17" t="s">
        <v>181</v>
      </c>
      <c r="H68" s="17" t="s">
        <v>222</v>
      </c>
      <c r="I68" s="17" t="s">
        <v>189</v>
      </c>
      <c r="J68" s="19">
        <v>2500</v>
      </c>
      <c r="K68" s="19">
        <v>2500</v>
      </c>
    </row>
    <row r="69" spans="1:11" x14ac:dyDescent="0.25">
      <c r="A69" s="12" t="s">
        <v>24</v>
      </c>
      <c r="B69" s="14">
        <v>871</v>
      </c>
      <c r="C69" s="13" t="s">
        <v>12</v>
      </c>
      <c r="D69" s="14">
        <v>13</v>
      </c>
      <c r="E69" s="17"/>
      <c r="F69" s="18"/>
      <c r="G69" s="17"/>
      <c r="H69" s="17"/>
      <c r="I69" s="18"/>
      <c r="J69" s="24">
        <f>J70+J81+J101+J105+J109</f>
        <v>2874.7</v>
      </c>
      <c r="K69" s="24">
        <f>K70+K81+K101+K105+K109</f>
        <v>2481</v>
      </c>
    </row>
    <row r="70" spans="1:11" s="27" customFormat="1" ht="43.5" x14ac:dyDescent="0.25">
      <c r="A70" s="12" t="s">
        <v>114</v>
      </c>
      <c r="B70" s="14">
        <v>871</v>
      </c>
      <c r="C70" s="13" t="s">
        <v>12</v>
      </c>
      <c r="D70" s="14">
        <v>13</v>
      </c>
      <c r="E70" s="13" t="s">
        <v>12</v>
      </c>
      <c r="F70" s="14">
        <v>0</v>
      </c>
      <c r="G70" s="13" t="s">
        <v>181</v>
      </c>
      <c r="H70" s="13" t="s">
        <v>335</v>
      </c>
      <c r="I70" s="14"/>
      <c r="J70" s="24">
        <f>J71+J78</f>
        <v>1356.3</v>
      </c>
      <c r="K70" s="24">
        <f>K71+K78</f>
        <v>0</v>
      </c>
    </row>
    <row r="71" spans="1:11" x14ac:dyDescent="0.25">
      <c r="A71" s="12" t="s">
        <v>158</v>
      </c>
      <c r="B71" s="14">
        <v>871</v>
      </c>
      <c r="C71" s="13" t="s">
        <v>12</v>
      </c>
      <c r="D71" s="14">
        <v>13</v>
      </c>
      <c r="E71" s="13" t="s">
        <v>12</v>
      </c>
      <c r="F71" s="14">
        <v>1</v>
      </c>
      <c r="G71" s="13" t="s">
        <v>181</v>
      </c>
      <c r="H71" s="13" t="s">
        <v>335</v>
      </c>
      <c r="I71" s="14"/>
      <c r="J71" s="24">
        <f>J72+J74+J76</f>
        <v>1041.5</v>
      </c>
      <c r="K71" s="24">
        <f>K72+K74+K76</f>
        <v>0</v>
      </c>
    </row>
    <row r="72" spans="1:11" x14ac:dyDescent="0.25">
      <c r="A72" s="23" t="s">
        <v>113</v>
      </c>
      <c r="B72" s="18">
        <v>871</v>
      </c>
      <c r="C72" s="17" t="s">
        <v>12</v>
      </c>
      <c r="D72" s="18">
        <v>13</v>
      </c>
      <c r="E72" s="17" t="s">
        <v>12</v>
      </c>
      <c r="F72" s="18">
        <v>1</v>
      </c>
      <c r="G72" s="17" t="s">
        <v>181</v>
      </c>
      <c r="H72" s="17" t="s">
        <v>223</v>
      </c>
      <c r="I72" s="18"/>
      <c r="J72" s="20">
        <f>J73</f>
        <v>573.70000000000005</v>
      </c>
      <c r="K72" s="20">
        <f>K73</f>
        <v>0</v>
      </c>
    </row>
    <row r="73" spans="1:11" ht="30" x14ac:dyDescent="0.25">
      <c r="A73" s="23" t="s">
        <v>196</v>
      </c>
      <c r="B73" s="18">
        <v>871</v>
      </c>
      <c r="C73" s="17" t="s">
        <v>12</v>
      </c>
      <c r="D73" s="18">
        <v>13</v>
      </c>
      <c r="E73" s="17" t="s">
        <v>12</v>
      </c>
      <c r="F73" s="18">
        <v>1</v>
      </c>
      <c r="G73" s="17" t="s">
        <v>181</v>
      </c>
      <c r="H73" s="17" t="s">
        <v>223</v>
      </c>
      <c r="I73" s="18">
        <v>240</v>
      </c>
      <c r="J73" s="20">
        <v>573.70000000000005</v>
      </c>
      <c r="K73" s="20">
        <v>0</v>
      </c>
    </row>
    <row r="74" spans="1:11" x14ac:dyDescent="0.25">
      <c r="A74" s="23" t="s">
        <v>312</v>
      </c>
      <c r="B74" s="18">
        <v>871</v>
      </c>
      <c r="C74" s="17" t="s">
        <v>12</v>
      </c>
      <c r="D74" s="18">
        <v>13</v>
      </c>
      <c r="E74" s="17" t="s">
        <v>12</v>
      </c>
      <c r="F74" s="18">
        <v>1</v>
      </c>
      <c r="G74" s="17" t="s">
        <v>181</v>
      </c>
      <c r="H74" s="17" t="s">
        <v>224</v>
      </c>
      <c r="I74" s="18"/>
      <c r="J74" s="20">
        <f>J75</f>
        <v>227.8</v>
      </c>
      <c r="K74" s="20">
        <f>K75</f>
        <v>0</v>
      </c>
    </row>
    <row r="75" spans="1:11" ht="30" x14ac:dyDescent="0.25">
      <c r="A75" s="23" t="s">
        <v>196</v>
      </c>
      <c r="B75" s="18">
        <v>871</v>
      </c>
      <c r="C75" s="17" t="s">
        <v>12</v>
      </c>
      <c r="D75" s="18">
        <v>13</v>
      </c>
      <c r="E75" s="17" t="s">
        <v>12</v>
      </c>
      <c r="F75" s="18">
        <v>1</v>
      </c>
      <c r="G75" s="17" t="s">
        <v>181</v>
      </c>
      <c r="H75" s="17" t="s">
        <v>224</v>
      </c>
      <c r="I75" s="18">
        <v>240</v>
      </c>
      <c r="J75" s="20">
        <v>227.8</v>
      </c>
      <c r="K75" s="20">
        <v>0</v>
      </c>
    </row>
    <row r="76" spans="1:11" x14ac:dyDescent="0.25">
      <c r="A76" s="23" t="s">
        <v>115</v>
      </c>
      <c r="B76" s="18">
        <v>871</v>
      </c>
      <c r="C76" s="17" t="s">
        <v>12</v>
      </c>
      <c r="D76" s="18">
        <v>13</v>
      </c>
      <c r="E76" s="17" t="s">
        <v>12</v>
      </c>
      <c r="F76" s="18">
        <v>1</v>
      </c>
      <c r="G76" s="17" t="s">
        <v>181</v>
      </c>
      <c r="H76" s="17" t="s">
        <v>225</v>
      </c>
      <c r="I76" s="18"/>
      <c r="J76" s="20">
        <f>J77</f>
        <v>240</v>
      </c>
      <c r="K76" s="20">
        <f>K77</f>
        <v>0</v>
      </c>
    </row>
    <row r="77" spans="1:11" ht="30" x14ac:dyDescent="0.25">
      <c r="A77" s="23" t="s">
        <v>196</v>
      </c>
      <c r="B77" s="18">
        <v>871</v>
      </c>
      <c r="C77" s="17" t="s">
        <v>12</v>
      </c>
      <c r="D77" s="18">
        <v>13</v>
      </c>
      <c r="E77" s="17" t="s">
        <v>12</v>
      </c>
      <c r="F77" s="18">
        <v>1</v>
      </c>
      <c r="G77" s="17" t="s">
        <v>181</v>
      </c>
      <c r="H77" s="17" t="s">
        <v>225</v>
      </c>
      <c r="I77" s="18">
        <v>240</v>
      </c>
      <c r="J77" s="20">
        <v>240</v>
      </c>
      <c r="K77" s="20">
        <v>0</v>
      </c>
    </row>
    <row r="78" spans="1:11" ht="29.25" x14ac:dyDescent="0.25">
      <c r="A78" s="25" t="s">
        <v>173</v>
      </c>
      <c r="B78" s="14">
        <v>871</v>
      </c>
      <c r="C78" s="13" t="s">
        <v>12</v>
      </c>
      <c r="D78" s="14">
        <v>13</v>
      </c>
      <c r="E78" s="13" t="s">
        <v>12</v>
      </c>
      <c r="F78" s="14">
        <v>2</v>
      </c>
      <c r="G78" s="13" t="s">
        <v>181</v>
      </c>
      <c r="H78" s="13" t="s">
        <v>335</v>
      </c>
      <c r="I78" s="14"/>
      <c r="J78" s="24">
        <f>J79</f>
        <v>314.8</v>
      </c>
      <c r="K78" s="24">
        <f>K79</f>
        <v>0</v>
      </c>
    </row>
    <row r="79" spans="1:11" x14ac:dyDescent="0.25">
      <c r="A79" s="23" t="s">
        <v>174</v>
      </c>
      <c r="B79" s="18">
        <v>871</v>
      </c>
      <c r="C79" s="17" t="s">
        <v>12</v>
      </c>
      <c r="D79" s="18">
        <v>13</v>
      </c>
      <c r="E79" s="17" t="s">
        <v>12</v>
      </c>
      <c r="F79" s="18">
        <v>2</v>
      </c>
      <c r="G79" s="17" t="s">
        <v>181</v>
      </c>
      <c r="H79" s="17" t="s">
        <v>226</v>
      </c>
      <c r="I79" s="18"/>
      <c r="J79" s="20">
        <f>J80</f>
        <v>314.8</v>
      </c>
      <c r="K79" s="20">
        <f>K80</f>
        <v>0</v>
      </c>
    </row>
    <row r="80" spans="1:11" ht="29.25" customHeight="1" x14ac:dyDescent="0.25">
      <c r="A80" s="23" t="s">
        <v>196</v>
      </c>
      <c r="B80" s="18">
        <v>871</v>
      </c>
      <c r="C80" s="17" t="s">
        <v>12</v>
      </c>
      <c r="D80" s="18">
        <v>13</v>
      </c>
      <c r="E80" s="17" t="s">
        <v>12</v>
      </c>
      <c r="F80" s="18">
        <v>2</v>
      </c>
      <c r="G80" s="17" t="s">
        <v>181</v>
      </c>
      <c r="H80" s="17" t="s">
        <v>226</v>
      </c>
      <c r="I80" s="18">
        <v>240</v>
      </c>
      <c r="J80" s="20">
        <v>314.8</v>
      </c>
      <c r="K80" s="20">
        <v>0</v>
      </c>
    </row>
    <row r="81" spans="1:11" s="27" customFormat="1" ht="43.5" x14ac:dyDescent="0.25">
      <c r="A81" s="12" t="s">
        <v>197</v>
      </c>
      <c r="B81" s="14">
        <v>871</v>
      </c>
      <c r="C81" s="13" t="s">
        <v>12</v>
      </c>
      <c r="D81" s="14">
        <v>13</v>
      </c>
      <c r="E81" s="13" t="s">
        <v>21</v>
      </c>
      <c r="F81" s="14">
        <v>0</v>
      </c>
      <c r="G81" s="13" t="s">
        <v>181</v>
      </c>
      <c r="H81" s="13" t="s">
        <v>335</v>
      </c>
      <c r="I81" s="14"/>
      <c r="J81" s="24">
        <f>J82</f>
        <v>1039.5999999999999</v>
      </c>
      <c r="K81" s="24">
        <f>K82</f>
        <v>0</v>
      </c>
    </row>
    <row r="82" spans="1:11" ht="29.25" x14ac:dyDescent="0.25">
      <c r="A82" s="12" t="s">
        <v>198</v>
      </c>
      <c r="B82" s="14">
        <v>871</v>
      </c>
      <c r="C82" s="13" t="s">
        <v>12</v>
      </c>
      <c r="D82" s="14">
        <v>13</v>
      </c>
      <c r="E82" s="13" t="s">
        <v>21</v>
      </c>
      <c r="F82" s="14">
        <v>1</v>
      </c>
      <c r="G82" s="13" t="s">
        <v>181</v>
      </c>
      <c r="H82" s="13" t="s">
        <v>335</v>
      </c>
      <c r="I82" s="14"/>
      <c r="J82" s="24">
        <f>J83+J86+J89+J92+J95+J98</f>
        <v>1039.5999999999999</v>
      </c>
      <c r="K82" s="24">
        <f>K83+K86+K89+K92+K98</f>
        <v>0</v>
      </c>
    </row>
    <row r="83" spans="1:11" x14ac:dyDescent="0.25">
      <c r="A83" s="16" t="s">
        <v>278</v>
      </c>
      <c r="B83" s="18">
        <v>871</v>
      </c>
      <c r="C83" s="17" t="s">
        <v>12</v>
      </c>
      <c r="D83" s="18">
        <v>13</v>
      </c>
      <c r="E83" s="17" t="s">
        <v>21</v>
      </c>
      <c r="F83" s="18">
        <v>1</v>
      </c>
      <c r="G83" s="17" t="s">
        <v>12</v>
      </c>
      <c r="H83" s="17" t="s">
        <v>335</v>
      </c>
      <c r="I83" s="18"/>
      <c r="J83" s="20">
        <f>J84</f>
        <v>50</v>
      </c>
      <c r="K83" s="20">
        <f>K84</f>
        <v>0</v>
      </c>
    </row>
    <row r="84" spans="1:11" ht="35.25" customHeight="1" x14ac:dyDescent="0.25">
      <c r="A84" s="23" t="s">
        <v>199</v>
      </c>
      <c r="B84" s="18">
        <v>871</v>
      </c>
      <c r="C84" s="17" t="s">
        <v>12</v>
      </c>
      <c r="D84" s="17" t="s">
        <v>200</v>
      </c>
      <c r="E84" s="17" t="s">
        <v>21</v>
      </c>
      <c r="F84" s="17" t="s">
        <v>201</v>
      </c>
      <c r="G84" s="17" t="s">
        <v>12</v>
      </c>
      <c r="H84" s="17" t="s">
        <v>227</v>
      </c>
      <c r="I84" s="17"/>
      <c r="J84" s="20">
        <f>J85</f>
        <v>50</v>
      </c>
      <c r="K84" s="20">
        <f>K85</f>
        <v>0</v>
      </c>
    </row>
    <row r="85" spans="1:11" ht="32.25" customHeight="1" x14ac:dyDescent="0.25">
      <c r="A85" s="23" t="s">
        <v>196</v>
      </c>
      <c r="B85" s="18">
        <v>871</v>
      </c>
      <c r="C85" s="17" t="s">
        <v>12</v>
      </c>
      <c r="D85" s="17" t="s">
        <v>200</v>
      </c>
      <c r="E85" s="17" t="s">
        <v>21</v>
      </c>
      <c r="F85" s="17" t="s">
        <v>201</v>
      </c>
      <c r="G85" s="17" t="s">
        <v>12</v>
      </c>
      <c r="H85" s="17" t="s">
        <v>227</v>
      </c>
      <c r="I85" s="17" t="s">
        <v>202</v>
      </c>
      <c r="J85" s="20">
        <v>50</v>
      </c>
      <c r="K85" s="20">
        <v>0</v>
      </c>
    </row>
    <row r="86" spans="1:11" x14ac:dyDescent="0.25">
      <c r="A86" s="16" t="s">
        <v>287</v>
      </c>
      <c r="B86" s="18">
        <v>871</v>
      </c>
      <c r="C86" s="17" t="s">
        <v>12</v>
      </c>
      <c r="D86" s="18">
        <v>13</v>
      </c>
      <c r="E86" s="17" t="s">
        <v>21</v>
      </c>
      <c r="F86" s="18">
        <v>1</v>
      </c>
      <c r="G86" s="17" t="s">
        <v>14</v>
      </c>
      <c r="H86" s="17" t="s">
        <v>335</v>
      </c>
      <c r="I86" s="18"/>
      <c r="J86" s="20">
        <f>J87</f>
        <v>70</v>
      </c>
      <c r="K86" s="20">
        <f>K87</f>
        <v>0</v>
      </c>
    </row>
    <row r="87" spans="1:11" ht="33.75" customHeight="1" x14ac:dyDescent="0.25">
      <c r="A87" s="23" t="s">
        <v>199</v>
      </c>
      <c r="B87" s="18">
        <v>871</v>
      </c>
      <c r="C87" s="17" t="s">
        <v>12</v>
      </c>
      <c r="D87" s="17" t="s">
        <v>200</v>
      </c>
      <c r="E87" s="17" t="s">
        <v>21</v>
      </c>
      <c r="F87" s="17" t="s">
        <v>201</v>
      </c>
      <c r="G87" s="17" t="s">
        <v>14</v>
      </c>
      <c r="H87" s="17" t="s">
        <v>227</v>
      </c>
      <c r="I87" s="17"/>
      <c r="J87" s="20">
        <f>J88</f>
        <v>70</v>
      </c>
      <c r="K87" s="20">
        <f>K88</f>
        <v>0</v>
      </c>
    </row>
    <row r="88" spans="1:11" ht="30" customHeight="1" x14ac:dyDescent="0.25">
      <c r="A88" s="23" t="s">
        <v>196</v>
      </c>
      <c r="B88" s="18">
        <v>871</v>
      </c>
      <c r="C88" s="17" t="s">
        <v>12</v>
      </c>
      <c r="D88" s="17" t="s">
        <v>200</v>
      </c>
      <c r="E88" s="17" t="s">
        <v>21</v>
      </c>
      <c r="F88" s="17" t="s">
        <v>201</v>
      </c>
      <c r="G88" s="17" t="s">
        <v>14</v>
      </c>
      <c r="H88" s="17" t="s">
        <v>227</v>
      </c>
      <c r="I88" s="17" t="s">
        <v>202</v>
      </c>
      <c r="J88" s="20">
        <v>70</v>
      </c>
      <c r="K88" s="20">
        <v>0</v>
      </c>
    </row>
    <row r="89" spans="1:11" x14ac:dyDescent="0.25">
      <c r="A89" s="16" t="s">
        <v>280</v>
      </c>
      <c r="B89" s="18">
        <v>871</v>
      </c>
      <c r="C89" s="17" t="s">
        <v>12</v>
      </c>
      <c r="D89" s="18">
        <v>13</v>
      </c>
      <c r="E89" s="17" t="s">
        <v>21</v>
      </c>
      <c r="F89" s="18">
        <v>1</v>
      </c>
      <c r="G89" s="17" t="s">
        <v>13</v>
      </c>
      <c r="H89" s="17" t="s">
        <v>335</v>
      </c>
      <c r="I89" s="18"/>
      <c r="J89" s="20">
        <f>J90</f>
        <v>557.1</v>
      </c>
      <c r="K89" s="20">
        <f>K90</f>
        <v>0</v>
      </c>
    </row>
    <row r="90" spans="1:11" ht="38.25" customHeight="1" x14ac:dyDescent="0.25">
      <c r="A90" s="23" t="s">
        <v>199</v>
      </c>
      <c r="B90" s="18">
        <v>871</v>
      </c>
      <c r="C90" s="17" t="s">
        <v>12</v>
      </c>
      <c r="D90" s="17" t="s">
        <v>200</v>
      </c>
      <c r="E90" s="17" t="s">
        <v>21</v>
      </c>
      <c r="F90" s="17" t="s">
        <v>201</v>
      </c>
      <c r="G90" s="17" t="s">
        <v>13</v>
      </c>
      <c r="H90" s="17" t="s">
        <v>227</v>
      </c>
      <c r="I90" s="17"/>
      <c r="J90" s="20">
        <f>J91</f>
        <v>557.1</v>
      </c>
      <c r="K90" s="20">
        <f>K91</f>
        <v>0</v>
      </c>
    </row>
    <row r="91" spans="1:11" ht="36" customHeight="1" x14ac:dyDescent="0.25">
      <c r="A91" s="23" t="s">
        <v>196</v>
      </c>
      <c r="B91" s="18">
        <v>871</v>
      </c>
      <c r="C91" s="17" t="s">
        <v>12</v>
      </c>
      <c r="D91" s="17" t="s">
        <v>200</v>
      </c>
      <c r="E91" s="17" t="s">
        <v>21</v>
      </c>
      <c r="F91" s="17" t="s">
        <v>201</v>
      </c>
      <c r="G91" s="17" t="s">
        <v>13</v>
      </c>
      <c r="H91" s="17" t="s">
        <v>227</v>
      </c>
      <c r="I91" s="17" t="s">
        <v>202</v>
      </c>
      <c r="J91" s="20">
        <v>557.1</v>
      </c>
      <c r="K91" s="20">
        <v>0</v>
      </c>
    </row>
    <row r="92" spans="1:11" x14ac:dyDescent="0.25">
      <c r="A92" s="16" t="s">
        <v>281</v>
      </c>
      <c r="B92" s="18">
        <v>871</v>
      </c>
      <c r="C92" s="17" t="s">
        <v>12</v>
      </c>
      <c r="D92" s="18">
        <v>13</v>
      </c>
      <c r="E92" s="17" t="s">
        <v>21</v>
      </c>
      <c r="F92" s="18">
        <v>1</v>
      </c>
      <c r="G92" s="17" t="s">
        <v>16</v>
      </c>
      <c r="H92" s="17" t="s">
        <v>335</v>
      </c>
      <c r="I92" s="18"/>
      <c r="J92" s="20">
        <f>J93</f>
        <v>132.5</v>
      </c>
      <c r="K92" s="20">
        <f>K93</f>
        <v>0</v>
      </c>
    </row>
    <row r="93" spans="1:11" ht="29.25" customHeight="1" x14ac:dyDescent="0.25">
      <c r="A93" s="23" t="s">
        <v>199</v>
      </c>
      <c r="B93" s="18">
        <v>871</v>
      </c>
      <c r="C93" s="17" t="s">
        <v>12</v>
      </c>
      <c r="D93" s="17" t="s">
        <v>200</v>
      </c>
      <c r="E93" s="17" t="s">
        <v>21</v>
      </c>
      <c r="F93" s="17" t="s">
        <v>201</v>
      </c>
      <c r="G93" s="17" t="s">
        <v>16</v>
      </c>
      <c r="H93" s="17" t="s">
        <v>227</v>
      </c>
      <c r="I93" s="17"/>
      <c r="J93" s="20">
        <f>J94</f>
        <v>132.5</v>
      </c>
      <c r="K93" s="20">
        <f>K94</f>
        <v>0</v>
      </c>
    </row>
    <row r="94" spans="1:11" ht="37.5" customHeight="1" x14ac:dyDescent="0.25">
      <c r="A94" s="23" t="s">
        <v>196</v>
      </c>
      <c r="B94" s="18">
        <v>871</v>
      </c>
      <c r="C94" s="17" t="s">
        <v>12</v>
      </c>
      <c r="D94" s="17" t="s">
        <v>200</v>
      </c>
      <c r="E94" s="17" t="s">
        <v>21</v>
      </c>
      <c r="F94" s="17" t="s">
        <v>201</v>
      </c>
      <c r="G94" s="17" t="s">
        <v>16</v>
      </c>
      <c r="H94" s="17" t="s">
        <v>227</v>
      </c>
      <c r="I94" s="17" t="s">
        <v>202</v>
      </c>
      <c r="J94" s="20">
        <v>132.5</v>
      </c>
      <c r="K94" s="20">
        <v>0</v>
      </c>
    </row>
    <row r="95" spans="1:11" ht="45" x14ac:dyDescent="0.25">
      <c r="A95" s="16" t="s">
        <v>385</v>
      </c>
      <c r="B95" s="18">
        <v>871</v>
      </c>
      <c r="C95" s="17" t="s">
        <v>12</v>
      </c>
      <c r="D95" s="18">
        <v>13</v>
      </c>
      <c r="E95" s="17" t="s">
        <v>21</v>
      </c>
      <c r="F95" s="18">
        <v>1</v>
      </c>
      <c r="G95" s="17" t="s">
        <v>17</v>
      </c>
      <c r="H95" s="17" t="s">
        <v>335</v>
      </c>
      <c r="I95" s="18"/>
      <c r="J95" s="20">
        <f>J96</f>
        <v>150</v>
      </c>
      <c r="K95" s="20">
        <f>K96</f>
        <v>0</v>
      </c>
    </row>
    <row r="96" spans="1:11" ht="30" x14ac:dyDescent="0.25">
      <c r="A96" s="23" t="s">
        <v>199</v>
      </c>
      <c r="B96" s="18">
        <v>871</v>
      </c>
      <c r="C96" s="17" t="s">
        <v>12</v>
      </c>
      <c r="D96" s="17" t="s">
        <v>200</v>
      </c>
      <c r="E96" s="17" t="s">
        <v>21</v>
      </c>
      <c r="F96" s="17" t="s">
        <v>201</v>
      </c>
      <c r="G96" s="17" t="s">
        <v>17</v>
      </c>
      <c r="H96" s="17" t="s">
        <v>227</v>
      </c>
      <c r="I96" s="17"/>
      <c r="J96" s="20">
        <f>J97</f>
        <v>150</v>
      </c>
      <c r="K96" s="20">
        <f>K97</f>
        <v>0</v>
      </c>
    </row>
    <row r="97" spans="1:11" ht="30" x14ac:dyDescent="0.25">
      <c r="A97" s="23" t="s">
        <v>196</v>
      </c>
      <c r="B97" s="18">
        <v>871</v>
      </c>
      <c r="C97" s="17" t="s">
        <v>12</v>
      </c>
      <c r="D97" s="17" t="s">
        <v>200</v>
      </c>
      <c r="E97" s="17" t="s">
        <v>21</v>
      </c>
      <c r="F97" s="17" t="s">
        <v>201</v>
      </c>
      <c r="G97" s="17" t="s">
        <v>17</v>
      </c>
      <c r="H97" s="17" t="s">
        <v>227</v>
      </c>
      <c r="I97" s="17" t="s">
        <v>202</v>
      </c>
      <c r="J97" s="20">
        <v>150</v>
      </c>
      <c r="K97" s="20">
        <v>0</v>
      </c>
    </row>
    <row r="98" spans="1:11" x14ac:dyDescent="0.25">
      <c r="A98" s="16" t="s">
        <v>282</v>
      </c>
      <c r="B98" s="18">
        <v>871</v>
      </c>
      <c r="C98" s="17" t="s">
        <v>12</v>
      </c>
      <c r="D98" s="18">
        <v>13</v>
      </c>
      <c r="E98" s="17" t="s">
        <v>21</v>
      </c>
      <c r="F98" s="18">
        <v>1</v>
      </c>
      <c r="G98" s="17" t="s">
        <v>126</v>
      </c>
      <c r="H98" s="17" t="s">
        <v>335</v>
      </c>
      <c r="I98" s="18"/>
      <c r="J98" s="20">
        <f>J99</f>
        <v>80</v>
      </c>
      <c r="K98" s="20">
        <f>K99</f>
        <v>0</v>
      </c>
    </row>
    <row r="99" spans="1:11" ht="38.25" customHeight="1" x14ac:dyDescent="0.25">
      <c r="A99" s="23" t="s">
        <v>199</v>
      </c>
      <c r="B99" s="18">
        <v>871</v>
      </c>
      <c r="C99" s="17" t="s">
        <v>12</v>
      </c>
      <c r="D99" s="17" t="s">
        <v>200</v>
      </c>
      <c r="E99" s="17" t="s">
        <v>21</v>
      </c>
      <c r="F99" s="17" t="s">
        <v>201</v>
      </c>
      <c r="G99" s="17" t="s">
        <v>126</v>
      </c>
      <c r="H99" s="17" t="s">
        <v>227</v>
      </c>
      <c r="I99" s="17"/>
      <c r="J99" s="20">
        <f>J100</f>
        <v>80</v>
      </c>
      <c r="K99" s="20">
        <f>K100</f>
        <v>0</v>
      </c>
    </row>
    <row r="100" spans="1:11" ht="30" x14ac:dyDescent="0.25">
      <c r="A100" s="23" t="s">
        <v>196</v>
      </c>
      <c r="B100" s="18">
        <v>871</v>
      </c>
      <c r="C100" s="17" t="s">
        <v>12</v>
      </c>
      <c r="D100" s="17" t="s">
        <v>200</v>
      </c>
      <c r="E100" s="17" t="s">
        <v>21</v>
      </c>
      <c r="F100" s="17" t="s">
        <v>201</v>
      </c>
      <c r="G100" s="17" t="s">
        <v>126</v>
      </c>
      <c r="H100" s="17" t="s">
        <v>227</v>
      </c>
      <c r="I100" s="17" t="s">
        <v>202</v>
      </c>
      <c r="J100" s="20">
        <v>80</v>
      </c>
      <c r="K100" s="20">
        <v>0</v>
      </c>
    </row>
    <row r="101" spans="1:11" s="27" customFormat="1" ht="29.25" x14ac:dyDescent="0.25">
      <c r="A101" s="12" t="s">
        <v>366</v>
      </c>
      <c r="B101" s="14">
        <v>871</v>
      </c>
      <c r="C101" s="13" t="s">
        <v>12</v>
      </c>
      <c r="D101" s="14">
        <v>13</v>
      </c>
      <c r="E101" s="13" t="s">
        <v>22</v>
      </c>
      <c r="F101" s="14">
        <v>0</v>
      </c>
      <c r="G101" s="13" t="s">
        <v>181</v>
      </c>
      <c r="H101" s="13" t="s">
        <v>335</v>
      </c>
      <c r="I101" s="14"/>
      <c r="J101" s="24">
        <f t="shared" ref="J101:K103" si="5">J102</f>
        <v>236.8</v>
      </c>
      <c r="K101" s="24">
        <f t="shared" si="5"/>
        <v>0</v>
      </c>
    </row>
    <row r="102" spans="1:11" ht="29.25" x14ac:dyDescent="0.25">
      <c r="A102" s="12" t="s">
        <v>203</v>
      </c>
      <c r="B102" s="14">
        <v>871</v>
      </c>
      <c r="C102" s="13" t="s">
        <v>12</v>
      </c>
      <c r="D102" s="14">
        <v>13</v>
      </c>
      <c r="E102" s="13" t="s">
        <v>22</v>
      </c>
      <c r="F102" s="14">
        <v>0</v>
      </c>
      <c r="G102" s="13" t="s">
        <v>181</v>
      </c>
      <c r="H102" s="13" t="s">
        <v>335</v>
      </c>
      <c r="I102" s="14"/>
      <c r="J102" s="24">
        <f t="shared" si="5"/>
        <v>236.8</v>
      </c>
      <c r="K102" s="24">
        <f t="shared" si="5"/>
        <v>0</v>
      </c>
    </row>
    <row r="103" spans="1:11" ht="30" x14ac:dyDescent="0.25">
      <c r="A103" s="23" t="s">
        <v>204</v>
      </c>
      <c r="B103" s="18">
        <v>871</v>
      </c>
      <c r="C103" s="17" t="s">
        <v>12</v>
      </c>
      <c r="D103" s="17" t="s">
        <v>200</v>
      </c>
      <c r="E103" s="17" t="s">
        <v>22</v>
      </c>
      <c r="F103" s="17" t="s">
        <v>205</v>
      </c>
      <c r="G103" s="17" t="s">
        <v>181</v>
      </c>
      <c r="H103" s="17" t="s">
        <v>228</v>
      </c>
      <c r="I103" s="17"/>
      <c r="J103" s="20">
        <f t="shared" si="5"/>
        <v>236.8</v>
      </c>
      <c r="K103" s="20">
        <f t="shared" si="5"/>
        <v>0</v>
      </c>
    </row>
    <row r="104" spans="1:11" ht="31.5" customHeight="1" x14ac:dyDescent="0.25">
      <c r="A104" s="23" t="s">
        <v>196</v>
      </c>
      <c r="B104" s="18">
        <v>871</v>
      </c>
      <c r="C104" s="17" t="s">
        <v>12</v>
      </c>
      <c r="D104" s="17" t="s">
        <v>200</v>
      </c>
      <c r="E104" s="17" t="s">
        <v>22</v>
      </c>
      <c r="F104" s="17" t="s">
        <v>205</v>
      </c>
      <c r="G104" s="17" t="s">
        <v>181</v>
      </c>
      <c r="H104" s="17" t="s">
        <v>228</v>
      </c>
      <c r="I104" s="17" t="s">
        <v>202</v>
      </c>
      <c r="J104" s="20">
        <f>236.8</f>
        <v>236.8</v>
      </c>
      <c r="K104" s="20">
        <v>0</v>
      </c>
    </row>
    <row r="105" spans="1:11" ht="43.5" x14ac:dyDescent="0.25">
      <c r="A105" s="12" t="s">
        <v>370</v>
      </c>
      <c r="B105" s="14">
        <v>871</v>
      </c>
      <c r="C105" s="13" t="s">
        <v>12</v>
      </c>
      <c r="D105" s="14">
        <v>13</v>
      </c>
      <c r="E105" s="13" t="s">
        <v>86</v>
      </c>
      <c r="F105" s="14">
        <v>0</v>
      </c>
      <c r="G105" s="13" t="s">
        <v>181</v>
      </c>
      <c r="H105" s="13" t="s">
        <v>335</v>
      </c>
      <c r="I105" s="14"/>
      <c r="J105" s="24">
        <f t="shared" ref="J105:K107" si="6">J106</f>
        <v>242</v>
      </c>
      <c r="K105" s="24">
        <f t="shared" si="6"/>
        <v>0</v>
      </c>
    </row>
    <row r="106" spans="1:11" x14ac:dyDescent="0.25">
      <c r="A106" s="23" t="s">
        <v>309</v>
      </c>
      <c r="B106" s="18">
        <v>871</v>
      </c>
      <c r="C106" s="17" t="s">
        <v>12</v>
      </c>
      <c r="D106" s="17" t="s">
        <v>200</v>
      </c>
      <c r="E106" s="17" t="s">
        <v>86</v>
      </c>
      <c r="F106" s="17" t="s">
        <v>205</v>
      </c>
      <c r="G106" s="17" t="s">
        <v>12</v>
      </c>
      <c r="H106" s="17" t="s">
        <v>335</v>
      </c>
      <c r="I106" s="17"/>
      <c r="J106" s="20">
        <f t="shared" si="6"/>
        <v>242</v>
      </c>
      <c r="K106" s="20">
        <f t="shared" si="6"/>
        <v>0</v>
      </c>
    </row>
    <row r="107" spans="1:11" x14ac:dyDescent="0.25">
      <c r="A107" s="23" t="s">
        <v>309</v>
      </c>
      <c r="B107" s="18">
        <v>871</v>
      </c>
      <c r="C107" s="17" t="s">
        <v>12</v>
      </c>
      <c r="D107" s="17" t="s">
        <v>200</v>
      </c>
      <c r="E107" s="17" t="s">
        <v>86</v>
      </c>
      <c r="F107" s="17" t="s">
        <v>205</v>
      </c>
      <c r="G107" s="17" t="s">
        <v>12</v>
      </c>
      <c r="H107" s="17" t="s">
        <v>310</v>
      </c>
      <c r="I107" s="17"/>
      <c r="J107" s="20">
        <f t="shared" si="6"/>
        <v>242</v>
      </c>
      <c r="K107" s="20">
        <f t="shared" si="6"/>
        <v>0</v>
      </c>
    </row>
    <row r="108" spans="1:11" ht="30" x14ac:dyDescent="0.25">
      <c r="A108" s="23" t="s">
        <v>196</v>
      </c>
      <c r="B108" s="18">
        <v>871</v>
      </c>
      <c r="C108" s="17" t="s">
        <v>12</v>
      </c>
      <c r="D108" s="17" t="s">
        <v>200</v>
      </c>
      <c r="E108" s="17" t="s">
        <v>86</v>
      </c>
      <c r="F108" s="17" t="s">
        <v>205</v>
      </c>
      <c r="G108" s="17" t="s">
        <v>12</v>
      </c>
      <c r="H108" s="17" t="s">
        <v>310</v>
      </c>
      <c r="I108" s="17" t="s">
        <v>202</v>
      </c>
      <c r="J108" s="20">
        <v>242</v>
      </c>
      <c r="K108" s="20">
        <v>0</v>
      </c>
    </row>
    <row r="109" spans="1:11" x14ac:dyDescent="0.25">
      <c r="A109" s="25" t="s">
        <v>116</v>
      </c>
      <c r="B109" s="14">
        <v>871</v>
      </c>
      <c r="C109" s="13" t="s">
        <v>12</v>
      </c>
      <c r="D109" s="13" t="s">
        <v>200</v>
      </c>
      <c r="E109" s="13" t="s">
        <v>100</v>
      </c>
      <c r="F109" s="13" t="s">
        <v>205</v>
      </c>
      <c r="G109" s="13" t="s">
        <v>181</v>
      </c>
      <c r="H109" s="13" t="s">
        <v>335</v>
      </c>
      <c r="I109" s="13"/>
      <c r="J109" s="24">
        <f>J110</f>
        <v>0</v>
      </c>
      <c r="K109" s="24">
        <f>K110</f>
        <v>2481</v>
      </c>
    </row>
    <row r="110" spans="1:11" x14ac:dyDescent="0.25">
      <c r="A110" s="23" t="s">
        <v>336</v>
      </c>
      <c r="B110" s="18">
        <v>871</v>
      </c>
      <c r="C110" s="17" t="s">
        <v>12</v>
      </c>
      <c r="D110" s="17" t="s">
        <v>200</v>
      </c>
      <c r="E110" s="17" t="s">
        <v>100</v>
      </c>
      <c r="F110" s="17" t="s">
        <v>337</v>
      </c>
      <c r="G110" s="17" t="s">
        <v>181</v>
      </c>
      <c r="H110" s="17" t="s">
        <v>335</v>
      </c>
      <c r="I110" s="17"/>
      <c r="J110" s="20">
        <f>J111</f>
        <v>0</v>
      </c>
      <c r="K110" s="20">
        <f>K111</f>
        <v>2481</v>
      </c>
    </row>
    <row r="111" spans="1:11" x14ac:dyDescent="0.25">
      <c r="A111" s="23" t="s">
        <v>336</v>
      </c>
      <c r="B111" s="18">
        <v>871</v>
      </c>
      <c r="C111" s="17" t="s">
        <v>12</v>
      </c>
      <c r="D111" s="17" t="s">
        <v>200</v>
      </c>
      <c r="E111" s="17" t="s">
        <v>100</v>
      </c>
      <c r="F111" s="17" t="s">
        <v>337</v>
      </c>
      <c r="G111" s="17" t="s">
        <v>181</v>
      </c>
      <c r="H111" s="17" t="s">
        <v>335</v>
      </c>
      <c r="I111" s="17"/>
      <c r="J111" s="20">
        <f>J112+J114+J117+J119+J121+J123</f>
        <v>0</v>
      </c>
      <c r="K111" s="20">
        <f>K112+K114+K117+K119+K121+K123</f>
        <v>2481</v>
      </c>
    </row>
    <row r="112" spans="1:11" ht="30" x14ac:dyDescent="0.25">
      <c r="A112" s="23" t="s">
        <v>204</v>
      </c>
      <c r="B112" s="18">
        <v>871</v>
      </c>
      <c r="C112" s="17" t="s">
        <v>12</v>
      </c>
      <c r="D112" s="17" t="s">
        <v>200</v>
      </c>
      <c r="E112" s="17" t="s">
        <v>100</v>
      </c>
      <c r="F112" s="17" t="s">
        <v>337</v>
      </c>
      <c r="G112" s="17" t="s">
        <v>181</v>
      </c>
      <c r="H112" s="17" t="s">
        <v>228</v>
      </c>
      <c r="I112" s="17"/>
      <c r="J112" s="20">
        <f>J113</f>
        <v>0</v>
      </c>
      <c r="K112" s="20">
        <f>K113</f>
        <v>245.5</v>
      </c>
    </row>
    <row r="113" spans="1:11" ht="30" x14ac:dyDescent="0.25">
      <c r="A113" s="23" t="s">
        <v>196</v>
      </c>
      <c r="B113" s="18">
        <v>871</v>
      </c>
      <c r="C113" s="17" t="s">
        <v>12</v>
      </c>
      <c r="D113" s="17" t="s">
        <v>200</v>
      </c>
      <c r="E113" s="17" t="s">
        <v>100</v>
      </c>
      <c r="F113" s="17" t="s">
        <v>337</v>
      </c>
      <c r="G113" s="17" t="s">
        <v>181</v>
      </c>
      <c r="H113" s="17" t="s">
        <v>228</v>
      </c>
      <c r="I113" s="17" t="s">
        <v>202</v>
      </c>
      <c r="J113" s="20">
        <v>0</v>
      </c>
      <c r="K113" s="20">
        <v>245.5</v>
      </c>
    </row>
    <row r="114" spans="1:11" ht="30" x14ac:dyDescent="0.25">
      <c r="A114" s="23" t="s">
        <v>199</v>
      </c>
      <c r="B114" s="18">
        <v>871</v>
      </c>
      <c r="C114" s="17" t="s">
        <v>12</v>
      </c>
      <c r="D114" s="17" t="s">
        <v>200</v>
      </c>
      <c r="E114" s="17" t="s">
        <v>100</v>
      </c>
      <c r="F114" s="17" t="s">
        <v>337</v>
      </c>
      <c r="G114" s="17" t="s">
        <v>181</v>
      </c>
      <c r="H114" s="17" t="s">
        <v>227</v>
      </c>
      <c r="I114" s="17"/>
      <c r="J114" s="20">
        <f>J115</f>
        <v>0</v>
      </c>
      <c r="K114" s="20">
        <f>K115</f>
        <v>1039.5999999999999</v>
      </c>
    </row>
    <row r="115" spans="1:11" ht="30" x14ac:dyDescent="0.25">
      <c r="A115" s="23" t="s">
        <v>196</v>
      </c>
      <c r="B115" s="18">
        <v>871</v>
      </c>
      <c r="C115" s="17" t="s">
        <v>12</v>
      </c>
      <c r="D115" s="17" t="s">
        <v>200</v>
      </c>
      <c r="E115" s="17" t="s">
        <v>100</v>
      </c>
      <c r="F115" s="17" t="s">
        <v>337</v>
      </c>
      <c r="G115" s="17" t="s">
        <v>181</v>
      </c>
      <c r="H115" s="17" t="s">
        <v>227</v>
      </c>
      <c r="I115" s="17" t="s">
        <v>202</v>
      </c>
      <c r="J115" s="20">
        <v>0</v>
      </c>
      <c r="K115" s="20">
        <v>1039.5999999999999</v>
      </c>
    </row>
    <row r="116" spans="1:11" x14ac:dyDescent="0.25">
      <c r="A116" s="23" t="s">
        <v>113</v>
      </c>
      <c r="B116" s="18">
        <v>871</v>
      </c>
      <c r="C116" s="17" t="s">
        <v>12</v>
      </c>
      <c r="D116" s="17" t="s">
        <v>200</v>
      </c>
      <c r="E116" s="17" t="s">
        <v>100</v>
      </c>
      <c r="F116" s="17" t="s">
        <v>337</v>
      </c>
      <c r="G116" s="17" t="s">
        <v>181</v>
      </c>
      <c r="H116" s="17" t="s">
        <v>223</v>
      </c>
      <c r="I116" s="18"/>
      <c r="J116" s="20">
        <f>J117</f>
        <v>0</v>
      </c>
      <c r="K116" s="20">
        <f>K117</f>
        <v>587.5</v>
      </c>
    </row>
    <row r="117" spans="1:11" ht="30" x14ac:dyDescent="0.25">
      <c r="A117" s="23" t="s">
        <v>196</v>
      </c>
      <c r="B117" s="18">
        <v>871</v>
      </c>
      <c r="C117" s="17" t="s">
        <v>12</v>
      </c>
      <c r="D117" s="17" t="s">
        <v>200</v>
      </c>
      <c r="E117" s="17" t="s">
        <v>100</v>
      </c>
      <c r="F117" s="17" t="s">
        <v>337</v>
      </c>
      <c r="G117" s="17" t="s">
        <v>181</v>
      </c>
      <c r="H117" s="17" t="s">
        <v>223</v>
      </c>
      <c r="I117" s="18">
        <v>240</v>
      </c>
      <c r="J117" s="20">
        <v>0</v>
      </c>
      <c r="K117" s="20">
        <v>587.5</v>
      </c>
    </row>
    <row r="118" spans="1:11" x14ac:dyDescent="0.25">
      <c r="A118" s="23" t="s">
        <v>174</v>
      </c>
      <c r="B118" s="18">
        <v>871</v>
      </c>
      <c r="C118" s="17" t="s">
        <v>12</v>
      </c>
      <c r="D118" s="17" t="s">
        <v>200</v>
      </c>
      <c r="E118" s="17" t="s">
        <v>100</v>
      </c>
      <c r="F118" s="17" t="s">
        <v>337</v>
      </c>
      <c r="G118" s="17" t="s">
        <v>181</v>
      </c>
      <c r="H118" s="17" t="s">
        <v>226</v>
      </c>
      <c r="I118" s="18"/>
      <c r="J118" s="20">
        <f>J119</f>
        <v>0</v>
      </c>
      <c r="K118" s="20">
        <f>K119</f>
        <v>136</v>
      </c>
    </row>
    <row r="119" spans="1:11" ht="30" x14ac:dyDescent="0.25">
      <c r="A119" s="23" t="s">
        <v>196</v>
      </c>
      <c r="B119" s="18">
        <v>871</v>
      </c>
      <c r="C119" s="17" t="s">
        <v>12</v>
      </c>
      <c r="D119" s="17" t="s">
        <v>200</v>
      </c>
      <c r="E119" s="17" t="s">
        <v>100</v>
      </c>
      <c r="F119" s="17" t="s">
        <v>337</v>
      </c>
      <c r="G119" s="17" t="s">
        <v>181</v>
      </c>
      <c r="H119" s="17" t="s">
        <v>226</v>
      </c>
      <c r="I119" s="18">
        <v>240</v>
      </c>
      <c r="J119" s="20">
        <v>0</v>
      </c>
      <c r="K119" s="20">
        <v>136</v>
      </c>
    </row>
    <row r="120" spans="1:11" x14ac:dyDescent="0.25">
      <c r="A120" s="23" t="s">
        <v>312</v>
      </c>
      <c r="B120" s="18">
        <v>871</v>
      </c>
      <c r="C120" s="17" t="s">
        <v>12</v>
      </c>
      <c r="D120" s="17" t="s">
        <v>200</v>
      </c>
      <c r="E120" s="17" t="s">
        <v>100</v>
      </c>
      <c r="F120" s="17" t="s">
        <v>337</v>
      </c>
      <c r="G120" s="17" t="s">
        <v>181</v>
      </c>
      <c r="H120" s="17" t="s">
        <v>224</v>
      </c>
      <c r="I120" s="18"/>
      <c r="J120" s="20">
        <f>J121</f>
        <v>0</v>
      </c>
      <c r="K120" s="20">
        <f>K121</f>
        <v>232.4</v>
      </c>
    </row>
    <row r="121" spans="1:11" ht="30" x14ac:dyDescent="0.25">
      <c r="A121" s="23" t="s">
        <v>196</v>
      </c>
      <c r="B121" s="18">
        <v>871</v>
      </c>
      <c r="C121" s="17" t="s">
        <v>12</v>
      </c>
      <c r="D121" s="17" t="s">
        <v>200</v>
      </c>
      <c r="E121" s="17" t="s">
        <v>100</v>
      </c>
      <c r="F121" s="17" t="s">
        <v>337</v>
      </c>
      <c r="G121" s="17" t="s">
        <v>181</v>
      </c>
      <c r="H121" s="17" t="s">
        <v>224</v>
      </c>
      <c r="I121" s="18">
        <v>240</v>
      </c>
      <c r="J121" s="20">
        <v>0</v>
      </c>
      <c r="K121" s="20">
        <v>232.4</v>
      </c>
    </row>
    <row r="122" spans="1:11" x14ac:dyDescent="0.25">
      <c r="A122" s="23" t="s">
        <v>115</v>
      </c>
      <c r="B122" s="18">
        <v>871</v>
      </c>
      <c r="C122" s="17" t="s">
        <v>12</v>
      </c>
      <c r="D122" s="17" t="s">
        <v>200</v>
      </c>
      <c r="E122" s="17" t="s">
        <v>100</v>
      </c>
      <c r="F122" s="17" t="s">
        <v>337</v>
      </c>
      <c r="G122" s="17" t="s">
        <v>181</v>
      </c>
      <c r="H122" s="17" t="s">
        <v>225</v>
      </c>
      <c r="I122" s="18"/>
      <c r="J122" s="20">
        <f>J123</f>
        <v>0</v>
      </c>
      <c r="K122" s="20">
        <f>K123</f>
        <v>240</v>
      </c>
    </row>
    <row r="123" spans="1:11" ht="30" x14ac:dyDescent="0.25">
      <c r="A123" s="23" t="s">
        <v>196</v>
      </c>
      <c r="B123" s="18">
        <v>871</v>
      </c>
      <c r="C123" s="17" t="s">
        <v>12</v>
      </c>
      <c r="D123" s="17" t="s">
        <v>200</v>
      </c>
      <c r="E123" s="17" t="s">
        <v>100</v>
      </c>
      <c r="F123" s="17" t="s">
        <v>337</v>
      </c>
      <c r="G123" s="17" t="s">
        <v>181</v>
      </c>
      <c r="H123" s="17" t="s">
        <v>225</v>
      </c>
      <c r="I123" s="18">
        <v>240</v>
      </c>
      <c r="J123" s="20">
        <v>0</v>
      </c>
      <c r="K123" s="20">
        <v>240</v>
      </c>
    </row>
    <row r="124" spans="1:11" x14ac:dyDescent="0.25">
      <c r="A124" s="14" t="s">
        <v>18</v>
      </c>
      <c r="B124" s="14">
        <v>871</v>
      </c>
      <c r="C124" s="13" t="s">
        <v>14</v>
      </c>
      <c r="D124" s="14" t="s">
        <v>9</v>
      </c>
      <c r="E124" s="13" t="s">
        <v>10</v>
      </c>
      <c r="F124" s="14"/>
      <c r="G124" s="13"/>
      <c r="H124" s="13"/>
      <c r="I124" s="14" t="s">
        <v>8</v>
      </c>
      <c r="J124" s="15">
        <f t="shared" ref="J124:K128" si="7">J125</f>
        <v>369.5</v>
      </c>
      <c r="K124" s="15">
        <f t="shared" si="7"/>
        <v>369.5</v>
      </c>
    </row>
    <row r="125" spans="1:11" x14ac:dyDescent="0.25">
      <c r="A125" s="120" t="s">
        <v>2</v>
      </c>
      <c r="B125" s="14">
        <v>871</v>
      </c>
      <c r="C125" s="13" t="s">
        <v>14</v>
      </c>
      <c r="D125" s="13" t="s">
        <v>13</v>
      </c>
      <c r="E125" s="13" t="s">
        <v>181</v>
      </c>
      <c r="F125" s="14">
        <v>0</v>
      </c>
      <c r="G125" s="13" t="s">
        <v>181</v>
      </c>
      <c r="H125" s="13" t="s">
        <v>335</v>
      </c>
      <c r="I125" s="14" t="s">
        <v>8</v>
      </c>
      <c r="J125" s="20">
        <f t="shared" si="7"/>
        <v>369.5</v>
      </c>
      <c r="K125" s="20">
        <f t="shared" si="7"/>
        <v>369.5</v>
      </c>
    </row>
    <row r="126" spans="1:11" x14ac:dyDescent="0.25">
      <c r="A126" s="23" t="s">
        <v>116</v>
      </c>
      <c r="B126" s="18">
        <v>871</v>
      </c>
      <c r="C126" s="17" t="s">
        <v>14</v>
      </c>
      <c r="D126" s="17" t="s">
        <v>13</v>
      </c>
      <c r="E126" s="17" t="s">
        <v>100</v>
      </c>
      <c r="F126" s="18">
        <v>0</v>
      </c>
      <c r="G126" s="17" t="s">
        <v>181</v>
      </c>
      <c r="H126" s="17" t="s">
        <v>335</v>
      </c>
      <c r="I126" s="18"/>
      <c r="J126" s="20">
        <f t="shared" si="7"/>
        <v>369.5</v>
      </c>
      <c r="K126" s="20">
        <f t="shared" si="7"/>
        <v>369.5</v>
      </c>
    </row>
    <row r="127" spans="1:11" x14ac:dyDescent="0.25">
      <c r="A127" s="23" t="s">
        <v>117</v>
      </c>
      <c r="B127" s="18">
        <v>871</v>
      </c>
      <c r="C127" s="17" t="s">
        <v>14</v>
      </c>
      <c r="D127" s="17" t="s">
        <v>13</v>
      </c>
      <c r="E127" s="17" t="s">
        <v>100</v>
      </c>
      <c r="F127" s="18">
        <v>9</v>
      </c>
      <c r="G127" s="17" t="s">
        <v>181</v>
      </c>
      <c r="H127" s="17" t="s">
        <v>335</v>
      </c>
      <c r="I127" s="18"/>
      <c r="J127" s="20">
        <f t="shared" si="7"/>
        <v>369.5</v>
      </c>
      <c r="K127" s="20">
        <f t="shared" si="7"/>
        <v>369.5</v>
      </c>
    </row>
    <row r="128" spans="1:11" ht="45" x14ac:dyDescent="0.25">
      <c r="A128" s="16" t="s">
        <v>118</v>
      </c>
      <c r="B128" s="18">
        <v>871</v>
      </c>
      <c r="C128" s="17" t="s">
        <v>14</v>
      </c>
      <c r="D128" s="17" t="s">
        <v>13</v>
      </c>
      <c r="E128" s="17" t="s">
        <v>100</v>
      </c>
      <c r="F128" s="18">
        <v>9</v>
      </c>
      <c r="G128" s="17" t="s">
        <v>181</v>
      </c>
      <c r="H128" s="17" t="s">
        <v>230</v>
      </c>
      <c r="I128" s="18"/>
      <c r="J128" s="20">
        <f t="shared" si="7"/>
        <v>369.5</v>
      </c>
      <c r="K128" s="20">
        <f t="shared" si="7"/>
        <v>369.5</v>
      </c>
    </row>
    <row r="129" spans="1:11" x14ac:dyDescent="0.25">
      <c r="A129" s="16" t="s">
        <v>187</v>
      </c>
      <c r="B129" s="18">
        <v>871</v>
      </c>
      <c r="C129" s="17" t="s">
        <v>14</v>
      </c>
      <c r="D129" s="17" t="s">
        <v>13</v>
      </c>
      <c r="E129" s="17" t="s">
        <v>100</v>
      </c>
      <c r="F129" s="18">
        <v>9</v>
      </c>
      <c r="G129" s="17" t="s">
        <v>181</v>
      </c>
      <c r="H129" s="17" t="s">
        <v>230</v>
      </c>
      <c r="I129" s="18">
        <v>120</v>
      </c>
      <c r="J129" s="20">
        <v>369.5</v>
      </c>
      <c r="K129" s="20">
        <v>369.5</v>
      </c>
    </row>
    <row r="130" spans="1:11" ht="29.25" x14ac:dyDescent="0.25">
      <c r="A130" s="14" t="s">
        <v>69</v>
      </c>
      <c r="B130" s="13" t="s">
        <v>27</v>
      </c>
      <c r="C130" s="13" t="s">
        <v>13</v>
      </c>
      <c r="D130" s="13"/>
      <c r="E130" s="13"/>
      <c r="F130" s="14"/>
      <c r="G130" s="13"/>
      <c r="H130" s="17"/>
      <c r="I130" s="14"/>
      <c r="J130" s="24">
        <f>J131+J167+J177</f>
        <v>1610.4</v>
      </c>
      <c r="K130" s="24">
        <f>K131+K167+K177</f>
        <v>825</v>
      </c>
    </row>
    <row r="131" spans="1:11" ht="32.25" customHeight="1" x14ac:dyDescent="0.25">
      <c r="A131" s="12" t="s">
        <v>78</v>
      </c>
      <c r="B131" s="13" t="s">
        <v>27</v>
      </c>
      <c r="C131" s="13" t="s">
        <v>13</v>
      </c>
      <c r="D131" s="13" t="s">
        <v>65</v>
      </c>
      <c r="E131" s="13" t="s">
        <v>181</v>
      </c>
      <c r="F131" s="14">
        <v>0</v>
      </c>
      <c r="G131" s="13" t="s">
        <v>205</v>
      </c>
      <c r="H131" s="13" t="s">
        <v>335</v>
      </c>
      <c r="I131" s="14"/>
      <c r="J131" s="24">
        <f>J132+J148+J152</f>
        <v>1320.4</v>
      </c>
      <c r="K131" s="24">
        <f>K132+K148+K152</f>
        <v>660</v>
      </c>
    </row>
    <row r="132" spans="1:11" s="27" customFormat="1" ht="86.25" x14ac:dyDescent="0.25">
      <c r="A132" s="12" t="s">
        <v>373</v>
      </c>
      <c r="B132" s="14">
        <v>871</v>
      </c>
      <c r="C132" s="13" t="s">
        <v>13</v>
      </c>
      <c r="D132" s="13" t="s">
        <v>65</v>
      </c>
      <c r="E132" s="13" t="s">
        <v>14</v>
      </c>
      <c r="F132" s="14">
        <v>0</v>
      </c>
      <c r="G132" s="13" t="s">
        <v>181</v>
      </c>
      <c r="H132" s="13" t="s">
        <v>335</v>
      </c>
      <c r="I132" s="14"/>
      <c r="J132" s="24">
        <f>J133+J140+J143</f>
        <v>1285</v>
      </c>
      <c r="K132" s="24">
        <f>K133+K140+K143</f>
        <v>0</v>
      </c>
    </row>
    <row r="133" spans="1:11" ht="29.25" x14ac:dyDescent="0.25">
      <c r="A133" s="25" t="s">
        <v>269</v>
      </c>
      <c r="B133" s="14">
        <v>871</v>
      </c>
      <c r="C133" s="13" t="s">
        <v>13</v>
      </c>
      <c r="D133" s="13" t="s">
        <v>65</v>
      </c>
      <c r="E133" s="13" t="s">
        <v>14</v>
      </c>
      <c r="F133" s="14">
        <v>1</v>
      </c>
      <c r="G133" s="13" t="s">
        <v>181</v>
      </c>
      <c r="H133" s="13" t="s">
        <v>335</v>
      </c>
      <c r="I133" s="14"/>
      <c r="J133" s="24">
        <f>J134+J136+J138</f>
        <v>40</v>
      </c>
      <c r="K133" s="24">
        <f>K134+K136+K138</f>
        <v>0</v>
      </c>
    </row>
    <row r="134" spans="1:11" ht="14.25" customHeight="1" x14ac:dyDescent="0.25">
      <c r="A134" s="23" t="s">
        <v>120</v>
      </c>
      <c r="B134" s="18">
        <v>871</v>
      </c>
      <c r="C134" s="17" t="s">
        <v>13</v>
      </c>
      <c r="D134" s="17" t="s">
        <v>65</v>
      </c>
      <c r="E134" s="17" t="s">
        <v>14</v>
      </c>
      <c r="F134" s="18">
        <v>1</v>
      </c>
      <c r="G134" s="17" t="s">
        <v>181</v>
      </c>
      <c r="H134" s="17" t="s">
        <v>231</v>
      </c>
      <c r="I134" s="18"/>
      <c r="J134" s="20">
        <f>J135</f>
        <v>20</v>
      </c>
      <c r="K134" s="20">
        <f>K135</f>
        <v>0</v>
      </c>
    </row>
    <row r="135" spans="1:11" ht="30" x14ac:dyDescent="0.25">
      <c r="A135" s="23" t="s">
        <v>196</v>
      </c>
      <c r="B135" s="18">
        <v>871</v>
      </c>
      <c r="C135" s="17" t="s">
        <v>13</v>
      </c>
      <c r="D135" s="17" t="s">
        <v>65</v>
      </c>
      <c r="E135" s="17" t="s">
        <v>14</v>
      </c>
      <c r="F135" s="18">
        <v>1</v>
      </c>
      <c r="G135" s="17" t="s">
        <v>181</v>
      </c>
      <c r="H135" s="17" t="s">
        <v>231</v>
      </c>
      <c r="I135" s="18">
        <v>240</v>
      </c>
      <c r="J135" s="20">
        <v>20</v>
      </c>
      <c r="K135" s="20">
        <v>0</v>
      </c>
    </row>
    <row r="136" spans="1:11" x14ac:dyDescent="0.25">
      <c r="A136" s="23" t="s">
        <v>270</v>
      </c>
      <c r="B136" s="18">
        <v>871</v>
      </c>
      <c r="C136" s="17" t="s">
        <v>13</v>
      </c>
      <c r="D136" s="17" t="s">
        <v>65</v>
      </c>
      <c r="E136" s="17" t="s">
        <v>14</v>
      </c>
      <c r="F136" s="18">
        <v>1</v>
      </c>
      <c r="G136" s="17" t="s">
        <v>181</v>
      </c>
      <c r="H136" s="17" t="s">
        <v>271</v>
      </c>
      <c r="I136" s="18"/>
      <c r="J136" s="20">
        <f>J137</f>
        <v>10</v>
      </c>
      <c r="K136" s="20">
        <f>K137</f>
        <v>0</v>
      </c>
    </row>
    <row r="137" spans="1:11" ht="30" x14ac:dyDescent="0.25">
      <c r="A137" s="23" t="s">
        <v>196</v>
      </c>
      <c r="B137" s="18">
        <v>871</v>
      </c>
      <c r="C137" s="17" t="s">
        <v>13</v>
      </c>
      <c r="D137" s="17" t="s">
        <v>65</v>
      </c>
      <c r="E137" s="17" t="s">
        <v>14</v>
      </c>
      <c r="F137" s="18">
        <v>1</v>
      </c>
      <c r="G137" s="17" t="s">
        <v>181</v>
      </c>
      <c r="H137" s="17" t="s">
        <v>271</v>
      </c>
      <c r="I137" s="18">
        <v>240</v>
      </c>
      <c r="J137" s="20">
        <v>10</v>
      </c>
      <c r="K137" s="20">
        <v>0</v>
      </c>
    </row>
    <row r="138" spans="1:11" ht="30" x14ac:dyDescent="0.25">
      <c r="A138" s="23" t="s">
        <v>288</v>
      </c>
      <c r="B138" s="18">
        <v>871</v>
      </c>
      <c r="C138" s="17" t="s">
        <v>13</v>
      </c>
      <c r="D138" s="17" t="s">
        <v>65</v>
      </c>
      <c r="E138" s="17" t="s">
        <v>14</v>
      </c>
      <c r="F138" s="18">
        <v>1</v>
      </c>
      <c r="G138" s="17" t="s">
        <v>181</v>
      </c>
      <c r="H138" s="17" t="s">
        <v>272</v>
      </c>
      <c r="I138" s="18"/>
      <c r="J138" s="20">
        <f>J139</f>
        <v>10</v>
      </c>
      <c r="K138" s="20">
        <f>K139</f>
        <v>0</v>
      </c>
    </row>
    <row r="139" spans="1:11" ht="30" x14ac:dyDescent="0.25">
      <c r="A139" s="23" t="s">
        <v>196</v>
      </c>
      <c r="B139" s="18">
        <v>871</v>
      </c>
      <c r="C139" s="17" t="s">
        <v>13</v>
      </c>
      <c r="D139" s="17" t="s">
        <v>65</v>
      </c>
      <c r="E139" s="17" t="s">
        <v>14</v>
      </c>
      <c r="F139" s="18">
        <v>1</v>
      </c>
      <c r="G139" s="17" t="s">
        <v>181</v>
      </c>
      <c r="H139" s="17" t="s">
        <v>272</v>
      </c>
      <c r="I139" s="18">
        <v>240</v>
      </c>
      <c r="J139" s="20">
        <v>10</v>
      </c>
      <c r="K139" s="20">
        <v>0</v>
      </c>
    </row>
    <row r="140" spans="1:11" s="113" customFormat="1" ht="42.75" x14ac:dyDescent="0.2">
      <c r="A140" s="112" t="s">
        <v>325</v>
      </c>
      <c r="B140" s="14">
        <v>871</v>
      </c>
      <c r="C140" s="13" t="s">
        <v>13</v>
      </c>
      <c r="D140" s="13" t="s">
        <v>65</v>
      </c>
      <c r="E140" s="13" t="s">
        <v>14</v>
      </c>
      <c r="F140" s="14">
        <v>2</v>
      </c>
      <c r="G140" s="13" t="s">
        <v>181</v>
      </c>
      <c r="H140" s="13" t="s">
        <v>335</v>
      </c>
      <c r="I140" s="14"/>
      <c r="J140" s="24">
        <f>J141</f>
        <v>8</v>
      </c>
      <c r="K140" s="24">
        <f>K141</f>
        <v>0</v>
      </c>
    </row>
    <row r="141" spans="1:11" x14ac:dyDescent="0.25">
      <c r="A141" s="64" t="s">
        <v>326</v>
      </c>
      <c r="B141" s="18">
        <v>871</v>
      </c>
      <c r="C141" s="17" t="s">
        <v>13</v>
      </c>
      <c r="D141" s="17" t="s">
        <v>65</v>
      </c>
      <c r="E141" s="17" t="s">
        <v>14</v>
      </c>
      <c r="F141" s="18">
        <v>2</v>
      </c>
      <c r="G141" s="17" t="s">
        <v>181</v>
      </c>
      <c r="H141" s="17" t="s">
        <v>327</v>
      </c>
      <c r="I141" s="18"/>
      <c r="J141" s="20">
        <f>J142</f>
        <v>8</v>
      </c>
      <c r="K141" s="20">
        <f>K142</f>
        <v>0</v>
      </c>
    </row>
    <row r="142" spans="1:11" ht="30" x14ac:dyDescent="0.25">
      <c r="A142" s="23" t="s">
        <v>196</v>
      </c>
      <c r="B142" s="18">
        <v>871</v>
      </c>
      <c r="C142" s="17" t="s">
        <v>13</v>
      </c>
      <c r="D142" s="17" t="s">
        <v>65</v>
      </c>
      <c r="E142" s="17" t="s">
        <v>14</v>
      </c>
      <c r="F142" s="18">
        <v>2</v>
      </c>
      <c r="G142" s="17" t="s">
        <v>181</v>
      </c>
      <c r="H142" s="17" t="s">
        <v>327</v>
      </c>
      <c r="I142" s="18">
        <v>240</v>
      </c>
      <c r="J142" s="20">
        <v>8</v>
      </c>
      <c r="K142" s="20">
        <v>0</v>
      </c>
    </row>
    <row r="143" spans="1:11" ht="57.75" x14ac:dyDescent="0.25">
      <c r="A143" s="25" t="s">
        <v>289</v>
      </c>
      <c r="B143" s="14">
        <v>871</v>
      </c>
      <c r="C143" s="13" t="s">
        <v>13</v>
      </c>
      <c r="D143" s="13" t="s">
        <v>65</v>
      </c>
      <c r="E143" s="13" t="s">
        <v>14</v>
      </c>
      <c r="F143" s="14">
        <v>3</v>
      </c>
      <c r="G143" s="13" t="s">
        <v>181</v>
      </c>
      <c r="H143" s="13" t="s">
        <v>335</v>
      </c>
      <c r="I143" s="14"/>
      <c r="J143" s="24">
        <f>J144+J146</f>
        <v>1237</v>
      </c>
      <c r="K143" s="24">
        <f>K144+K146</f>
        <v>0</v>
      </c>
    </row>
    <row r="144" spans="1:11" ht="30" x14ac:dyDescent="0.25">
      <c r="A144" s="23" t="s">
        <v>328</v>
      </c>
      <c r="B144" s="18">
        <v>871</v>
      </c>
      <c r="C144" s="17" t="s">
        <v>13</v>
      </c>
      <c r="D144" s="17" t="s">
        <v>65</v>
      </c>
      <c r="E144" s="17" t="s">
        <v>14</v>
      </c>
      <c r="F144" s="18">
        <v>3</v>
      </c>
      <c r="G144" s="17" t="s">
        <v>181</v>
      </c>
      <c r="H144" s="17" t="s">
        <v>329</v>
      </c>
      <c r="I144" s="18"/>
      <c r="J144" s="20">
        <f>J145</f>
        <v>1215</v>
      </c>
      <c r="K144" s="20">
        <f>K145</f>
        <v>0</v>
      </c>
    </row>
    <row r="145" spans="1:11" ht="30" x14ac:dyDescent="0.25">
      <c r="A145" s="23" t="s">
        <v>196</v>
      </c>
      <c r="B145" s="18">
        <v>871</v>
      </c>
      <c r="C145" s="17" t="s">
        <v>13</v>
      </c>
      <c r="D145" s="17" t="s">
        <v>65</v>
      </c>
      <c r="E145" s="17" t="s">
        <v>14</v>
      </c>
      <c r="F145" s="18">
        <v>3</v>
      </c>
      <c r="G145" s="17" t="s">
        <v>181</v>
      </c>
      <c r="H145" s="17" t="s">
        <v>329</v>
      </c>
      <c r="I145" s="18">
        <v>240</v>
      </c>
      <c r="J145" s="20">
        <f>365+850</f>
        <v>1215</v>
      </c>
      <c r="K145" s="20">
        <v>0</v>
      </c>
    </row>
    <row r="146" spans="1:11" ht="30" x14ac:dyDescent="0.25">
      <c r="A146" s="23" t="s">
        <v>290</v>
      </c>
      <c r="B146" s="18">
        <v>871</v>
      </c>
      <c r="C146" s="17" t="s">
        <v>13</v>
      </c>
      <c r="D146" s="17" t="s">
        <v>65</v>
      </c>
      <c r="E146" s="17" t="s">
        <v>14</v>
      </c>
      <c r="F146" s="18">
        <v>3</v>
      </c>
      <c r="G146" s="17" t="s">
        <v>181</v>
      </c>
      <c r="H146" s="17" t="s">
        <v>273</v>
      </c>
      <c r="I146" s="18"/>
      <c r="J146" s="20">
        <f>J147</f>
        <v>22</v>
      </c>
      <c r="K146" s="20">
        <f>K147</f>
        <v>0</v>
      </c>
    </row>
    <row r="147" spans="1:11" ht="32.25" customHeight="1" x14ac:dyDescent="0.25">
      <c r="A147" s="23" t="s">
        <v>196</v>
      </c>
      <c r="B147" s="18">
        <v>871</v>
      </c>
      <c r="C147" s="17" t="s">
        <v>13</v>
      </c>
      <c r="D147" s="17" t="s">
        <v>65</v>
      </c>
      <c r="E147" s="17" t="s">
        <v>14</v>
      </c>
      <c r="F147" s="18">
        <v>3</v>
      </c>
      <c r="G147" s="17" t="s">
        <v>181</v>
      </c>
      <c r="H147" s="17" t="s">
        <v>273</v>
      </c>
      <c r="I147" s="18">
        <v>240</v>
      </c>
      <c r="J147" s="20">
        <v>22</v>
      </c>
      <c r="K147" s="20">
        <v>0</v>
      </c>
    </row>
    <row r="148" spans="1:11" ht="29.25" x14ac:dyDescent="0.25">
      <c r="A148" s="25" t="s">
        <v>111</v>
      </c>
      <c r="B148" s="14">
        <v>871</v>
      </c>
      <c r="C148" s="13" t="s">
        <v>13</v>
      </c>
      <c r="D148" s="13" t="s">
        <v>65</v>
      </c>
      <c r="E148" s="13">
        <v>97</v>
      </c>
      <c r="F148" s="14">
        <v>0</v>
      </c>
      <c r="G148" s="13" t="s">
        <v>181</v>
      </c>
      <c r="H148" s="13" t="s">
        <v>335</v>
      </c>
      <c r="I148" s="18"/>
      <c r="J148" s="24">
        <f t="shared" ref="J148:K150" si="8">J149</f>
        <v>35.4</v>
      </c>
      <c r="K148" s="24">
        <f t="shared" si="8"/>
        <v>0</v>
      </c>
    </row>
    <row r="149" spans="1:11" ht="45" x14ac:dyDescent="0.25">
      <c r="A149" s="23" t="s">
        <v>110</v>
      </c>
      <c r="B149" s="18">
        <v>871</v>
      </c>
      <c r="C149" s="17" t="s">
        <v>13</v>
      </c>
      <c r="D149" s="17" t="s">
        <v>65</v>
      </c>
      <c r="E149" s="17">
        <v>97</v>
      </c>
      <c r="F149" s="18">
        <v>2</v>
      </c>
      <c r="G149" s="17" t="s">
        <v>181</v>
      </c>
      <c r="H149" s="17" t="s">
        <v>335</v>
      </c>
      <c r="I149" s="18"/>
      <c r="J149" s="20">
        <f t="shared" si="8"/>
        <v>35.4</v>
      </c>
      <c r="K149" s="20">
        <f t="shared" si="8"/>
        <v>0</v>
      </c>
    </row>
    <row r="150" spans="1:11" ht="45" x14ac:dyDescent="0.25">
      <c r="A150" s="23" t="s">
        <v>276</v>
      </c>
      <c r="B150" s="18">
        <v>871</v>
      </c>
      <c r="C150" s="17" t="s">
        <v>13</v>
      </c>
      <c r="D150" s="17" t="s">
        <v>65</v>
      </c>
      <c r="E150" s="17" t="s">
        <v>119</v>
      </c>
      <c r="F150" s="18">
        <v>2</v>
      </c>
      <c r="G150" s="17" t="s">
        <v>181</v>
      </c>
      <c r="H150" s="17" t="s">
        <v>232</v>
      </c>
      <c r="I150" s="18"/>
      <c r="J150" s="20">
        <f t="shared" si="8"/>
        <v>35.4</v>
      </c>
      <c r="K150" s="20">
        <f t="shared" si="8"/>
        <v>0</v>
      </c>
    </row>
    <row r="151" spans="1:11" x14ac:dyDescent="0.25">
      <c r="A151" s="119" t="s">
        <v>89</v>
      </c>
      <c r="B151" s="18">
        <v>871</v>
      </c>
      <c r="C151" s="17" t="s">
        <v>13</v>
      </c>
      <c r="D151" s="17" t="s">
        <v>65</v>
      </c>
      <c r="E151" s="17" t="s">
        <v>119</v>
      </c>
      <c r="F151" s="18">
        <v>2</v>
      </c>
      <c r="G151" s="17" t="s">
        <v>181</v>
      </c>
      <c r="H151" s="17" t="s">
        <v>232</v>
      </c>
      <c r="I151" s="18">
        <v>500</v>
      </c>
      <c r="J151" s="20">
        <v>35.4</v>
      </c>
      <c r="K151" s="20">
        <v>0</v>
      </c>
    </row>
    <row r="152" spans="1:11" x14ac:dyDescent="0.25">
      <c r="A152" s="25" t="s">
        <v>116</v>
      </c>
      <c r="B152" s="14">
        <v>871</v>
      </c>
      <c r="C152" s="13" t="s">
        <v>13</v>
      </c>
      <c r="D152" s="13" t="s">
        <v>65</v>
      </c>
      <c r="E152" s="13" t="s">
        <v>100</v>
      </c>
      <c r="F152" s="13" t="s">
        <v>205</v>
      </c>
      <c r="G152" s="13" t="s">
        <v>181</v>
      </c>
      <c r="H152" s="13" t="s">
        <v>335</v>
      </c>
      <c r="I152" s="18"/>
      <c r="J152" s="24">
        <f>J153</f>
        <v>0</v>
      </c>
      <c r="K152" s="24">
        <f>K153</f>
        <v>660</v>
      </c>
    </row>
    <row r="153" spans="1:11" x14ac:dyDescent="0.25">
      <c r="A153" s="23" t="s">
        <v>336</v>
      </c>
      <c r="B153" s="18">
        <v>871</v>
      </c>
      <c r="C153" s="17" t="s">
        <v>13</v>
      </c>
      <c r="D153" s="17" t="s">
        <v>65</v>
      </c>
      <c r="E153" s="17" t="s">
        <v>100</v>
      </c>
      <c r="F153" s="17" t="s">
        <v>337</v>
      </c>
      <c r="G153" s="17" t="s">
        <v>181</v>
      </c>
      <c r="H153" s="17" t="s">
        <v>335</v>
      </c>
      <c r="I153" s="18"/>
      <c r="J153" s="20">
        <f>J154</f>
        <v>0</v>
      </c>
      <c r="K153" s="20">
        <f>K154</f>
        <v>660</v>
      </c>
    </row>
    <row r="154" spans="1:11" x14ac:dyDescent="0.25">
      <c r="A154" s="23" t="s">
        <v>336</v>
      </c>
      <c r="B154" s="18">
        <v>871</v>
      </c>
      <c r="C154" s="17" t="s">
        <v>13</v>
      </c>
      <c r="D154" s="17" t="s">
        <v>65</v>
      </c>
      <c r="E154" s="17" t="s">
        <v>100</v>
      </c>
      <c r="F154" s="17" t="s">
        <v>337</v>
      </c>
      <c r="G154" s="17" t="s">
        <v>181</v>
      </c>
      <c r="H154" s="17" t="s">
        <v>335</v>
      </c>
      <c r="I154" s="18"/>
      <c r="J154" s="20">
        <f>J155+J157+J159+J161+J163+J165</f>
        <v>0</v>
      </c>
      <c r="K154" s="20">
        <f>K155+K157+K159+K161+K163+K165</f>
        <v>660</v>
      </c>
    </row>
    <row r="155" spans="1:11" x14ac:dyDescent="0.25">
      <c r="A155" s="64" t="s">
        <v>326</v>
      </c>
      <c r="B155" s="18">
        <v>871</v>
      </c>
      <c r="C155" s="17" t="s">
        <v>13</v>
      </c>
      <c r="D155" s="17" t="s">
        <v>65</v>
      </c>
      <c r="E155" s="17" t="s">
        <v>100</v>
      </c>
      <c r="F155" s="17" t="s">
        <v>337</v>
      </c>
      <c r="G155" s="17" t="s">
        <v>181</v>
      </c>
      <c r="H155" s="17" t="s">
        <v>327</v>
      </c>
      <c r="I155" s="18"/>
      <c r="J155" s="20">
        <f>J156</f>
        <v>0</v>
      </c>
      <c r="K155" s="20">
        <f>K156</f>
        <v>8</v>
      </c>
    </row>
    <row r="156" spans="1:11" ht="30" x14ac:dyDescent="0.25">
      <c r="A156" s="23" t="s">
        <v>196</v>
      </c>
      <c r="B156" s="18">
        <v>871</v>
      </c>
      <c r="C156" s="17" t="s">
        <v>13</v>
      </c>
      <c r="D156" s="17" t="s">
        <v>65</v>
      </c>
      <c r="E156" s="17" t="s">
        <v>100</v>
      </c>
      <c r="F156" s="17" t="s">
        <v>337</v>
      </c>
      <c r="G156" s="17" t="s">
        <v>181</v>
      </c>
      <c r="H156" s="17" t="s">
        <v>327</v>
      </c>
      <c r="I156" s="18"/>
      <c r="J156" s="20">
        <v>0</v>
      </c>
      <c r="K156" s="20">
        <v>8</v>
      </c>
    </row>
    <row r="157" spans="1:11" x14ac:dyDescent="0.25">
      <c r="A157" s="23" t="s">
        <v>120</v>
      </c>
      <c r="B157" s="18">
        <v>871</v>
      </c>
      <c r="C157" s="17" t="s">
        <v>13</v>
      </c>
      <c r="D157" s="17" t="s">
        <v>65</v>
      </c>
      <c r="E157" s="17" t="s">
        <v>100</v>
      </c>
      <c r="F157" s="17" t="s">
        <v>337</v>
      </c>
      <c r="G157" s="17" t="s">
        <v>181</v>
      </c>
      <c r="H157" s="17" t="s">
        <v>231</v>
      </c>
      <c r="I157" s="18"/>
      <c r="J157" s="20">
        <f>J158</f>
        <v>0</v>
      </c>
      <c r="K157" s="20">
        <f>K158</f>
        <v>10</v>
      </c>
    </row>
    <row r="158" spans="1:11" ht="30" x14ac:dyDescent="0.25">
      <c r="A158" s="23" t="s">
        <v>196</v>
      </c>
      <c r="B158" s="18">
        <v>871</v>
      </c>
      <c r="C158" s="17" t="s">
        <v>13</v>
      </c>
      <c r="D158" s="17" t="s">
        <v>65</v>
      </c>
      <c r="E158" s="17" t="s">
        <v>100</v>
      </c>
      <c r="F158" s="17" t="s">
        <v>337</v>
      </c>
      <c r="G158" s="17" t="s">
        <v>181</v>
      </c>
      <c r="H158" s="17" t="s">
        <v>231</v>
      </c>
      <c r="I158" s="18">
        <v>240</v>
      </c>
      <c r="J158" s="20">
        <v>0</v>
      </c>
      <c r="K158" s="20">
        <v>10</v>
      </c>
    </row>
    <row r="159" spans="1:11" x14ac:dyDescent="0.25">
      <c r="A159" s="23" t="s">
        <v>270</v>
      </c>
      <c r="B159" s="18">
        <v>871</v>
      </c>
      <c r="C159" s="17" t="s">
        <v>13</v>
      </c>
      <c r="D159" s="17" t="s">
        <v>65</v>
      </c>
      <c r="E159" s="17" t="s">
        <v>100</v>
      </c>
      <c r="F159" s="17" t="s">
        <v>337</v>
      </c>
      <c r="G159" s="17" t="s">
        <v>181</v>
      </c>
      <c r="H159" s="17" t="s">
        <v>271</v>
      </c>
      <c r="I159" s="18"/>
      <c r="J159" s="20">
        <f>J160</f>
        <v>0</v>
      </c>
      <c r="K159" s="20">
        <f>K160</f>
        <v>10</v>
      </c>
    </row>
    <row r="160" spans="1:11" ht="30" x14ac:dyDescent="0.25">
      <c r="A160" s="23" t="s">
        <v>196</v>
      </c>
      <c r="B160" s="18">
        <v>871</v>
      </c>
      <c r="C160" s="17" t="s">
        <v>13</v>
      </c>
      <c r="D160" s="17" t="s">
        <v>65</v>
      </c>
      <c r="E160" s="17" t="s">
        <v>100</v>
      </c>
      <c r="F160" s="17" t="s">
        <v>337</v>
      </c>
      <c r="G160" s="17" t="s">
        <v>181</v>
      </c>
      <c r="H160" s="17" t="s">
        <v>271</v>
      </c>
      <c r="I160" s="18">
        <v>240</v>
      </c>
      <c r="J160" s="20">
        <v>0</v>
      </c>
      <c r="K160" s="20">
        <v>10</v>
      </c>
    </row>
    <row r="161" spans="1:11" ht="30" x14ac:dyDescent="0.25">
      <c r="A161" s="23" t="s">
        <v>328</v>
      </c>
      <c r="B161" s="18">
        <v>871</v>
      </c>
      <c r="C161" s="17" t="s">
        <v>13</v>
      </c>
      <c r="D161" s="17" t="s">
        <v>65</v>
      </c>
      <c r="E161" s="17" t="s">
        <v>100</v>
      </c>
      <c r="F161" s="17" t="s">
        <v>337</v>
      </c>
      <c r="G161" s="17" t="s">
        <v>181</v>
      </c>
      <c r="H161" s="17" t="s">
        <v>329</v>
      </c>
      <c r="I161" s="18"/>
      <c r="J161" s="20">
        <f>J162</f>
        <v>0</v>
      </c>
      <c r="K161" s="20">
        <f>K162</f>
        <v>610</v>
      </c>
    </row>
    <row r="162" spans="1:11" ht="30" x14ac:dyDescent="0.25">
      <c r="A162" s="23" t="s">
        <v>196</v>
      </c>
      <c r="B162" s="18">
        <v>871</v>
      </c>
      <c r="C162" s="17" t="s">
        <v>13</v>
      </c>
      <c r="D162" s="17" t="s">
        <v>65</v>
      </c>
      <c r="E162" s="17" t="s">
        <v>100</v>
      </c>
      <c r="F162" s="17" t="s">
        <v>337</v>
      </c>
      <c r="G162" s="17" t="s">
        <v>181</v>
      </c>
      <c r="H162" s="17" t="s">
        <v>329</v>
      </c>
      <c r="I162" s="18">
        <v>240</v>
      </c>
      <c r="J162" s="20">
        <v>0</v>
      </c>
      <c r="K162" s="20">
        <v>610</v>
      </c>
    </row>
    <row r="163" spans="1:11" ht="30" x14ac:dyDescent="0.25">
      <c r="A163" s="23" t="s">
        <v>290</v>
      </c>
      <c r="B163" s="18">
        <v>871</v>
      </c>
      <c r="C163" s="17" t="s">
        <v>13</v>
      </c>
      <c r="D163" s="17" t="s">
        <v>65</v>
      </c>
      <c r="E163" s="17" t="s">
        <v>100</v>
      </c>
      <c r="F163" s="17" t="s">
        <v>337</v>
      </c>
      <c r="G163" s="17" t="s">
        <v>181</v>
      </c>
      <c r="H163" s="17" t="s">
        <v>273</v>
      </c>
      <c r="I163" s="18"/>
      <c r="J163" s="20">
        <f>J164</f>
        <v>0</v>
      </c>
      <c r="K163" s="20">
        <f>K164</f>
        <v>22</v>
      </c>
    </row>
    <row r="164" spans="1:11" ht="30" x14ac:dyDescent="0.25">
      <c r="A164" s="23" t="s">
        <v>196</v>
      </c>
      <c r="B164" s="18">
        <v>871</v>
      </c>
      <c r="C164" s="17" t="s">
        <v>13</v>
      </c>
      <c r="D164" s="17" t="s">
        <v>65</v>
      </c>
      <c r="E164" s="17" t="s">
        <v>100</v>
      </c>
      <c r="F164" s="17" t="s">
        <v>337</v>
      </c>
      <c r="G164" s="17" t="s">
        <v>181</v>
      </c>
      <c r="H164" s="17" t="s">
        <v>273</v>
      </c>
      <c r="I164" s="18">
        <v>240</v>
      </c>
      <c r="J164" s="20">
        <v>0</v>
      </c>
      <c r="K164" s="20">
        <v>22</v>
      </c>
    </row>
    <row r="165" spans="1:11" ht="30" hidden="1" x14ac:dyDescent="0.25">
      <c r="A165" s="23" t="s">
        <v>288</v>
      </c>
      <c r="B165" s="18">
        <v>871</v>
      </c>
      <c r="C165" s="17" t="s">
        <v>13</v>
      </c>
      <c r="D165" s="17" t="s">
        <v>65</v>
      </c>
      <c r="E165" s="17" t="s">
        <v>100</v>
      </c>
      <c r="F165" s="17" t="s">
        <v>337</v>
      </c>
      <c r="G165" s="17" t="s">
        <v>181</v>
      </c>
      <c r="H165" s="17" t="s">
        <v>272</v>
      </c>
      <c r="I165" s="18"/>
      <c r="J165" s="20">
        <f>J166</f>
        <v>0</v>
      </c>
      <c r="K165" s="20">
        <f>K166</f>
        <v>0</v>
      </c>
    </row>
    <row r="166" spans="1:11" ht="30" hidden="1" x14ac:dyDescent="0.25">
      <c r="A166" s="23" t="s">
        <v>196</v>
      </c>
      <c r="B166" s="18">
        <v>871</v>
      </c>
      <c r="C166" s="17" t="s">
        <v>13</v>
      </c>
      <c r="D166" s="17" t="s">
        <v>65</v>
      </c>
      <c r="E166" s="17" t="s">
        <v>100</v>
      </c>
      <c r="F166" s="17" t="s">
        <v>337</v>
      </c>
      <c r="G166" s="17" t="s">
        <v>181</v>
      </c>
      <c r="H166" s="17" t="s">
        <v>272</v>
      </c>
      <c r="I166" s="18">
        <v>240</v>
      </c>
      <c r="J166" s="20">
        <v>0</v>
      </c>
      <c r="K166" s="20">
        <v>0</v>
      </c>
    </row>
    <row r="167" spans="1:11" s="113" customFormat="1" ht="14.25" x14ac:dyDescent="0.2">
      <c r="A167" s="25" t="s">
        <v>330</v>
      </c>
      <c r="B167" s="14">
        <v>871</v>
      </c>
      <c r="C167" s="13" t="s">
        <v>13</v>
      </c>
      <c r="D167" s="13" t="s">
        <v>85</v>
      </c>
      <c r="E167" s="13" t="s">
        <v>181</v>
      </c>
      <c r="F167" s="14">
        <v>0</v>
      </c>
      <c r="G167" s="13" t="s">
        <v>181</v>
      </c>
      <c r="H167" s="13" t="s">
        <v>335</v>
      </c>
      <c r="I167" s="14"/>
      <c r="J167" s="24">
        <f>J168+J172</f>
        <v>265</v>
      </c>
      <c r="K167" s="24">
        <f>K168+K172</f>
        <v>140</v>
      </c>
    </row>
    <row r="168" spans="1:11" s="113" customFormat="1" ht="85.5" x14ac:dyDescent="0.2">
      <c r="A168" s="25" t="s">
        <v>373</v>
      </c>
      <c r="B168" s="14">
        <v>871</v>
      </c>
      <c r="C168" s="13" t="s">
        <v>13</v>
      </c>
      <c r="D168" s="13" t="s">
        <v>85</v>
      </c>
      <c r="E168" s="13" t="s">
        <v>14</v>
      </c>
      <c r="F168" s="14">
        <v>0</v>
      </c>
      <c r="G168" s="13" t="s">
        <v>181</v>
      </c>
      <c r="H168" s="13" t="s">
        <v>335</v>
      </c>
      <c r="I168" s="14"/>
      <c r="J168" s="24">
        <f t="shared" ref="J168:K170" si="9">J169</f>
        <v>265</v>
      </c>
      <c r="K168" s="24">
        <f t="shared" si="9"/>
        <v>0</v>
      </c>
    </row>
    <row r="169" spans="1:11" s="113" customFormat="1" x14ac:dyDescent="0.25">
      <c r="A169" s="25" t="s">
        <v>275</v>
      </c>
      <c r="B169" s="14">
        <v>871</v>
      </c>
      <c r="C169" s="13" t="s">
        <v>13</v>
      </c>
      <c r="D169" s="13" t="s">
        <v>85</v>
      </c>
      <c r="E169" s="13" t="s">
        <v>14</v>
      </c>
      <c r="F169" s="14">
        <v>4</v>
      </c>
      <c r="G169" s="13" t="s">
        <v>181</v>
      </c>
      <c r="H169" s="17" t="s">
        <v>335</v>
      </c>
      <c r="I169" s="14"/>
      <c r="J169" s="24">
        <f t="shared" si="9"/>
        <v>265</v>
      </c>
      <c r="K169" s="24">
        <f t="shared" si="9"/>
        <v>0</v>
      </c>
    </row>
    <row r="170" spans="1:11" x14ac:dyDescent="0.25">
      <c r="A170" s="23" t="s">
        <v>275</v>
      </c>
      <c r="B170" s="18">
        <v>871</v>
      </c>
      <c r="C170" s="17" t="s">
        <v>13</v>
      </c>
      <c r="D170" s="17" t="s">
        <v>85</v>
      </c>
      <c r="E170" s="17" t="s">
        <v>14</v>
      </c>
      <c r="F170" s="18">
        <v>4</v>
      </c>
      <c r="G170" s="17" t="s">
        <v>181</v>
      </c>
      <c r="H170" s="17" t="s">
        <v>274</v>
      </c>
      <c r="I170" s="18"/>
      <c r="J170" s="20">
        <f t="shared" si="9"/>
        <v>265</v>
      </c>
      <c r="K170" s="20">
        <f t="shared" si="9"/>
        <v>0</v>
      </c>
    </row>
    <row r="171" spans="1:11" ht="32.25" customHeight="1" x14ac:dyDescent="0.25">
      <c r="A171" s="23" t="s">
        <v>196</v>
      </c>
      <c r="B171" s="18">
        <v>871</v>
      </c>
      <c r="C171" s="17" t="s">
        <v>13</v>
      </c>
      <c r="D171" s="17" t="s">
        <v>85</v>
      </c>
      <c r="E171" s="17" t="s">
        <v>14</v>
      </c>
      <c r="F171" s="18">
        <v>4</v>
      </c>
      <c r="G171" s="17" t="s">
        <v>181</v>
      </c>
      <c r="H171" s="17" t="s">
        <v>274</v>
      </c>
      <c r="I171" s="18">
        <v>240</v>
      </c>
      <c r="J171" s="20">
        <v>265</v>
      </c>
      <c r="K171" s="20">
        <v>0</v>
      </c>
    </row>
    <row r="172" spans="1:11" x14ac:dyDescent="0.25">
      <c r="A172" s="25" t="s">
        <v>116</v>
      </c>
      <c r="B172" s="14">
        <v>871</v>
      </c>
      <c r="C172" s="13" t="s">
        <v>13</v>
      </c>
      <c r="D172" s="13" t="s">
        <v>85</v>
      </c>
      <c r="E172" s="13" t="s">
        <v>100</v>
      </c>
      <c r="F172" s="13" t="s">
        <v>205</v>
      </c>
      <c r="G172" s="13" t="s">
        <v>181</v>
      </c>
      <c r="H172" s="13" t="s">
        <v>335</v>
      </c>
      <c r="I172" s="18"/>
      <c r="J172" s="24">
        <f t="shared" ref="J172:K175" si="10">J173</f>
        <v>0</v>
      </c>
      <c r="K172" s="24">
        <f t="shared" si="10"/>
        <v>140</v>
      </c>
    </row>
    <row r="173" spans="1:11" x14ac:dyDescent="0.25">
      <c r="A173" s="23" t="s">
        <v>336</v>
      </c>
      <c r="B173" s="18">
        <v>871</v>
      </c>
      <c r="C173" s="17" t="s">
        <v>13</v>
      </c>
      <c r="D173" s="17" t="s">
        <v>85</v>
      </c>
      <c r="E173" s="17" t="s">
        <v>100</v>
      </c>
      <c r="F173" s="17" t="s">
        <v>337</v>
      </c>
      <c r="G173" s="17" t="s">
        <v>181</v>
      </c>
      <c r="H173" s="17" t="s">
        <v>335</v>
      </c>
      <c r="I173" s="18"/>
      <c r="J173" s="20">
        <f t="shared" si="10"/>
        <v>0</v>
      </c>
      <c r="K173" s="20">
        <f t="shared" si="10"/>
        <v>140</v>
      </c>
    </row>
    <row r="174" spans="1:11" x14ac:dyDescent="0.25">
      <c r="A174" s="23" t="s">
        <v>336</v>
      </c>
      <c r="B174" s="18">
        <v>871</v>
      </c>
      <c r="C174" s="17" t="s">
        <v>13</v>
      </c>
      <c r="D174" s="17" t="s">
        <v>85</v>
      </c>
      <c r="E174" s="17" t="s">
        <v>100</v>
      </c>
      <c r="F174" s="17" t="s">
        <v>337</v>
      </c>
      <c r="G174" s="17" t="s">
        <v>181</v>
      </c>
      <c r="H174" s="17" t="s">
        <v>335</v>
      </c>
      <c r="I174" s="18"/>
      <c r="J174" s="20">
        <f t="shared" si="10"/>
        <v>0</v>
      </c>
      <c r="K174" s="20">
        <f t="shared" si="10"/>
        <v>140</v>
      </c>
    </row>
    <row r="175" spans="1:11" x14ac:dyDescent="0.25">
      <c r="A175" s="23" t="s">
        <v>275</v>
      </c>
      <c r="B175" s="18">
        <v>871</v>
      </c>
      <c r="C175" s="17" t="s">
        <v>13</v>
      </c>
      <c r="D175" s="17" t="s">
        <v>85</v>
      </c>
      <c r="E175" s="17" t="s">
        <v>100</v>
      </c>
      <c r="F175" s="17" t="s">
        <v>337</v>
      </c>
      <c r="G175" s="17" t="s">
        <v>181</v>
      </c>
      <c r="H175" s="17" t="s">
        <v>274</v>
      </c>
      <c r="I175" s="18"/>
      <c r="J175" s="20">
        <f t="shared" si="10"/>
        <v>0</v>
      </c>
      <c r="K175" s="20">
        <f t="shared" si="10"/>
        <v>140</v>
      </c>
    </row>
    <row r="176" spans="1:11" ht="32.25" customHeight="1" x14ac:dyDescent="0.25">
      <c r="A176" s="23" t="s">
        <v>196</v>
      </c>
      <c r="B176" s="18">
        <v>871</v>
      </c>
      <c r="C176" s="17" t="s">
        <v>13</v>
      </c>
      <c r="D176" s="17" t="s">
        <v>85</v>
      </c>
      <c r="E176" s="17" t="s">
        <v>100</v>
      </c>
      <c r="F176" s="17" t="s">
        <v>337</v>
      </c>
      <c r="G176" s="17" t="s">
        <v>181</v>
      </c>
      <c r="H176" s="17" t="s">
        <v>274</v>
      </c>
      <c r="I176" s="18">
        <v>240</v>
      </c>
      <c r="J176" s="20">
        <v>0</v>
      </c>
      <c r="K176" s="20">
        <v>140</v>
      </c>
    </row>
    <row r="177" spans="1:11" ht="32.25" customHeight="1" x14ac:dyDescent="0.25">
      <c r="A177" s="25" t="s">
        <v>342</v>
      </c>
      <c r="B177" s="14">
        <v>871</v>
      </c>
      <c r="C177" s="13" t="s">
        <v>13</v>
      </c>
      <c r="D177" s="13" t="s">
        <v>341</v>
      </c>
      <c r="E177" s="13"/>
      <c r="F177" s="14"/>
      <c r="G177" s="13"/>
      <c r="H177" s="13"/>
      <c r="I177" s="14"/>
      <c r="J177" s="24">
        <f t="shared" ref="J177:K179" si="11">J178</f>
        <v>25</v>
      </c>
      <c r="K177" s="24">
        <f t="shared" si="11"/>
        <v>25</v>
      </c>
    </row>
    <row r="178" spans="1:11" ht="45" x14ac:dyDescent="0.25">
      <c r="A178" s="23" t="s">
        <v>343</v>
      </c>
      <c r="B178" s="18">
        <v>871</v>
      </c>
      <c r="C178" s="17" t="s">
        <v>13</v>
      </c>
      <c r="D178" s="17" t="s">
        <v>341</v>
      </c>
      <c r="E178" s="17" t="s">
        <v>98</v>
      </c>
      <c r="F178" s="18">
        <v>0</v>
      </c>
      <c r="G178" s="17" t="s">
        <v>181</v>
      </c>
      <c r="H178" s="17" t="s">
        <v>335</v>
      </c>
      <c r="I178" s="18"/>
      <c r="J178" s="20">
        <f t="shared" si="11"/>
        <v>25</v>
      </c>
      <c r="K178" s="20">
        <f t="shared" si="11"/>
        <v>25</v>
      </c>
    </row>
    <row r="179" spans="1:11" x14ac:dyDescent="0.25">
      <c r="A179" s="23" t="s">
        <v>344</v>
      </c>
      <c r="B179" s="18">
        <v>871</v>
      </c>
      <c r="C179" s="17" t="s">
        <v>13</v>
      </c>
      <c r="D179" s="17" t="s">
        <v>341</v>
      </c>
      <c r="E179" s="17" t="s">
        <v>98</v>
      </c>
      <c r="F179" s="18">
        <v>0</v>
      </c>
      <c r="G179" s="17" t="s">
        <v>181</v>
      </c>
      <c r="H179" s="17" t="s">
        <v>345</v>
      </c>
      <c r="I179" s="18"/>
      <c r="J179" s="20">
        <f t="shared" si="11"/>
        <v>25</v>
      </c>
      <c r="K179" s="20">
        <f t="shared" si="11"/>
        <v>25</v>
      </c>
    </row>
    <row r="180" spans="1:11" ht="32.25" customHeight="1" x14ac:dyDescent="0.25">
      <c r="A180" s="23" t="s">
        <v>196</v>
      </c>
      <c r="B180" s="18">
        <v>871</v>
      </c>
      <c r="C180" s="17" t="s">
        <v>13</v>
      </c>
      <c r="D180" s="17" t="s">
        <v>341</v>
      </c>
      <c r="E180" s="17" t="s">
        <v>98</v>
      </c>
      <c r="F180" s="18">
        <v>0</v>
      </c>
      <c r="G180" s="17" t="s">
        <v>181</v>
      </c>
      <c r="H180" s="17" t="s">
        <v>345</v>
      </c>
      <c r="I180" s="18">
        <v>240</v>
      </c>
      <c r="J180" s="20">
        <v>25</v>
      </c>
      <c r="K180" s="20">
        <v>25</v>
      </c>
    </row>
    <row r="181" spans="1:11" x14ac:dyDescent="0.25">
      <c r="A181" s="14" t="s">
        <v>95</v>
      </c>
      <c r="B181" s="14">
        <v>871</v>
      </c>
      <c r="C181" s="13" t="s">
        <v>16</v>
      </c>
      <c r="D181" s="14" t="s">
        <v>9</v>
      </c>
      <c r="E181" s="17"/>
      <c r="F181" s="18"/>
      <c r="G181" s="17"/>
      <c r="H181" s="17"/>
      <c r="I181" s="18"/>
      <c r="J181" s="24">
        <f>J182+J210</f>
        <v>15867.8</v>
      </c>
      <c r="K181" s="24">
        <f>K182+K210</f>
        <v>15867.8</v>
      </c>
    </row>
    <row r="182" spans="1:11" x14ac:dyDescent="0.25">
      <c r="A182" s="12" t="s">
        <v>96</v>
      </c>
      <c r="B182" s="14">
        <v>871</v>
      </c>
      <c r="C182" s="13" t="s">
        <v>16</v>
      </c>
      <c r="D182" s="13" t="s">
        <v>65</v>
      </c>
      <c r="E182" s="13" t="s">
        <v>181</v>
      </c>
      <c r="F182" s="14">
        <v>0</v>
      </c>
      <c r="G182" s="13" t="s">
        <v>181</v>
      </c>
      <c r="H182" s="13" t="s">
        <v>335</v>
      </c>
      <c r="I182" s="18"/>
      <c r="J182" s="24">
        <f>J183+J197</f>
        <v>15837.8</v>
      </c>
      <c r="K182" s="24">
        <f>K183+K197</f>
        <v>15837.8</v>
      </c>
    </row>
    <row r="183" spans="1:11" s="27" customFormat="1" ht="29.25" x14ac:dyDescent="0.25">
      <c r="A183" s="12" t="s">
        <v>374</v>
      </c>
      <c r="B183" s="14">
        <v>871</v>
      </c>
      <c r="C183" s="13" t="s">
        <v>16</v>
      </c>
      <c r="D183" s="13" t="s">
        <v>65</v>
      </c>
      <c r="E183" s="13" t="s">
        <v>13</v>
      </c>
      <c r="F183" s="14">
        <v>0</v>
      </c>
      <c r="G183" s="13" t="s">
        <v>181</v>
      </c>
      <c r="H183" s="13" t="s">
        <v>335</v>
      </c>
      <c r="I183" s="14"/>
      <c r="J183" s="24">
        <f>J184</f>
        <v>15837.8</v>
      </c>
      <c r="K183" s="24">
        <f>K184</f>
        <v>0</v>
      </c>
    </row>
    <row r="184" spans="1:11" ht="43.5" x14ac:dyDescent="0.25">
      <c r="A184" s="25" t="s">
        <v>175</v>
      </c>
      <c r="B184" s="14">
        <v>871</v>
      </c>
      <c r="C184" s="13" t="s">
        <v>16</v>
      </c>
      <c r="D184" s="13" t="s">
        <v>65</v>
      </c>
      <c r="E184" s="13" t="s">
        <v>13</v>
      </c>
      <c r="F184" s="14">
        <v>1</v>
      </c>
      <c r="G184" s="13" t="s">
        <v>181</v>
      </c>
      <c r="H184" s="13" t="s">
        <v>335</v>
      </c>
      <c r="I184" s="14"/>
      <c r="J184" s="24">
        <f>J185+J187+J189+J191+J195+J193</f>
        <v>15837.8</v>
      </c>
      <c r="K184" s="24">
        <f>K185+K187+K189+K191+K195+K193</f>
        <v>0</v>
      </c>
    </row>
    <row r="185" spans="1:11" x14ac:dyDescent="0.25">
      <c r="A185" s="23" t="s">
        <v>121</v>
      </c>
      <c r="B185" s="18">
        <v>871</v>
      </c>
      <c r="C185" s="17" t="s">
        <v>16</v>
      </c>
      <c r="D185" s="17" t="s">
        <v>65</v>
      </c>
      <c r="E185" s="17" t="s">
        <v>13</v>
      </c>
      <c r="F185" s="18">
        <v>1</v>
      </c>
      <c r="G185" s="17" t="s">
        <v>181</v>
      </c>
      <c r="H185" s="17" t="s">
        <v>233</v>
      </c>
      <c r="I185" s="18"/>
      <c r="J185" s="20">
        <f>J186</f>
        <v>7000</v>
      </c>
      <c r="K185" s="20">
        <f>K186</f>
        <v>0</v>
      </c>
    </row>
    <row r="186" spans="1:11" ht="30" x14ac:dyDescent="0.25">
      <c r="A186" s="23" t="s">
        <v>196</v>
      </c>
      <c r="B186" s="18">
        <v>871</v>
      </c>
      <c r="C186" s="17" t="s">
        <v>16</v>
      </c>
      <c r="D186" s="17" t="s">
        <v>65</v>
      </c>
      <c r="E186" s="17" t="s">
        <v>13</v>
      </c>
      <c r="F186" s="18">
        <v>1</v>
      </c>
      <c r="G186" s="17" t="s">
        <v>181</v>
      </c>
      <c r="H186" s="17" t="s">
        <v>233</v>
      </c>
      <c r="I186" s="18">
        <v>240</v>
      </c>
      <c r="J186" s="20">
        <v>7000</v>
      </c>
      <c r="K186" s="20">
        <v>0</v>
      </c>
    </row>
    <row r="187" spans="1:11" hidden="1" x14ac:dyDescent="0.25">
      <c r="A187" s="23" t="s">
        <v>122</v>
      </c>
      <c r="B187" s="18">
        <v>871</v>
      </c>
      <c r="C187" s="17" t="s">
        <v>16</v>
      </c>
      <c r="D187" s="17" t="s">
        <v>65</v>
      </c>
      <c r="E187" s="17" t="s">
        <v>13</v>
      </c>
      <c r="F187" s="18">
        <v>1</v>
      </c>
      <c r="G187" s="17" t="s">
        <v>181</v>
      </c>
      <c r="H187" s="17" t="s">
        <v>234</v>
      </c>
      <c r="I187" s="18"/>
      <c r="J187" s="20">
        <f>J188</f>
        <v>0</v>
      </c>
      <c r="K187" s="20">
        <f>K188</f>
        <v>0</v>
      </c>
    </row>
    <row r="188" spans="1:11" ht="30" hidden="1" x14ac:dyDescent="0.25">
      <c r="A188" s="23" t="s">
        <v>196</v>
      </c>
      <c r="B188" s="18">
        <v>871</v>
      </c>
      <c r="C188" s="17" t="s">
        <v>16</v>
      </c>
      <c r="D188" s="17" t="s">
        <v>65</v>
      </c>
      <c r="E188" s="17" t="s">
        <v>13</v>
      </c>
      <c r="F188" s="18">
        <v>1</v>
      </c>
      <c r="G188" s="17" t="s">
        <v>181</v>
      </c>
      <c r="H188" s="17" t="s">
        <v>234</v>
      </c>
      <c r="I188" s="18">
        <v>240</v>
      </c>
      <c r="J188" s="20"/>
      <c r="K188" s="20"/>
    </row>
    <row r="189" spans="1:11" x14ac:dyDescent="0.25">
      <c r="A189" s="23" t="s">
        <v>123</v>
      </c>
      <c r="B189" s="18">
        <v>871</v>
      </c>
      <c r="C189" s="17" t="s">
        <v>16</v>
      </c>
      <c r="D189" s="17" t="s">
        <v>65</v>
      </c>
      <c r="E189" s="17" t="s">
        <v>13</v>
      </c>
      <c r="F189" s="18">
        <v>1</v>
      </c>
      <c r="G189" s="17" t="s">
        <v>181</v>
      </c>
      <c r="H189" s="17" t="s">
        <v>235</v>
      </c>
      <c r="I189" s="18"/>
      <c r="J189" s="20">
        <f>J190</f>
        <v>2800</v>
      </c>
      <c r="K189" s="20">
        <f>K190</f>
        <v>0</v>
      </c>
    </row>
    <row r="190" spans="1:11" ht="30" x14ac:dyDescent="0.25">
      <c r="A190" s="23" t="s">
        <v>196</v>
      </c>
      <c r="B190" s="18">
        <v>871</v>
      </c>
      <c r="C190" s="17" t="s">
        <v>16</v>
      </c>
      <c r="D190" s="17" t="s">
        <v>65</v>
      </c>
      <c r="E190" s="17" t="s">
        <v>13</v>
      </c>
      <c r="F190" s="18">
        <v>1</v>
      </c>
      <c r="G190" s="17" t="s">
        <v>181</v>
      </c>
      <c r="H190" s="17" t="s">
        <v>235</v>
      </c>
      <c r="I190" s="18">
        <v>240</v>
      </c>
      <c r="J190" s="20">
        <v>2800</v>
      </c>
      <c r="K190" s="20">
        <v>0</v>
      </c>
    </row>
    <row r="191" spans="1:11" ht="30" x14ac:dyDescent="0.25">
      <c r="A191" s="23" t="s">
        <v>165</v>
      </c>
      <c r="B191" s="18">
        <v>871</v>
      </c>
      <c r="C191" s="17" t="s">
        <v>16</v>
      </c>
      <c r="D191" s="17" t="s">
        <v>65</v>
      </c>
      <c r="E191" s="17" t="s">
        <v>13</v>
      </c>
      <c r="F191" s="18">
        <v>1</v>
      </c>
      <c r="G191" s="17" t="s">
        <v>181</v>
      </c>
      <c r="H191" s="17" t="s">
        <v>236</v>
      </c>
      <c r="I191" s="18"/>
      <c r="J191" s="20">
        <f>J192</f>
        <v>50</v>
      </c>
      <c r="K191" s="20">
        <f>K192</f>
        <v>0</v>
      </c>
    </row>
    <row r="192" spans="1:11" ht="30" x14ac:dyDescent="0.25">
      <c r="A192" s="23" t="s">
        <v>196</v>
      </c>
      <c r="B192" s="18">
        <v>871</v>
      </c>
      <c r="C192" s="17" t="s">
        <v>16</v>
      </c>
      <c r="D192" s="17" t="s">
        <v>65</v>
      </c>
      <c r="E192" s="17" t="s">
        <v>13</v>
      </c>
      <c r="F192" s="18">
        <v>1</v>
      </c>
      <c r="G192" s="17" t="s">
        <v>181</v>
      </c>
      <c r="H192" s="17" t="s">
        <v>236</v>
      </c>
      <c r="I192" s="18">
        <v>240</v>
      </c>
      <c r="J192" s="20">
        <v>50</v>
      </c>
      <c r="K192" s="20">
        <v>0</v>
      </c>
    </row>
    <row r="193" spans="1:11" x14ac:dyDescent="0.25">
      <c r="A193" s="23" t="s">
        <v>207</v>
      </c>
      <c r="B193" s="18">
        <v>871</v>
      </c>
      <c r="C193" s="17" t="s">
        <v>16</v>
      </c>
      <c r="D193" s="17" t="s">
        <v>65</v>
      </c>
      <c r="E193" s="17" t="s">
        <v>13</v>
      </c>
      <c r="F193" s="18">
        <v>1</v>
      </c>
      <c r="G193" s="17" t="s">
        <v>181</v>
      </c>
      <c r="H193" s="17" t="s">
        <v>237</v>
      </c>
      <c r="I193" s="18"/>
      <c r="J193" s="20">
        <f>J194</f>
        <v>3987.8</v>
      </c>
      <c r="K193" s="20">
        <f>K194</f>
        <v>0</v>
      </c>
    </row>
    <row r="194" spans="1:11" ht="30" x14ac:dyDescent="0.25">
      <c r="A194" s="23" t="s">
        <v>196</v>
      </c>
      <c r="B194" s="18">
        <v>871</v>
      </c>
      <c r="C194" s="17" t="s">
        <v>16</v>
      </c>
      <c r="D194" s="17" t="s">
        <v>65</v>
      </c>
      <c r="E194" s="17" t="s">
        <v>13</v>
      </c>
      <c r="F194" s="18">
        <v>1</v>
      </c>
      <c r="G194" s="17" t="s">
        <v>181</v>
      </c>
      <c r="H194" s="17" t="s">
        <v>237</v>
      </c>
      <c r="I194" s="18">
        <v>240</v>
      </c>
      <c r="J194" s="20">
        <f>4000-12.2</f>
        <v>3987.8</v>
      </c>
      <c r="K194" s="20">
        <v>0</v>
      </c>
    </row>
    <row r="195" spans="1:11" x14ac:dyDescent="0.25">
      <c r="A195" s="23" t="s">
        <v>154</v>
      </c>
      <c r="B195" s="18">
        <v>871</v>
      </c>
      <c r="C195" s="17" t="s">
        <v>16</v>
      </c>
      <c r="D195" s="17" t="s">
        <v>65</v>
      </c>
      <c r="E195" s="17" t="s">
        <v>13</v>
      </c>
      <c r="F195" s="18">
        <v>1</v>
      </c>
      <c r="G195" s="17" t="s">
        <v>181</v>
      </c>
      <c r="H195" s="17" t="s">
        <v>238</v>
      </c>
      <c r="I195" s="18"/>
      <c r="J195" s="20">
        <f>J196</f>
        <v>2000</v>
      </c>
      <c r="K195" s="20">
        <f>K196</f>
        <v>0</v>
      </c>
    </row>
    <row r="196" spans="1:11" ht="30" x14ac:dyDescent="0.25">
      <c r="A196" s="23" t="s">
        <v>196</v>
      </c>
      <c r="B196" s="18">
        <v>871</v>
      </c>
      <c r="C196" s="17" t="s">
        <v>16</v>
      </c>
      <c r="D196" s="17" t="s">
        <v>65</v>
      </c>
      <c r="E196" s="17" t="s">
        <v>13</v>
      </c>
      <c r="F196" s="18">
        <v>1</v>
      </c>
      <c r="G196" s="17" t="s">
        <v>181</v>
      </c>
      <c r="H196" s="17" t="s">
        <v>238</v>
      </c>
      <c r="I196" s="18">
        <v>240</v>
      </c>
      <c r="J196" s="20">
        <v>2000</v>
      </c>
      <c r="K196" s="20">
        <v>0</v>
      </c>
    </row>
    <row r="197" spans="1:11" x14ac:dyDescent="0.25">
      <c r="A197" s="25" t="s">
        <v>116</v>
      </c>
      <c r="B197" s="14">
        <v>871</v>
      </c>
      <c r="C197" s="13" t="s">
        <v>16</v>
      </c>
      <c r="D197" s="13" t="s">
        <v>65</v>
      </c>
      <c r="E197" s="13" t="s">
        <v>100</v>
      </c>
      <c r="F197" s="13" t="s">
        <v>205</v>
      </c>
      <c r="G197" s="13" t="s">
        <v>181</v>
      </c>
      <c r="H197" s="13" t="s">
        <v>335</v>
      </c>
      <c r="I197" s="18"/>
      <c r="J197" s="24">
        <f>J198</f>
        <v>0</v>
      </c>
      <c r="K197" s="24">
        <f>K198</f>
        <v>15837.8</v>
      </c>
    </row>
    <row r="198" spans="1:11" x14ac:dyDescent="0.25">
      <c r="A198" s="23" t="s">
        <v>336</v>
      </c>
      <c r="B198" s="18">
        <v>871</v>
      </c>
      <c r="C198" s="17" t="s">
        <v>16</v>
      </c>
      <c r="D198" s="17" t="s">
        <v>65</v>
      </c>
      <c r="E198" s="17" t="s">
        <v>100</v>
      </c>
      <c r="F198" s="17" t="s">
        <v>337</v>
      </c>
      <c r="G198" s="17" t="s">
        <v>181</v>
      </c>
      <c r="H198" s="17" t="s">
        <v>335</v>
      </c>
      <c r="I198" s="18"/>
      <c r="J198" s="20">
        <f>J199</f>
        <v>0</v>
      </c>
      <c r="K198" s="20">
        <f>K199</f>
        <v>15837.8</v>
      </c>
    </row>
    <row r="199" spans="1:11" x14ac:dyDescent="0.25">
      <c r="A199" s="23" t="s">
        <v>336</v>
      </c>
      <c r="B199" s="18">
        <v>871</v>
      </c>
      <c r="C199" s="17" t="s">
        <v>16</v>
      </c>
      <c r="D199" s="17" t="s">
        <v>65</v>
      </c>
      <c r="E199" s="17" t="s">
        <v>100</v>
      </c>
      <c r="F199" s="17" t="s">
        <v>337</v>
      </c>
      <c r="G199" s="17" t="s">
        <v>181</v>
      </c>
      <c r="H199" s="17" t="s">
        <v>335</v>
      </c>
      <c r="I199" s="18"/>
      <c r="J199" s="20">
        <f>J200+J202+J204+J206+J208</f>
        <v>0</v>
      </c>
      <c r="K199" s="20">
        <f>K200+K202+K204+K206+K208</f>
        <v>15837.8</v>
      </c>
    </row>
    <row r="200" spans="1:11" x14ac:dyDescent="0.25">
      <c r="A200" s="23" t="s">
        <v>121</v>
      </c>
      <c r="B200" s="18">
        <v>871</v>
      </c>
      <c r="C200" s="17" t="s">
        <v>16</v>
      </c>
      <c r="D200" s="17" t="s">
        <v>65</v>
      </c>
      <c r="E200" s="17" t="s">
        <v>100</v>
      </c>
      <c r="F200" s="17" t="s">
        <v>337</v>
      </c>
      <c r="G200" s="17" t="s">
        <v>181</v>
      </c>
      <c r="H200" s="17" t="s">
        <v>233</v>
      </c>
      <c r="I200" s="18"/>
      <c r="J200" s="20">
        <f>J201</f>
        <v>0</v>
      </c>
      <c r="K200" s="20">
        <f>K201</f>
        <v>5457.8</v>
      </c>
    </row>
    <row r="201" spans="1:11" ht="30" x14ac:dyDescent="0.25">
      <c r="A201" s="23" t="s">
        <v>196</v>
      </c>
      <c r="B201" s="18">
        <v>871</v>
      </c>
      <c r="C201" s="17" t="s">
        <v>16</v>
      </c>
      <c r="D201" s="17" t="s">
        <v>65</v>
      </c>
      <c r="E201" s="17" t="s">
        <v>100</v>
      </c>
      <c r="F201" s="17" t="s">
        <v>337</v>
      </c>
      <c r="G201" s="17" t="s">
        <v>181</v>
      </c>
      <c r="H201" s="17" t="s">
        <v>233</v>
      </c>
      <c r="I201" s="18">
        <v>240</v>
      </c>
      <c r="J201" s="20">
        <v>0</v>
      </c>
      <c r="K201" s="20">
        <f>5457.8</f>
        <v>5457.8</v>
      </c>
    </row>
    <row r="202" spans="1:11" x14ac:dyDescent="0.25">
      <c r="A202" s="23" t="s">
        <v>123</v>
      </c>
      <c r="B202" s="18">
        <v>871</v>
      </c>
      <c r="C202" s="17" t="s">
        <v>16</v>
      </c>
      <c r="D202" s="17" t="s">
        <v>65</v>
      </c>
      <c r="E202" s="17" t="s">
        <v>100</v>
      </c>
      <c r="F202" s="17" t="s">
        <v>337</v>
      </c>
      <c r="G202" s="17" t="s">
        <v>181</v>
      </c>
      <c r="H202" s="17" t="s">
        <v>235</v>
      </c>
      <c r="I202" s="18"/>
      <c r="J202" s="20">
        <f>J203</f>
        <v>0</v>
      </c>
      <c r="K202" s="20">
        <f>K203</f>
        <v>3930</v>
      </c>
    </row>
    <row r="203" spans="1:11" ht="30" x14ac:dyDescent="0.25">
      <c r="A203" s="23" t="s">
        <v>196</v>
      </c>
      <c r="B203" s="18">
        <v>871</v>
      </c>
      <c r="C203" s="17" t="s">
        <v>16</v>
      </c>
      <c r="D203" s="17" t="s">
        <v>65</v>
      </c>
      <c r="E203" s="17" t="s">
        <v>100</v>
      </c>
      <c r="F203" s="17" t="s">
        <v>337</v>
      </c>
      <c r="G203" s="17" t="s">
        <v>181</v>
      </c>
      <c r="H203" s="17" t="s">
        <v>235</v>
      </c>
      <c r="I203" s="18">
        <v>240</v>
      </c>
      <c r="J203" s="20">
        <v>0</v>
      </c>
      <c r="K203" s="20">
        <v>3930</v>
      </c>
    </row>
    <row r="204" spans="1:11" ht="30" x14ac:dyDescent="0.25">
      <c r="A204" s="23" t="s">
        <v>165</v>
      </c>
      <c r="B204" s="18">
        <v>871</v>
      </c>
      <c r="C204" s="17" t="s">
        <v>16</v>
      </c>
      <c r="D204" s="17" t="s">
        <v>65</v>
      </c>
      <c r="E204" s="17" t="s">
        <v>100</v>
      </c>
      <c r="F204" s="17" t="s">
        <v>337</v>
      </c>
      <c r="G204" s="17" t="s">
        <v>181</v>
      </c>
      <c r="H204" s="17" t="s">
        <v>236</v>
      </c>
      <c r="I204" s="18"/>
      <c r="J204" s="20">
        <f>J205</f>
        <v>0</v>
      </c>
      <c r="K204" s="20">
        <f>K205</f>
        <v>50</v>
      </c>
    </row>
    <row r="205" spans="1:11" ht="30" x14ac:dyDescent="0.25">
      <c r="A205" s="23" t="s">
        <v>196</v>
      </c>
      <c r="B205" s="18">
        <v>871</v>
      </c>
      <c r="C205" s="17" t="s">
        <v>16</v>
      </c>
      <c r="D205" s="17" t="s">
        <v>65</v>
      </c>
      <c r="E205" s="17" t="s">
        <v>100</v>
      </c>
      <c r="F205" s="17" t="s">
        <v>337</v>
      </c>
      <c r="G205" s="17" t="s">
        <v>181</v>
      </c>
      <c r="H205" s="17" t="s">
        <v>236</v>
      </c>
      <c r="I205" s="18">
        <v>240</v>
      </c>
      <c r="J205" s="20">
        <v>0</v>
      </c>
      <c r="K205" s="20">
        <v>50</v>
      </c>
    </row>
    <row r="206" spans="1:11" x14ac:dyDescent="0.25">
      <c r="A206" s="23" t="s">
        <v>207</v>
      </c>
      <c r="B206" s="18">
        <v>871</v>
      </c>
      <c r="C206" s="17" t="s">
        <v>16</v>
      </c>
      <c r="D206" s="17" t="s">
        <v>65</v>
      </c>
      <c r="E206" s="17" t="s">
        <v>100</v>
      </c>
      <c r="F206" s="17" t="s">
        <v>337</v>
      </c>
      <c r="G206" s="17" t="s">
        <v>181</v>
      </c>
      <c r="H206" s="17" t="s">
        <v>237</v>
      </c>
      <c r="I206" s="18"/>
      <c r="J206" s="20">
        <f>J207</f>
        <v>0</v>
      </c>
      <c r="K206" s="20">
        <f>K207</f>
        <v>4200</v>
      </c>
    </row>
    <row r="207" spans="1:11" ht="30" x14ac:dyDescent="0.25">
      <c r="A207" s="23" t="s">
        <v>196</v>
      </c>
      <c r="B207" s="18">
        <v>871</v>
      </c>
      <c r="C207" s="17" t="s">
        <v>16</v>
      </c>
      <c r="D207" s="17" t="s">
        <v>65</v>
      </c>
      <c r="E207" s="17" t="s">
        <v>100</v>
      </c>
      <c r="F207" s="17" t="s">
        <v>337</v>
      </c>
      <c r="G207" s="17" t="s">
        <v>181</v>
      </c>
      <c r="H207" s="17" t="s">
        <v>237</v>
      </c>
      <c r="I207" s="18">
        <v>240</v>
      </c>
      <c r="J207" s="20">
        <v>0</v>
      </c>
      <c r="K207" s="20">
        <v>4200</v>
      </c>
    </row>
    <row r="208" spans="1:11" x14ac:dyDescent="0.25">
      <c r="A208" s="23" t="s">
        <v>154</v>
      </c>
      <c r="B208" s="18">
        <v>871</v>
      </c>
      <c r="C208" s="17" t="s">
        <v>16</v>
      </c>
      <c r="D208" s="17" t="s">
        <v>65</v>
      </c>
      <c r="E208" s="17" t="s">
        <v>100</v>
      </c>
      <c r="F208" s="17" t="s">
        <v>337</v>
      </c>
      <c r="G208" s="17" t="s">
        <v>181</v>
      </c>
      <c r="H208" s="17" t="s">
        <v>238</v>
      </c>
      <c r="I208" s="18"/>
      <c r="J208" s="20">
        <f>J209</f>
        <v>0</v>
      </c>
      <c r="K208" s="20">
        <f>K209</f>
        <v>2200</v>
      </c>
    </row>
    <row r="209" spans="1:11" ht="30" x14ac:dyDescent="0.25">
      <c r="A209" s="23" t="s">
        <v>196</v>
      </c>
      <c r="B209" s="18">
        <v>871</v>
      </c>
      <c r="C209" s="17" t="s">
        <v>16</v>
      </c>
      <c r="D209" s="17" t="s">
        <v>65</v>
      </c>
      <c r="E209" s="17" t="s">
        <v>100</v>
      </c>
      <c r="F209" s="17" t="s">
        <v>337</v>
      </c>
      <c r="G209" s="17" t="s">
        <v>181</v>
      </c>
      <c r="H209" s="17" t="s">
        <v>238</v>
      </c>
      <c r="I209" s="18">
        <v>240</v>
      </c>
      <c r="J209" s="20">
        <v>0</v>
      </c>
      <c r="K209" s="20">
        <v>2200</v>
      </c>
    </row>
    <row r="210" spans="1:11" x14ac:dyDescent="0.25">
      <c r="A210" s="12" t="s">
        <v>97</v>
      </c>
      <c r="B210" s="14">
        <v>871</v>
      </c>
      <c r="C210" s="13" t="s">
        <v>16</v>
      </c>
      <c r="D210" s="13" t="s">
        <v>98</v>
      </c>
      <c r="E210" s="13" t="s">
        <v>181</v>
      </c>
      <c r="F210" s="13" t="s">
        <v>205</v>
      </c>
      <c r="G210" s="13" t="s">
        <v>181</v>
      </c>
      <c r="H210" s="13" t="s">
        <v>335</v>
      </c>
      <c r="I210" s="14" t="s">
        <v>8</v>
      </c>
      <c r="J210" s="15">
        <f>J211+J214</f>
        <v>30</v>
      </c>
      <c r="K210" s="15">
        <f>K211+K214</f>
        <v>30</v>
      </c>
    </row>
    <row r="211" spans="1:11" s="27" customFormat="1" ht="43.5" x14ac:dyDescent="0.25">
      <c r="A211" s="25" t="s">
        <v>375</v>
      </c>
      <c r="B211" s="13" t="s">
        <v>27</v>
      </c>
      <c r="C211" s="13" t="s">
        <v>16</v>
      </c>
      <c r="D211" s="13" t="s">
        <v>98</v>
      </c>
      <c r="E211" s="13" t="s">
        <v>16</v>
      </c>
      <c r="F211" s="14">
        <v>0</v>
      </c>
      <c r="G211" s="13" t="s">
        <v>181</v>
      </c>
      <c r="H211" s="13" t="s">
        <v>335</v>
      </c>
      <c r="I211" s="14"/>
      <c r="J211" s="24">
        <f>J212</f>
        <v>30</v>
      </c>
      <c r="K211" s="24">
        <f>K212</f>
        <v>0</v>
      </c>
    </row>
    <row r="212" spans="1:11" x14ac:dyDescent="0.25">
      <c r="A212" s="23" t="s">
        <v>185</v>
      </c>
      <c r="B212" s="17" t="s">
        <v>27</v>
      </c>
      <c r="C212" s="17" t="s">
        <v>16</v>
      </c>
      <c r="D212" s="17" t="s">
        <v>98</v>
      </c>
      <c r="E212" s="17" t="s">
        <v>16</v>
      </c>
      <c r="F212" s="18">
        <v>0</v>
      </c>
      <c r="G212" s="17" t="s">
        <v>181</v>
      </c>
      <c r="H212" s="17" t="s">
        <v>239</v>
      </c>
      <c r="I212" s="18"/>
      <c r="J212" s="20">
        <f>J213</f>
        <v>30</v>
      </c>
      <c r="K212" s="20">
        <f>K213</f>
        <v>0</v>
      </c>
    </row>
    <row r="213" spans="1:11" ht="45" x14ac:dyDescent="0.25">
      <c r="A213" s="23" t="s">
        <v>396</v>
      </c>
      <c r="B213" s="17" t="s">
        <v>27</v>
      </c>
      <c r="C213" s="17" t="s">
        <v>16</v>
      </c>
      <c r="D213" s="17" t="s">
        <v>98</v>
      </c>
      <c r="E213" s="17" t="s">
        <v>16</v>
      </c>
      <c r="F213" s="18">
        <v>0</v>
      </c>
      <c r="G213" s="17" t="s">
        <v>181</v>
      </c>
      <c r="H213" s="17" t="s">
        <v>239</v>
      </c>
      <c r="I213" s="18">
        <v>810</v>
      </c>
      <c r="J213" s="20">
        <v>30</v>
      </c>
      <c r="K213" s="20">
        <v>0</v>
      </c>
    </row>
    <row r="214" spans="1:11" x14ac:dyDescent="0.25">
      <c r="A214" s="25" t="s">
        <v>116</v>
      </c>
      <c r="B214" s="14">
        <v>871</v>
      </c>
      <c r="C214" s="13" t="s">
        <v>16</v>
      </c>
      <c r="D214" s="13" t="s">
        <v>98</v>
      </c>
      <c r="E214" s="13" t="s">
        <v>100</v>
      </c>
      <c r="F214" s="13" t="s">
        <v>205</v>
      </c>
      <c r="G214" s="13" t="s">
        <v>181</v>
      </c>
      <c r="H214" s="13" t="s">
        <v>335</v>
      </c>
      <c r="I214" s="18"/>
      <c r="J214" s="24">
        <f t="shared" ref="J214:K217" si="12">J215</f>
        <v>0</v>
      </c>
      <c r="K214" s="24">
        <f t="shared" si="12"/>
        <v>30</v>
      </c>
    </row>
    <row r="215" spans="1:11" x14ac:dyDescent="0.25">
      <c r="A215" s="23" t="s">
        <v>336</v>
      </c>
      <c r="B215" s="18">
        <v>871</v>
      </c>
      <c r="C215" s="17" t="s">
        <v>16</v>
      </c>
      <c r="D215" s="17" t="s">
        <v>98</v>
      </c>
      <c r="E215" s="17" t="s">
        <v>100</v>
      </c>
      <c r="F215" s="17" t="s">
        <v>337</v>
      </c>
      <c r="G215" s="17" t="s">
        <v>181</v>
      </c>
      <c r="H215" s="17" t="s">
        <v>335</v>
      </c>
      <c r="I215" s="18"/>
      <c r="J215" s="20">
        <f t="shared" si="12"/>
        <v>0</v>
      </c>
      <c r="K215" s="20">
        <f t="shared" si="12"/>
        <v>30</v>
      </c>
    </row>
    <row r="216" spans="1:11" x14ac:dyDescent="0.25">
      <c r="A216" s="23" t="s">
        <v>336</v>
      </c>
      <c r="B216" s="18">
        <v>871</v>
      </c>
      <c r="C216" s="17" t="s">
        <v>16</v>
      </c>
      <c r="D216" s="17" t="s">
        <v>98</v>
      </c>
      <c r="E216" s="17" t="s">
        <v>100</v>
      </c>
      <c r="F216" s="17" t="s">
        <v>337</v>
      </c>
      <c r="G216" s="17" t="s">
        <v>181</v>
      </c>
      <c r="H216" s="17" t="s">
        <v>335</v>
      </c>
      <c r="I216" s="18"/>
      <c r="J216" s="20">
        <f t="shared" si="12"/>
        <v>0</v>
      </c>
      <c r="K216" s="20">
        <f t="shared" si="12"/>
        <v>30</v>
      </c>
    </row>
    <row r="217" spans="1:11" x14ac:dyDescent="0.25">
      <c r="A217" s="23" t="s">
        <v>185</v>
      </c>
      <c r="B217" s="18">
        <v>871</v>
      </c>
      <c r="C217" s="17" t="s">
        <v>16</v>
      </c>
      <c r="D217" s="17" t="s">
        <v>98</v>
      </c>
      <c r="E217" s="17" t="s">
        <v>100</v>
      </c>
      <c r="F217" s="17" t="s">
        <v>337</v>
      </c>
      <c r="G217" s="17" t="s">
        <v>181</v>
      </c>
      <c r="H217" s="17" t="s">
        <v>239</v>
      </c>
      <c r="I217" s="18"/>
      <c r="J217" s="20">
        <f t="shared" si="12"/>
        <v>0</v>
      </c>
      <c r="K217" s="20">
        <f t="shared" si="12"/>
        <v>30</v>
      </c>
    </row>
    <row r="218" spans="1:11" ht="45" x14ac:dyDescent="0.25">
      <c r="A218" s="23" t="s">
        <v>396</v>
      </c>
      <c r="B218" s="18">
        <v>871</v>
      </c>
      <c r="C218" s="17" t="s">
        <v>16</v>
      </c>
      <c r="D218" s="17" t="s">
        <v>98</v>
      </c>
      <c r="E218" s="17" t="s">
        <v>100</v>
      </c>
      <c r="F218" s="17" t="s">
        <v>337</v>
      </c>
      <c r="G218" s="17" t="s">
        <v>181</v>
      </c>
      <c r="H218" s="17" t="s">
        <v>239</v>
      </c>
      <c r="I218" s="18">
        <v>810</v>
      </c>
      <c r="J218" s="20">
        <v>0</v>
      </c>
      <c r="K218" s="20">
        <v>30</v>
      </c>
    </row>
    <row r="219" spans="1:11" x14ac:dyDescent="0.25">
      <c r="A219" s="14" t="s">
        <v>19</v>
      </c>
      <c r="B219" s="14">
        <v>871</v>
      </c>
      <c r="C219" s="13" t="s">
        <v>17</v>
      </c>
      <c r="D219" s="14" t="s">
        <v>9</v>
      </c>
      <c r="E219" s="17"/>
      <c r="F219" s="18"/>
      <c r="G219" s="17"/>
      <c r="H219" s="17"/>
      <c r="I219" s="18"/>
      <c r="J219" s="24">
        <f>J220+J232+J237+J282</f>
        <v>37143.5</v>
      </c>
      <c r="K219" s="24">
        <f>K220+K232+K237+K282</f>
        <v>37777.100000000006</v>
      </c>
    </row>
    <row r="220" spans="1:11" x14ac:dyDescent="0.25">
      <c r="A220" s="12" t="s">
        <v>20</v>
      </c>
      <c r="B220" s="14">
        <v>871</v>
      </c>
      <c r="C220" s="13" t="s">
        <v>17</v>
      </c>
      <c r="D220" s="14" t="s">
        <v>12</v>
      </c>
      <c r="E220" s="13" t="s">
        <v>181</v>
      </c>
      <c r="F220" s="13" t="s">
        <v>205</v>
      </c>
      <c r="G220" s="13" t="s">
        <v>181</v>
      </c>
      <c r="H220" s="13" t="s">
        <v>335</v>
      </c>
      <c r="I220" s="18"/>
      <c r="J220" s="24">
        <f>J221+J225</f>
        <v>1250.4000000000001</v>
      </c>
      <c r="K220" s="24">
        <f>K221+K225</f>
        <v>1251.4000000000001</v>
      </c>
    </row>
    <row r="221" spans="1:11" s="27" customFormat="1" ht="43.5" x14ac:dyDescent="0.25">
      <c r="A221" s="25" t="s">
        <v>376</v>
      </c>
      <c r="B221" s="13" t="s">
        <v>27</v>
      </c>
      <c r="C221" s="13" t="s">
        <v>17</v>
      </c>
      <c r="D221" s="13" t="s">
        <v>12</v>
      </c>
      <c r="E221" s="13" t="s">
        <v>17</v>
      </c>
      <c r="F221" s="14">
        <v>0</v>
      </c>
      <c r="G221" s="13" t="s">
        <v>181</v>
      </c>
      <c r="H221" s="17" t="s">
        <v>335</v>
      </c>
      <c r="I221" s="14"/>
      <c r="J221" s="24">
        <f t="shared" ref="J221:K223" si="13">J222</f>
        <v>215</v>
      </c>
      <c r="K221" s="24">
        <f t="shared" si="13"/>
        <v>0</v>
      </c>
    </row>
    <row r="222" spans="1:11" x14ac:dyDescent="0.25">
      <c r="A222" s="25" t="s">
        <v>125</v>
      </c>
      <c r="B222" s="13" t="s">
        <v>27</v>
      </c>
      <c r="C222" s="13" t="s">
        <v>17</v>
      </c>
      <c r="D222" s="13" t="s">
        <v>12</v>
      </c>
      <c r="E222" s="13" t="s">
        <v>17</v>
      </c>
      <c r="F222" s="14">
        <v>1</v>
      </c>
      <c r="G222" s="13" t="s">
        <v>181</v>
      </c>
      <c r="H222" s="17" t="s">
        <v>335</v>
      </c>
      <c r="I222" s="14"/>
      <c r="J222" s="24">
        <f t="shared" si="13"/>
        <v>215</v>
      </c>
      <c r="K222" s="24">
        <f t="shared" si="13"/>
        <v>0</v>
      </c>
    </row>
    <row r="223" spans="1:11" x14ac:dyDescent="0.25">
      <c r="A223" s="23" t="s">
        <v>210</v>
      </c>
      <c r="B223" s="17" t="s">
        <v>27</v>
      </c>
      <c r="C223" s="17" t="s">
        <v>17</v>
      </c>
      <c r="D223" s="17" t="s">
        <v>12</v>
      </c>
      <c r="E223" s="17" t="s">
        <v>17</v>
      </c>
      <c r="F223" s="18">
        <v>1</v>
      </c>
      <c r="G223" s="17" t="s">
        <v>181</v>
      </c>
      <c r="H223" s="17" t="s">
        <v>240</v>
      </c>
      <c r="I223" s="18"/>
      <c r="J223" s="20">
        <f t="shared" si="13"/>
        <v>215</v>
      </c>
      <c r="K223" s="20">
        <f t="shared" si="13"/>
        <v>0</v>
      </c>
    </row>
    <row r="224" spans="1:11" ht="30" x14ac:dyDescent="0.25">
      <c r="A224" s="23" t="s">
        <v>196</v>
      </c>
      <c r="B224" s="17" t="s">
        <v>27</v>
      </c>
      <c r="C224" s="17" t="s">
        <v>17</v>
      </c>
      <c r="D224" s="17" t="s">
        <v>12</v>
      </c>
      <c r="E224" s="17" t="s">
        <v>17</v>
      </c>
      <c r="F224" s="18">
        <v>1</v>
      </c>
      <c r="G224" s="17" t="s">
        <v>181</v>
      </c>
      <c r="H224" s="17" t="s">
        <v>240</v>
      </c>
      <c r="I224" s="18">
        <v>240</v>
      </c>
      <c r="J224" s="20">
        <v>215</v>
      </c>
      <c r="K224" s="20">
        <v>0</v>
      </c>
    </row>
    <row r="225" spans="1:11" ht="17.25" customHeight="1" x14ac:dyDescent="0.25">
      <c r="A225" s="25" t="s">
        <v>116</v>
      </c>
      <c r="B225" s="14">
        <v>871</v>
      </c>
      <c r="C225" s="13" t="s">
        <v>17</v>
      </c>
      <c r="D225" s="14" t="s">
        <v>12</v>
      </c>
      <c r="E225" s="13" t="s">
        <v>100</v>
      </c>
      <c r="F225" s="14">
        <v>0</v>
      </c>
      <c r="G225" s="13" t="s">
        <v>181</v>
      </c>
      <c r="H225" s="13" t="s">
        <v>335</v>
      </c>
      <c r="I225" s="18"/>
      <c r="J225" s="24">
        <f>J226</f>
        <v>1035.4000000000001</v>
      </c>
      <c r="K225" s="24">
        <f>K226</f>
        <v>1251.4000000000001</v>
      </c>
    </row>
    <row r="226" spans="1:11" x14ac:dyDescent="0.25">
      <c r="A226" s="23" t="s">
        <v>336</v>
      </c>
      <c r="B226" s="18">
        <v>871</v>
      </c>
      <c r="C226" s="17" t="s">
        <v>17</v>
      </c>
      <c r="D226" s="18" t="s">
        <v>12</v>
      </c>
      <c r="E226" s="17" t="s">
        <v>100</v>
      </c>
      <c r="F226" s="18">
        <v>9</v>
      </c>
      <c r="G226" s="17" t="s">
        <v>181</v>
      </c>
      <c r="H226" s="17" t="s">
        <v>335</v>
      </c>
      <c r="I226" s="18"/>
      <c r="J226" s="20">
        <f>J227</f>
        <v>1035.4000000000001</v>
      </c>
      <c r="K226" s="20">
        <f>K227</f>
        <v>1251.4000000000001</v>
      </c>
    </row>
    <row r="227" spans="1:11" x14ac:dyDescent="0.25">
      <c r="A227" s="23" t="s">
        <v>336</v>
      </c>
      <c r="B227" s="18">
        <v>871</v>
      </c>
      <c r="C227" s="17" t="s">
        <v>17</v>
      </c>
      <c r="D227" s="18" t="s">
        <v>12</v>
      </c>
      <c r="E227" s="17" t="s">
        <v>100</v>
      </c>
      <c r="F227" s="18">
        <v>9</v>
      </c>
      <c r="G227" s="17" t="s">
        <v>181</v>
      </c>
      <c r="H227" s="17" t="s">
        <v>335</v>
      </c>
      <c r="I227" s="18"/>
      <c r="J227" s="20">
        <f>J228+J230</f>
        <v>1035.4000000000001</v>
      </c>
      <c r="K227" s="20">
        <f>K228+K230</f>
        <v>1251.4000000000001</v>
      </c>
    </row>
    <row r="228" spans="1:11" x14ac:dyDescent="0.25">
      <c r="A228" s="23" t="s">
        <v>210</v>
      </c>
      <c r="B228" s="17" t="s">
        <v>27</v>
      </c>
      <c r="C228" s="17" t="s">
        <v>17</v>
      </c>
      <c r="D228" s="17" t="s">
        <v>12</v>
      </c>
      <c r="E228" s="17" t="s">
        <v>100</v>
      </c>
      <c r="F228" s="18">
        <v>9</v>
      </c>
      <c r="G228" s="17" t="s">
        <v>181</v>
      </c>
      <c r="H228" s="17" t="s">
        <v>240</v>
      </c>
      <c r="I228" s="18"/>
      <c r="J228" s="20">
        <f>J229</f>
        <v>0</v>
      </c>
      <c r="K228" s="20">
        <f>K229</f>
        <v>319.5</v>
      </c>
    </row>
    <row r="229" spans="1:11" ht="30" x14ac:dyDescent="0.25">
      <c r="A229" s="23" t="s">
        <v>196</v>
      </c>
      <c r="B229" s="17" t="s">
        <v>27</v>
      </c>
      <c r="C229" s="17" t="s">
        <v>17</v>
      </c>
      <c r="D229" s="17" t="s">
        <v>12</v>
      </c>
      <c r="E229" s="17" t="s">
        <v>100</v>
      </c>
      <c r="F229" s="18">
        <v>9</v>
      </c>
      <c r="G229" s="17" t="s">
        <v>181</v>
      </c>
      <c r="H229" s="17" t="s">
        <v>240</v>
      </c>
      <c r="I229" s="18">
        <v>240</v>
      </c>
      <c r="J229" s="20">
        <v>0</v>
      </c>
      <c r="K229" s="20">
        <v>319.5</v>
      </c>
    </row>
    <row r="230" spans="1:11" ht="30" x14ac:dyDescent="0.25">
      <c r="A230" s="23" t="s">
        <v>180</v>
      </c>
      <c r="B230" s="18">
        <v>871</v>
      </c>
      <c r="C230" s="17" t="s">
        <v>17</v>
      </c>
      <c r="D230" s="18" t="s">
        <v>12</v>
      </c>
      <c r="E230" s="17" t="s">
        <v>100</v>
      </c>
      <c r="F230" s="18">
        <v>9</v>
      </c>
      <c r="G230" s="17" t="s">
        <v>181</v>
      </c>
      <c r="H230" s="17" t="s">
        <v>241</v>
      </c>
      <c r="I230" s="18"/>
      <c r="J230" s="20">
        <f>J231</f>
        <v>1035.4000000000001</v>
      </c>
      <c r="K230" s="20">
        <f>K231</f>
        <v>931.9</v>
      </c>
    </row>
    <row r="231" spans="1:11" ht="30" x14ac:dyDescent="0.25">
      <c r="A231" s="23" t="s">
        <v>196</v>
      </c>
      <c r="B231" s="18">
        <v>871</v>
      </c>
      <c r="C231" s="17" t="s">
        <v>17</v>
      </c>
      <c r="D231" s="18" t="s">
        <v>12</v>
      </c>
      <c r="E231" s="17" t="s">
        <v>100</v>
      </c>
      <c r="F231" s="18">
        <v>9</v>
      </c>
      <c r="G231" s="17" t="s">
        <v>181</v>
      </c>
      <c r="H231" s="17" t="s">
        <v>241</v>
      </c>
      <c r="I231" s="18">
        <v>240</v>
      </c>
      <c r="J231" s="20">
        <v>1035.4000000000001</v>
      </c>
      <c r="K231" s="20">
        <v>931.9</v>
      </c>
    </row>
    <row r="232" spans="1:11" hidden="1" x14ac:dyDescent="0.25">
      <c r="A232" s="12" t="s">
        <v>83</v>
      </c>
      <c r="B232" s="14">
        <v>871</v>
      </c>
      <c r="C232" s="13" t="s">
        <v>17</v>
      </c>
      <c r="D232" s="13" t="s">
        <v>14</v>
      </c>
      <c r="E232" s="13" t="s">
        <v>181</v>
      </c>
      <c r="F232" s="13" t="s">
        <v>205</v>
      </c>
      <c r="G232" s="13" t="s">
        <v>181</v>
      </c>
      <c r="H232" s="13" t="s">
        <v>335</v>
      </c>
      <c r="I232" s="37"/>
      <c r="J232" s="24">
        <f t="shared" ref="J232:K235" si="14">J233</f>
        <v>0</v>
      </c>
      <c r="K232" s="24">
        <f t="shared" si="14"/>
        <v>0</v>
      </c>
    </row>
    <row r="233" spans="1:11" s="27" customFormat="1" ht="29.25" hidden="1" x14ac:dyDescent="0.25">
      <c r="A233" s="25" t="s">
        <v>209</v>
      </c>
      <c r="B233" s="14">
        <v>871</v>
      </c>
      <c r="C233" s="13" t="s">
        <v>17</v>
      </c>
      <c r="D233" s="13" t="s">
        <v>14</v>
      </c>
      <c r="E233" s="13" t="s">
        <v>17</v>
      </c>
      <c r="F233" s="14">
        <v>0</v>
      </c>
      <c r="G233" s="13" t="s">
        <v>181</v>
      </c>
      <c r="H233" s="13" t="s">
        <v>335</v>
      </c>
      <c r="I233" s="59"/>
      <c r="J233" s="24">
        <f t="shared" si="14"/>
        <v>0</v>
      </c>
      <c r="K233" s="24">
        <f t="shared" si="14"/>
        <v>0</v>
      </c>
    </row>
    <row r="234" spans="1:11" ht="30" hidden="1" customHeight="1" x14ac:dyDescent="0.25">
      <c r="A234" s="12" t="s">
        <v>177</v>
      </c>
      <c r="B234" s="14">
        <v>871</v>
      </c>
      <c r="C234" s="13" t="s">
        <v>17</v>
      </c>
      <c r="D234" s="13" t="s">
        <v>14</v>
      </c>
      <c r="E234" s="13" t="s">
        <v>17</v>
      </c>
      <c r="F234" s="14">
        <v>3</v>
      </c>
      <c r="G234" s="13" t="s">
        <v>181</v>
      </c>
      <c r="H234" s="17" t="s">
        <v>335</v>
      </c>
      <c r="I234" s="59"/>
      <c r="J234" s="24">
        <f t="shared" si="14"/>
        <v>0</v>
      </c>
      <c r="K234" s="24">
        <f t="shared" si="14"/>
        <v>0</v>
      </c>
    </row>
    <row r="235" spans="1:11" hidden="1" x14ac:dyDescent="0.25">
      <c r="A235" s="16" t="s">
        <v>124</v>
      </c>
      <c r="B235" s="18">
        <v>871</v>
      </c>
      <c r="C235" s="17" t="s">
        <v>17</v>
      </c>
      <c r="D235" s="17" t="s">
        <v>14</v>
      </c>
      <c r="E235" s="17" t="s">
        <v>17</v>
      </c>
      <c r="F235" s="18">
        <v>3</v>
      </c>
      <c r="G235" s="17" t="s">
        <v>181</v>
      </c>
      <c r="H235" s="121">
        <v>29550</v>
      </c>
      <c r="I235" s="37"/>
      <c r="J235" s="20">
        <f t="shared" si="14"/>
        <v>0</v>
      </c>
      <c r="K235" s="20">
        <f t="shared" si="14"/>
        <v>0</v>
      </c>
    </row>
    <row r="236" spans="1:11" ht="30" hidden="1" x14ac:dyDescent="0.25">
      <c r="A236" s="23" t="s">
        <v>196</v>
      </c>
      <c r="B236" s="18">
        <v>871</v>
      </c>
      <c r="C236" s="17" t="s">
        <v>17</v>
      </c>
      <c r="D236" s="17" t="s">
        <v>14</v>
      </c>
      <c r="E236" s="17" t="s">
        <v>17</v>
      </c>
      <c r="F236" s="18">
        <v>3</v>
      </c>
      <c r="G236" s="17" t="s">
        <v>181</v>
      </c>
      <c r="H236" s="121">
        <v>29550</v>
      </c>
      <c r="I236" s="121">
        <v>240</v>
      </c>
      <c r="J236" s="20"/>
      <c r="K236" s="20"/>
    </row>
    <row r="237" spans="1:11" x14ac:dyDescent="0.25">
      <c r="A237" s="12" t="s">
        <v>3</v>
      </c>
      <c r="B237" s="14">
        <v>871</v>
      </c>
      <c r="C237" s="13" t="s">
        <v>17</v>
      </c>
      <c r="D237" s="14" t="s">
        <v>13</v>
      </c>
      <c r="E237" s="13" t="s">
        <v>181</v>
      </c>
      <c r="F237" s="13" t="s">
        <v>205</v>
      </c>
      <c r="G237" s="13" t="s">
        <v>181</v>
      </c>
      <c r="H237" s="13" t="s">
        <v>335</v>
      </c>
      <c r="I237" s="14"/>
      <c r="J237" s="15">
        <f>J238+J267</f>
        <v>17427.3</v>
      </c>
      <c r="K237" s="15">
        <f>K238+K267</f>
        <v>18439</v>
      </c>
    </row>
    <row r="238" spans="1:11" s="27" customFormat="1" ht="29.25" x14ac:dyDescent="0.25">
      <c r="A238" s="12" t="s">
        <v>374</v>
      </c>
      <c r="B238" s="13" t="s">
        <v>27</v>
      </c>
      <c r="C238" s="13" t="s">
        <v>17</v>
      </c>
      <c r="D238" s="13" t="s">
        <v>13</v>
      </c>
      <c r="E238" s="13" t="s">
        <v>13</v>
      </c>
      <c r="F238" s="14">
        <v>0</v>
      </c>
      <c r="G238" s="13" t="s">
        <v>181</v>
      </c>
      <c r="H238" s="13" t="s">
        <v>335</v>
      </c>
      <c r="I238" s="14"/>
      <c r="J238" s="24">
        <f>J239+J244</f>
        <v>17427.3</v>
      </c>
      <c r="K238" s="24">
        <f>K239+K244</f>
        <v>0</v>
      </c>
    </row>
    <row r="239" spans="1:11" ht="29.25" x14ac:dyDescent="0.25">
      <c r="A239" s="25" t="s">
        <v>127</v>
      </c>
      <c r="B239" s="13" t="s">
        <v>27</v>
      </c>
      <c r="C239" s="13" t="s">
        <v>17</v>
      </c>
      <c r="D239" s="13" t="s">
        <v>13</v>
      </c>
      <c r="E239" s="13" t="s">
        <v>13</v>
      </c>
      <c r="F239" s="14">
        <v>2</v>
      </c>
      <c r="G239" s="13" t="s">
        <v>181</v>
      </c>
      <c r="H239" s="13" t="s">
        <v>335</v>
      </c>
      <c r="I239" s="14"/>
      <c r="J239" s="24">
        <f>J240+J242</f>
        <v>10256</v>
      </c>
      <c r="K239" s="24">
        <f>K240+K242</f>
        <v>0</v>
      </c>
    </row>
    <row r="240" spans="1:11" x14ac:dyDescent="0.25">
      <c r="A240" s="23" t="s">
        <v>128</v>
      </c>
      <c r="B240" s="17" t="s">
        <v>27</v>
      </c>
      <c r="C240" s="17" t="s">
        <v>17</v>
      </c>
      <c r="D240" s="17" t="s">
        <v>13</v>
      </c>
      <c r="E240" s="17" t="s">
        <v>13</v>
      </c>
      <c r="F240" s="18">
        <v>2</v>
      </c>
      <c r="G240" s="17" t="s">
        <v>181</v>
      </c>
      <c r="H240" s="17" t="s">
        <v>242</v>
      </c>
      <c r="I240" s="18"/>
      <c r="J240" s="20">
        <f>J241</f>
        <v>6356</v>
      </c>
      <c r="K240" s="20">
        <f>K241</f>
        <v>0</v>
      </c>
    </row>
    <row r="241" spans="1:30" ht="30" x14ac:dyDescent="0.25">
      <c r="A241" s="23" t="s">
        <v>196</v>
      </c>
      <c r="B241" s="17" t="s">
        <v>27</v>
      </c>
      <c r="C241" s="17" t="s">
        <v>17</v>
      </c>
      <c r="D241" s="17" t="s">
        <v>13</v>
      </c>
      <c r="E241" s="17" t="s">
        <v>13</v>
      </c>
      <c r="F241" s="18">
        <v>2</v>
      </c>
      <c r="G241" s="17" t="s">
        <v>181</v>
      </c>
      <c r="H241" s="17" t="s">
        <v>242</v>
      </c>
      <c r="I241" s="18">
        <v>240</v>
      </c>
      <c r="J241" s="20">
        <v>6356</v>
      </c>
      <c r="K241" s="20">
        <v>0</v>
      </c>
    </row>
    <row r="242" spans="1:30" x14ac:dyDescent="0.25">
      <c r="A242" s="23" t="s">
        <v>131</v>
      </c>
      <c r="B242" s="17" t="s">
        <v>27</v>
      </c>
      <c r="C242" s="17" t="s">
        <v>17</v>
      </c>
      <c r="D242" s="17" t="s">
        <v>13</v>
      </c>
      <c r="E242" s="17" t="s">
        <v>13</v>
      </c>
      <c r="F242" s="18">
        <v>2</v>
      </c>
      <c r="G242" s="17" t="s">
        <v>181</v>
      </c>
      <c r="H242" s="17" t="s">
        <v>243</v>
      </c>
      <c r="I242" s="18"/>
      <c r="J242" s="20">
        <f>J243</f>
        <v>3900</v>
      </c>
      <c r="K242" s="20">
        <f>K243</f>
        <v>0</v>
      </c>
    </row>
    <row r="243" spans="1:30" ht="30" x14ac:dyDescent="0.25">
      <c r="A243" s="23" t="s">
        <v>196</v>
      </c>
      <c r="B243" s="17" t="s">
        <v>27</v>
      </c>
      <c r="C243" s="17" t="s">
        <v>17</v>
      </c>
      <c r="D243" s="17" t="s">
        <v>13</v>
      </c>
      <c r="E243" s="17" t="s">
        <v>13</v>
      </c>
      <c r="F243" s="18">
        <v>2</v>
      </c>
      <c r="G243" s="17" t="s">
        <v>181</v>
      </c>
      <c r="H243" s="17" t="s">
        <v>243</v>
      </c>
      <c r="I243" s="18">
        <v>240</v>
      </c>
      <c r="J243" s="20">
        <v>3900</v>
      </c>
      <c r="K243" s="20">
        <v>0</v>
      </c>
    </row>
    <row r="244" spans="1:30" ht="29.25" x14ac:dyDescent="0.25">
      <c r="A244" s="25" t="s">
        <v>129</v>
      </c>
      <c r="B244" s="13" t="s">
        <v>27</v>
      </c>
      <c r="C244" s="13" t="s">
        <v>17</v>
      </c>
      <c r="D244" s="13" t="s">
        <v>13</v>
      </c>
      <c r="E244" s="13" t="s">
        <v>13</v>
      </c>
      <c r="F244" s="14">
        <v>3</v>
      </c>
      <c r="G244" s="13" t="s">
        <v>181</v>
      </c>
      <c r="H244" s="13" t="s">
        <v>335</v>
      </c>
      <c r="I244" s="14"/>
      <c r="J244" s="24">
        <f>J245+J247+J249+J251+J253+J255+J257+J259+J261+J263+J265</f>
        <v>7171.3</v>
      </c>
      <c r="K244" s="24">
        <f>K245+K247+K249+K251+K253+K255+K257+K259+K261+K263+K265</f>
        <v>0</v>
      </c>
    </row>
    <row r="245" spans="1:30" hidden="1" x14ac:dyDescent="0.25">
      <c r="A245" s="23" t="s">
        <v>123</v>
      </c>
      <c r="B245" s="17" t="s">
        <v>27</v>
      </c>
      <c r="C245" s="17" t="s">
        <v>17</v>
      </c>
      <c r="D245" s="17" t="s">
        <v>13</v>
      </c>
      <c r="E245" s="17" t="s">
        <v>13</v>
      </c>
      <c r="F245" s="18">
        <v>3</v>
      </c>
      <c r="G245" s="17" t="s">
        <v>181</v>
      </c>
      <c r="H245" s="17" t="s">
        <v>235</v>
      </c>
      <c r="I245" s="18"/>
      <c r="J245" s="20">
        <f>J246</f>
        <v>0</v>
      </c>
      <c r="K245" s="20">
        <f>K246</f>
        <v>0</v>
      </c>
    </row>
    <row r="246" spans="1:30" ht="30" hidden="1" x14ac:dyDescent="0.25">
      <c r="A246" s="23" t="s">
        <v>196</v>
      </c>
      <c r="B246" s="17" t="s">
        <v>27</v>
      </c>
      <c r="C246" s="17" t="s">
        <v>17</v>
      </c>
      <c r="D246" s="17" t="s">
        <v>13</v>
      </c>
      <c r="E246" s="17" t="s">
        <v>13</v>
      </c>
      <c r="F246" s="18">
        <v>3</v>
      </c>
      <c r="G246" s="17" t="s">
        <v>181</v>
      </c>
      <c r="H246" s="17" t="s">
        <v>235</v>
      </c>
      <c r="I246" s="18">
        <v>240</v>
      </c>
      <c r="J246" s="20">
        <v>0</v>
      </c>
      <c r="K246" s="20">
        <v>0</v>
      </c>
    </row>
    <row r="247" spans="1:30" x14ac:dyDescent="0.25">
      <c r="A247" s="23" t="s">
        <v>130</v>
      </c>
      <c r="B247" s="17" t="s">
        <v>27</v>
      </c>
      <c r="C247" s="17" t="s">
        <v>17</v>
      </c>
      <c r="D247" s="17" t="s">
        <v>13</v>
      </c>
      <c r="E247" s="17" t="s">
        <v>13</v>
      </c>
      <c r="F247" s="18">
        <v>3</v>
      </c>
      <c r="G247" s="17" t="s">
        <v>181</v>
      </c>
      <c r="H247" s="17" t="s">
        <v>244</v>
      </c>
      <c r="I247" s="18"/>
      <c r="J247" s="20">
        <f>J248</f>
        <v>700</v>
      </c>
      <c r="K247" s="20">
        <f>K248</f>
        <v>0</v>
      </c>
    </row>
    <row r="248" spans="1:30" ht="30" x14ac:dyDescent="0.25">
      <c r="A248" s="23" t="s">
        <v>196</v>
      </c>
      <c r="B248" s="17" t="s">
        <v>27</v>
      </c>
      <c r="C248" s="17" t="s">
        <v>17</v>
      </c>
      <c r="D248" s="17" t="s">
        <v>13</v>
      </c>
      <c r="E248" s="17" t="s">
        <v>13</v>
      </c>
      <c r="F248" s="18">
        <v>3</v>
      </c>
      <c r="G248" s="17" t="s">
        <v>181</v>
      </c>
      <c r="H248" s="17" t="s">
        <v>244</v>
      </c>
      <c r="I248" s="18">
        <v>240</v>
      </c>
      <c r="J248" s="20">
        <v>700</v>
      </c>
      <c r="K248" s="20">
        <v>0</v>
      </c>
    </row>
    <row r="249" spans="1:30" x14ac:dyDescent="0.25">
      <c r="A249" s="23" t="s">
        <v>132</v>
      </c>
      <c r="B249" s="17" t="s">
        <v>27</v>
      </c>
      <c r="C249" s="17" t="s">
        <v>17</v>
      </c>
      <c r="D249" s="17" t="s">
        <v>13</v>
      </c>
      <c r="E249" s="17" t="s">
        <v>13</v>
      </c>
      <c r="F249" s="18">
        <v>3</v>
      </c>
      <c r="G249" s="17" t="s">
        <v>181</v>
      </c>
      <c r="H249" s="18">
        <v>29220</v>
      </c>
      <c r="I249" s="18"/>
      <c r="J249" s="20">
        <f>J250</f>
        <v>1000</v>
      </c>
      <c r="K249" s="20">
        <f>K250</f>
        <v>0</v>
      </c>
    </row>
    <row r="250" spans="1:30" ht="30" x14ac:dyDescent="0.25">
      <c r="A250" s="23" t="s">
        <v>196</v>
      </c>
      <c r="B250" s="17" t="s">
        <v>27</v>
      </c>
      <c r="C250" s="17" t="s">
        <v>17</v>
      </c>
      <c r="D250" s="17" t="s">
        <v>13</v>
      </c>
      <c r="E250" s="17" t="s">
        <v>13</v>
      </c>
      <c r="F250" s="18">
        <v>3</v>
      </c>
      <c r="G250" s="17" t="s">
        <v>181</v>
      </c>
      <c r="H250" s="18">
        <v>29220</v>
      </c>
      <c r="I250" s="18">
        <v>240</v>
      </c>
      <c r="J250" s="20">
        <v>1000</v>
      </c>
      <c r="K250" s="20">
        <v>0</v>
      </c>
    </row>
    <row r="251" spans="1:30" x14ac:dyDescent="0.25">
      <c r="A251" s="23" t="s">
        <v>135</v>
      </c>
      <c r="B251" s="17" t="s">
        <v>27</v>
      </c>
      <c r="C251" s="17" t="s">
        <v>17</v>
      </c>
      <c r="D251" s="17" t="s">
        <v>13</v>
      </c>
      <c r="E251" s="17" t="s">
        <v>13</v>
      </c>
      <c r="F251" s="18">
        <v>3</v>
      </c>
      <c r="G251" s="17" t="s">
        <v>181</v>
      </c>
      <c r="H251" s="17" t="s">
        <v>245</v>
      </c>
      <c r="I251" s="18"/>
      <c r="J251" s="20">
        <f>J252</f>
        <v>1001.3000000000002</v>
      </c>
      <c r="K251" s="20">
        <f>K252</f>
        <v>0</v>
      </c>
    </row>
    <row r="252" spans="1:30" ht="30" x14ac:dyDescent="0.25">
      <c r="A252" s="23" t="s">
        <v>196</v>
      </c>
      <c r="B252" s="17" t="s">
        <v>27</v>
      </c>
      <c r="C252" s="17" t="s">
        <v>17</v>
      </c>
      <c r="D252" s="17" t="s">
        <v>13</v>
      </c>
      <c r="E252" s="17" t="s">
        <v>13</v>
      </c>
      <c r="F252" s="18">
        <v>3</v>
      </c>
      <c r="G252" s="17" t="s">
        <v>181</v>
      </c>
      <c r="H252" s="17" t="s">
        <v>245</v>
      </c>
      <c r="I252" s="18">
        <v>240</v>
      </c>
      <c r="J252" s="20">
        <f>7903.1-6901.8</f>
        <v>1001.3000000000002</v>
      </c>
      <c r="K252" s="20">
        <v>0</v>
      </c>
    </row>
    <row r="253" spans="1:30" ht="15" customHeight="1" x14ac:dyDescent="0.25">
      <c r="A253" s="23" t="s">
        <v>133</v>
      </c>
      <c r="B253" s="17" t="s">
        <v>27</v>
      </c>
      <c r="C253" s="17" t="s">
        <v>17</v>
      </c>
      <c r="D253" s="17" t="s">
        <v>13</v>
      </c>
      <c r="E253" s="17" t="s">
        <v>13</v>
      </c>
      <c r="F253" s="18">
        <v>3</v>
      </c>
      <c r="G253" s="17" t="s">
        <v>181</v>
      </c>
      <c r="H253" s="18">
        <v>29470</v>
      </c>
      <c r="I253" s="18"/>
      <c r="J253" s="20">
        <f>J254</f>
        <v>500</v>
      </c>
      <c r="K253" s="20">
        <f>K254</f>
        <v>0</v>
      </c>
      <c r="L253" s="131"/>
      <c r="M253" s="131"/>
      <c r="N253" s="131"/>
      <c r="O253" s="131"/>
      <c r="P253" s="131"/>
      <c r="Q253" s="131"/>
      <c r="R253" s="131"/>
      <c r="S253" s="131"/>
      <c r="T253" s="131"/>
      <c r="U253" s="131"/>
      <c r="V253" s="131"/>
      <c r="W253" s="131"/>
      <c r="X253" s="131"/>
      <c r="Y253" s="131"/>
      <c r="Z253" s="131"/>
      <c r="AA253" s="131"/>
      <c r="AB253" s="131"/>
      <c r="AC253" s="131"/>
      <c r="AD253" s="131"/>
    </row>
    <row r="254" spans="1:30" ht="33.75" customHeight="1" x14ac:dyDescent="0.25">
      <c r="A254" s="23" t="s">
        <v>196</v>
      </c>
      <c r="B254" s="17" t="s">
        <v>27</v>
      </c>
      <c r="C254" s="17" t="s">
        <v>17</v>
      </c>
      <c r="D254" s="17" t="s">
        <v>13</v>
      </c>
      <c r="E254" s="17" t="s">
        <v>13</v>
      </c>
      <c r="F254" s="18">
        <v>3</v>
      </c>
      <c r="G254" s="17" t="s">
        <v>181</v>
      </c>
      <c r="H254" s="18">
        <v>29470</v>
      </c>
      <c r="I254" s="18">
        <v>240</v>
      </c>
      <c r="J254" s="20">
        <v>500</v>
      </c>
      <c r="K254" s="20">
        <v>0</v>
      </c>
    </row>
    <row r="255" spans="1:30" x14ac:dyDescent="0.25">
      <c r="A255" s="23" t="s">
        <v>134</v>
      </c>
      <c r="B255" s="17" t="s">
        <v>27</v>
      </c>
      <c r="C255" s="17" t="s">
        <v>17</v>
      </c>
      <c r="D255" s="17" t="s">
        <v>13</v>
      </c>
      <c r="E255" s="17" t="s">
        <v>13</v>
      </c>
      <c r="F255" s="18">
        <v>3</v>
      </c>
      <c r="G255" s="17" t="s">
        <v>181</v>
      </c>
      <c r="H255" s="18">
        <v>29490</v>
      </c>
      <c r="I255" s="18"/>
      <c r="J255" s="20">
        <f>J256</f>
        <v>1200</v>
      </c>
      <c r="K255" s="20">
        <f>K256</f>
        <v>0</v>
      </c>
    </row>
    <row r="256" spans="1:30" ht="30" x14ac:dyDescent="0.25">
      <c r="A256" s="23" t="s">
        <v>196</v>
      </c>
      <c r="B256" s="17" t="s">
        <v>27</v>
      </c>
      <c r="C256" s="17" t="s">
        <v>17</v>
      </c>
      <c r="D256" s="17" t="s">
        <v>13</v>
      </c>
      <c r="E256" s="17" t="s">
        <v>13</v>
      </c>
      <c r="F256" s="18">
        <v>3</v>
      </c>
      <c r="G256" s="17" t="s">
        <v>181</v>
      </c>
      <c r="H256" s="18">
        <v>29490</v>
      </c>
      <c r="I256" s="18">
        <v>240</v>
      </c>
      <c r="J256" s="20">
        <f>2200-1000</f>
        <v>1200</v>
      </c>
      <c r="K256" s="20">
        <v>0</v>
      </c>
    </row>
    <row r="257" spans="1:11" x14ac:dyDescent="0.25">
      <c r="A257" s="23" t="s">
        <v>155</v>
      </c>
      <c r="B257" s="17" t="s">
        <v>27</v>
      </c>
      <c r="C257" s="17" t="s">
        <v>17</v>
      </c>
      <c r="D257" s="17" t="s">
        <v>13</v>
      </c>
      <c r="E257" s="17" t="s">
        <v>13</v>
      </c>
      <c r="F257" s="18">
        <v>3</v>
      </c>
      <c r="G257" s="17" t="s">
        <v>181</v>
      </c>
      <c r="H257" s="17" t="s">
        <v>277</v>
      </c>
      <c r="I257" s="18"/>
      <c r="J257" s="20">
        <f>J258</f>
        <v>1200</v>
      </c>
      <c r="K257" s="20">
        <f>K258</f>
        <v>0</v>
      </c>
    </row>
    <row r="258" spans="1:11" ht="30" x14ac:dyDescent="0.25">
      <c r="A258" s="23" t="s">
        <v>196</v>
      </c>
      <c r="B258" s="17" t="s">
        <v>27</v>
      </c>
      <c r="C258" s="17" t="s">
        <v>17</v>
      </c>
      <c r="D258" s="17" t="s">
        <v>13</v>
      </c>
      <c r="E258" s="17" t="s">
        <v>13</v>
      </c>
      <c r="F258" s="18">
        <v>3</v>
      </c>
      <c r="G258" s="17" t="s">
        <v>181</v>
      </c>
      <c r="H258" s="17" t="s">
        <v>277</v>
      </c>
      <c r="I258" s="18">
        <v>240</v>
      </c>
      <c r="J258" s="20">
        <v>1200</v>
      </c>
      <c r="K258" s="20">
        <v>0</v>
      </c>
    </row>
    <row r="259" spans="1:11" x14ac:dyDescent="0.25">
      <c r="A259" s="23" t="s">
        <v>156</v>
      </c>
      <c r="B259" s="17" t="s">
        <v>27</v>
      </c>
      <c r="C259" s="17" t="s">
        <v>17</v>
      </c>
      <c r="D259" s="17" t="s">
        <v>13</v>
      </c>
      <c r="E259" s="17" t="s">
        <v>13</v>
      </c>
      <c r="F259" s="18">
        <v>3</v>
      </c>
      <c r="G259" s="17" t="s">
        <v>181</v>
      </c>
      <c r="H259" s="17" t="s">
        <v>246</v>
      </c>
      <c r="I259" s="18"/>
      <c r="J259" s="20">
        <f>J260</f>
        <v>500</v>
      </c>
      <c r="K259" s="20">
        <f>K260</f>
        <v>0</v>
      </c>
    </row>
    <row r="260" spans="1:11" ht="30" x14ac:dyDescent="0.25">
      <c r="A260" s="23" t="s">
        <v>196</v>
      </c>
      <c r="B260" s="17" t="s">
        <v>27</v>
      </c>
      <c r="C260" s="17" t="s">
        <v>17</v>
      </c>
      <c r="D260" s="17" t="s">
        <v>13</v>
      </c>
      <c r="E260" s="17" t="s">
        <v>13</v>
      </c>
      <c r="F260" s="18">
        <v>3</v>
      </c>
      <c r="G260" s="17" t="s">
        <v>181</v>
      </c>
      <c r="H260" s="17" t="s">
        <v>246</v>
      </c>
      <c r="I260" s="18">
        <v>240</v>
      </c>
      <c r="J260" s="20">
        <f>2500-2000</f>
        <v>500</v>
      </c>
      <c r="K260" s="20">
        <v>0</v>
      </c>
    </row>
    <row r="261" spans="1:11" hidden="1" x14ac:dyDescent="0.25">
      <c r="A261" s="23" t="s">
        <v>170</v>
      </c>
      <c r="B261" s="17" t="s">
        <v>27</v>
      </c>
      <c r="C261" s="17" t="s">
        <v>17</v>
      </c>
      <c r="D261" s="17" t="s">
        <v>13</v>
      </c>
      <c r="E261" s="17" t="s">
        <v>13</v>
      </c>
      <c r="F261" s="18">
        <v>3</v>
      </c>
      <c r="G261" s="17" t="s">
        <v>181</v>
      </c>
      <c r="H261" s="17" t="s">
        <v>247</v>
      </c>
      <c r="I261" s="18"/>
      <c r="J261" s="20">
        <f>J262</f>
        <v>0</v>
      </c>
      <c r="K261" s="20">
        <f>K262</f>
        <v>0</v>
      </c>
    </row>
    <row r="262" spans="1:11" ht="30" hidden="1" x14ac:dyDescent="0.25">
      <c r="A262" s="23" t="s">
        <v>196</v>
      </c>
      <c r="B262" s="17" t="s">
        <v>27</v>
      </c>
      <c r="C262" s="17" t="s">
        <v>17</v>
      </c>
      <c r="D262" s="17" t="s">
        <v>13</v>
      </c>
      <c r="E262" s="17" t="s">
        <v>13</v>
      </c>
      <c r="F262" s="18">
        <v>3</v>
      </c>
      <c r="G262" s="17" t="s">
        <v>181</v>
      </c>
      <c r="H262" s="17" t="s">
        <v>247</v>
      </c>
      <c r="I262" s="18">
        <v>240</v>
      </c>
      <c r="J262" s="20"/>
      <c r="K262" s="20"/>
    </row>
    <row r="263" spans="1:11" hidden="1" x14ac:dyDescent="0.25">
      <c r="A263" s="23" t="s">
        <v>211</v>
      </c>
      <c r="B263" s="17" t="s">
        <v>27</v>
      </c>
      <c r="C263" s="17" t="s">
        <v>17</v>
      </c>
      <c r="D263" s="17" t="s">
        <v>13</v>
      </c>
      <c r="E263" s="17" t="s">
        <v>13</v>
      </c>
      <c r="F263" s="18">
        <v>3</v>
      </c>
      <c r="G263" s="17" t="s">
        <v>181</v>
      </c>
      <c r="H263" s="17" t="s">
        <v>248</v>
      </c>
      <c r="I263" s="18"/>
      <c r="J263" s="20">
        <f>J264</f>
        <v>0</v>
      </c>
      <c r="K263" s="20">
        <f>K264</f>
        <v>0</v>
      </c>
    </row>
    <row r="264" spans="1:11" ht="30" hidden="1" x14ac:dyDescent="0.25">
      <c r="A264" s="23" t="s">
        <v>196</v>
      </c>
      <c r="B264" s="17" t="s">
        <v>27</v>
      </c>
      <c r="C264" s="17" t="s">
        <v>17</v>
      </c>
      <c r="D264" s="17" t="s">
        <v>13</v>
      </c>
      <c r="E264" s="17" t="s">
        <v>13</v>
      </c>
      <c r="F264" s="18">
        <v>3</v>
      </c>
      <c r="G264" s="17" t="s">
        <v>181</v>
      </c>
      <c r="H264" s="17" t="s">
        <v>248</v>
      </c>
      <c r="I264" s="18">
        <v>240</v>
      </c>
      <c r="J264" s="20">
        <v>0</v>
      </c>
      <c r="K264" s="20">
        <v>0</v>
      </c>
    </row>
    <row r="265" spans="1:11" x14ac:dyDescent="0.25">
      <c r="A265" s="23" t="s">
        <v>171</v>
      </c>
      <c r="B265" s="17" t="s">
        <v>27</v>
      </c>
      <c r="C265" s="17" t="s">
        <v>17</v>
      </c>
      <c r="D265" s="17" t="s">
        <v>13</v>
      </c>
      <c r="E265" s="17" t="s">
        <v>13</v>
      </c>
      <c r="F265" s="18">
        <v>3</v>
      </c>
      <c r="G265" s="17" t="s">
        <v>181</v>
      </c>
      <c r="H265" s="17" t="s">
        <v>249</v>
      </c>
      <c r="I265" s="18"/>
      <c r="J265" s="20">
        <f>J266</f>
        <v>1070</v>
      </c>
      <c r="K265" s="20">
        <f>K266</f>
        <v>0</v>
      </c>
    </row>
    <row r="266" spans="1:11" ht="30" customHeight="1" x14ac:dyDescent="0.25">
      <c r="A266" s="23" t="s">
        <v>196</v>
      </c>
      <c r="B266" s="17" t="s">
        <v>27</v>
      </c>
      <c r="C266" s="17" t="s">
        <v>17</v>
      </c>
      <c r="D266" s="17" t="s">
        <v>13</v>
      </c>
      <c r="E266" s="17" t="s">
        <v>13</v>
      </c>
      <c r="F266" s="18">
        <v>3</v>
      </c>
      <c r="G266" s="17" t="s">
        <v>181</v>
      </c>
      <c r="H266" s="17" t="s">
        <v>249</v>
      </c>
      <c r="I266" s="18">
        <v>240</v>
      </c>
      <c r="J266" s="20">
        <f>2000-930</f>
        <v>1070</v>
      </c>
      <c r="K266" s="20">
        <v>0</v>
      </c>
    </row>
    <row r="267" spans="1:11" x14ac:dyDescent="0.25">
      <c r="A267" s="25" t="s">
        <v>116</v>
      </c>
      <c r="B267" s="14">
        <v>871</v>
      </c>
      <c r="C267" s="13" t="s">
        <v>17</v>
      </c>
      <c r="D267" s="13" t="s">
        <v>13</v>
      </c>
      <c r="E267" s="13" t="s">
        <v>100</v>
      </c>
      <c r="F267" s="14">
        <v>0</v>
      </c>
      <c r="G267" s="13" t="s">
        <v>181</v>
      </c>
      <c r="H267" s="13" t="s">
        <v>335</v>
      </c>
      <c r="I267" s="18"/>
      <c r="J267" s="24">
        <f>J268</f>
        <v>0</v>
      </c>
      <c r="K267" s="24">
        <f>K268</f>
        <v>18439</v>
      </c>
    </row>
    <row r="268" spans="1:11" x14ac:dyDescent="0.25">
      <c r="A268" s="23" t="s">
        <v>336</v>
      </c>
      <c r="B268" s="18">
        <v>871</v>
      </c>
      <c r="C268" s="17" t="s">
        <v>17</v>
      </c>
      <c r="D268" s="17" t="s">
        <v>13</v>
      </c>
      <c r="E268" s="17" t="s">
        <v>100</v>
      </c>
      <c r="F268" s="18">
        <v>9</v>
      </c>
      <c r="G268" s="17" t="s">
        <v>181</v>
      </c>
      <c r="H268" s="17" t="s">
        <v>335</v>
      </c>
      <c r="I268" s="18"/>
      <c r="J268" s="20">
        <f>J269</f>
        <v>0</v>
      </c>
      <c r="K268" s="20">
        <f>K269</f>
        <v>18439</v>
      </c>
    </row>
    <row r="269" spans="1:11" x14ac:dyDescent="0.25">
      <c r="A269" s="23" t="s">
        <v>336</v>
      </c>
      <c r="B269" s="18">
        <v>871</v>
      </c>
      <c r="C269" s="17" t="s">
        <v>17</v>
      </c>
      <c r="D269" s="17" t="s">
        <v>13</v>
      </c>
      <c r="E269" s="17" t="s">
        <v>100</v>
      </c>
      <c r="F269" s="18">
        <v>9</v>
      </c>
      <c r="G269" s="17" t="s">
        <v>181</v>
      </c>
      <c r="H269" s="17" t="s">
        <v>335</v>
      </c>
      <c r="I269" s="18"/>
      <c r="J269" s="20">
        <f>J270+J272+J274+J276+J278+J280</f>
        <v>0</v>
      </c>
      <c r="K269" s="20">
        <f>K270+K272+K274+K276+K278+K280</f>
        <v>18439</v>
      </c>
    </row>
    <row r="270" spans="1:11" x14ac:dyDescent="0.25">
      <c r="A270" s="23" t="s">
        <v>128</v>
      </c>
      <c r="B270" s="17" t="s">
        <v>27</v>
      </c>
      <c r="C270" s="17" t="s">
        <v>17</v>
      </c>
      <c r="D270" s="17" t="s">
        <v>13</v>
      </c>
      <c r="E270" s="17" t="s">
        <v>100</v>
      </c>
      <c r="F270" s="18">
        <v>9</v>
      </c>
      <c r="G270" s="17" t="s">
        <v>181</v>
      </c>
      <c r="H270" s="17" t="s">
        <v>242</v>
      </c>
      <c r="I270" s="18"/>
      <c r="J270" s="20">
        <f>J271</f>
        <v>0</v>
      </c>
      <c r="K270" s="20">
        <f>K271</f>
        <v>6712</v>
      </c>
    </row>
    <row r="271" spans="1:11" ht="30" x14ac:dyDescent="0.25">
      <c r="A271" s="23" t="s">
        <v>196</v>
      </c>
      <c r="B271" s="17" t="s">
        <v>27</v>
      </c>
      <c r="C271" s="17" t="s">
        <v>17</v>
      </c>
      <c r="D271" s="17" t="s">
        <v>13</v>
      </c>
      <c r="E271" s="17" t="s">
        <v>100</v>
      </c>
      <c r="F271" s="18">
        <v>9</v>
      </c>
      <c r="G271" s="17" t="s">
        <v>181</v>
      </c>
      <c r="H271" s="17" t="s">
        <v>242</v>
      </c>
      <c r="I271" s="18">
        <v>240</v>
      </c>
      <c r="J271" s="20">
        <v>0</v>
      </c>
      <c r="K271" s="20">
        <v>6712</v>
      </c>
    </row>
    <row r="272" spans="1:11" x14ac:dyDescent="0.25">
      <c r="A272" s="23" t="s">
        <v>131</v>
      </c>
      <c r="B272" s="17" t="s">
        <v>27</v>
      </c>
      <c r="C272" s="17" t="s">
        <v>17</v>
      </c>
      <c r="D272" s="17" t="s">
        <v>13</v>
      </c>
      <c r="E272" s="17" t="s">
        <v>100</v>
      </c>
      <c r="F272" s="18">
        <v>9</v>
      </c>
      <c r="G272" s="17" t="s">
        <v>181</v>
      </c>
      <c r="H272" s="17" t="s">
        <v>243</v>
      </c>
      <c r="I272" s="18"/>
      <c r="J272" s="20">
        <f>J273</f>
        <v>0</v>
      </c>
      <c r="K272" s="20">
        <f>K273</f>
        <v>4000</v>
      </c>
    </row>
    <row r="273" spans="1:11" ht="30" x14ac:dyDescent="0.25">
      <c r="A273" s="23" t="s">
        <v>196</v>
      </c>
      <c r="B273" s="17" t="s">
        <v>27</v>
      </c>
      <c r="C273" s="17" t="s">
        <v>17</v>
      </c>
      <c r="D273" s="17" t="s">
        <v>13</v>
      </c>
      <c r="E273" s="17" t="s">
        <v>100</v>
      </c>
      <c r="F273" s="18">
        <v>9</v>
      </c>
      <c r="G273" s="17" t="s">
        <v>181</v>
      </c>
      <c r="H273" s="17" t="s">
        <v>243</v>
      </c>
      <c r="I273" s="18">
        <v>240</v>
      </c>
      <c r="J273" s="20">
        <v>0</v>
      </c>
      <c r="K273" s="20">
        <v>4000</v>
      </c>
    </row>
    <row r="274" spans="1:11" x14ac:dyDescent="0.25">
      <c r="A274" s="23" t="s">
        <v>130</v>
      </c>
      <c r="B274" s="17" t="s">
        <v>27</v>
      </c>
      <c r="C274" s="17" t="s">
        <v>17</v>
      </c>
      <c r="D274" s="17" t="s">
        <v>13</v>
      </c>
      <c r="E274" s="17" t="s">
        <v>100</v>
      </c>
      <c r="F274" s="18">
        <v>9</v>
      </c>
      <c r="G274" s="17" t="s">
        <v>181</v>
      </c>
      <c r="H274" s="17" t="s">
        <v>244</v>
      </c>
      <c r="I274" s="18"/>
      <c r="J274" s="20">
        <f>J275</f>
        <v>0</v>
      </c>
      <c r="K274" s="20">
        <f>K275</f>
        <v>500</v>
      </c>
    </row>
    <row r="275" spans="1:11" ht="30" x14ac:dyDescent="0.25">
      <c r="A275" s="23" t="s">
        <v>196</v>
      </c>
      <c r="B275" s="17" t="s">
        <v>27</v>
      </c>
      <c r="C275" s="17" t="s">
        <v>17</v>
      </c>
      <c r="D275" s="17" t="s">
        <v>13</v>
      </c>
      <c r="E275" s="17" t="s">
        <v>100</v>
      </c>
      <c r="F275" s="18">
        <v>9</v>
      </c>
      <c r="G275" s="17" t="s">
        <v>181</v>
      </c>
      <c r="H275" s="17" t="s">
        <v>244</v>
      </c>
      <c r="I275" s="18">
        <v>240</v>
      </c>
      <c r="J275" s="20">
        <v>0</v>
      </c>
      <c r="K275" s="20">
        <v>500</v>
      </c>
    </row>
    <row r="276" spans="1:11" x14ac:dyDescent="0.25">
      <c r="A276" s="23" t="s">
        <v>132</v>
      </c>
      <c r="B276" s="17" t="s">
        <v>27</v>
      </c>
      <c r="C276" s="17" t="s">
        <v>17</v>
      </c>
      <c r="D276" s="17" t="s">
        <v>13</v>
      </c>
      <c r="E276" s="17" t="s">
        <v>100</v>
      </c>
      <c r="F276" s="18">
        <v>9</v>
      </c>
      <c r="G276" s="17" t="s">
        <v>181</v>
      </c>
      <c r="H276" s="18">
        <v>29220</v>
      </c>
      <c r="I276" s="18"/>
      <c r="J276" s="20">
        <f>J277</f>
        <v>0</v>
      </c>
      <c r="K276" s="20">
        <f>K277</f>
        <v>900</v>
      </c>
    </row>
    <row r="277" spans="1:11" ht="30" x14ac:dyDescent="0.25">
      <c r="A277" s="23" t="s">
        <v>196</v>
      </c>
      <c r="B277" s="17" t="s">
        <v>27</v>
      </c>
      <c r="C277" s="17" t="s">
        <v>17</v>
      </c>
      <c r="D277" s="17" t="s">
        <v>13</v>
      </c>
      <c r="E277" s="17" t="s">
        <v>100</v>
      </c>
      <c r="F277" s="18">
        <v>9</v>
      </c>
      <c r="G277" s="17" t="s">
        <v>181</v>
      </c>
      <c r="H277" s="18">
        <v>29220</v>
      </c>
      <c r="I277" s="18">
        <v>240</v>
      </c>
      <c r="J277" s="20">
        <v>0</v>
      </c>
      <c r="K277" s="20">
        <v>900</v>
      </c>
    </row>
    <row r="278" spans="1:11" x14ac:dyDescent="0.25">
      <c r="A278" s="23" t="s">
        <v>135</v>
      </c>
      <c r="B278" s="17" t="s">
        <v>27</v>
      </c>
      <c r="C278" s="17" t="s">
        <v>17</v>
      </c>
      <c r="D278" s="17" t="s">
        <v>13</v>
      </c>
      <c r="E278" s="17" t="s">
        <v>100</v>
      </c>
      <c r="F278" s="18">
        <v>9</v>
      </c>
      <c r="G278" s="17" t="s">
        <v>181</v>
      </c>
      <c r="H278" s="17" t="s">
        <v>245</v>
      </c>
      <c r="I278" s="18"/>
      <c r="J278" s="20">
        <f>J279</f>
        <v>0</v>
      </c>
      <c r="K278" s="20">
        <f>K279</f>
        <v>5127</v>
      </c>
    </row>
    <row r="279" spans="1:11" ht="30" x14ac:dyDescent="0.25">
      <c r="A279" s="23" t="s">
        <v>196</v>
      </c>
      <c r="B279" s="17" t="s">
        <v>27</v>
      </c>
      <c r="C279" s="17" t="s">
        <v>17</v>
      </c>
      <c r="D279" s="17" t="s">
        <v>13</v>
      </c>
      <c r="E279" s="17" t="s">
        <v>100</v>
      </c>
      <c r="F279" s="18">
        <v>9</v>
      </c>
      <c r="G279" s="17" t="s">
        <v>181</v>
      </c>
      <c r="H279" s="17" t="s">
        <v>245</v>
      </c>
      <c r="I279" s="18">
        <v>240</v>
      </c>
      <c r="J279" s="20">
        <v>0</v>
      </c>
      <c r="K279" s="20">
        <f>19119.8-3161-10831.8</f>
        <v>5127</v>
      </c>
    </row>
    <row r="280" spans="1:11" x14ac:dyDescent="0.25">
      <c r="A280" s="23" t="s">
        <v>155</v>
      </c>
      <c r="B280" s="17" t="s">
        <v>27</v>
      </c>
      <c r="C280" s="17" t="s">
        <v>17</v>
      </c>
      <c r="D280" s="17" t="s">
        <v>13</v>
      </c>
      <c r="E280" s="17" t="s">
        <v>100</v>
      </c>
      <c r="F280" s="18">
        <v>9</v>
      </c>
      <c r="G280" s="17" t="s">
        <v>181</v>
      </c>
      <c r="H280" s="17" t="s">
        <v>277</v>
      </c>
      <c r="I280" s="18"/>
      <c r="J280" s="20">
        <f>J281</f>
        <v>0</v>
      </c>
      <c r="K280" s="20">
        <f>K281</f>
        <v>1200</v>
      </c>
    </row>
    <row r="281" spans="1:11" ht="30" x14ac:dyDescent="0.25">
      <c r="A281" s="23" t="s">
        <v>196</v>
      </c>
      <c r="B281" s="17" t="s">
        <v>27</v>
      </c>
      <c r="C281" s="17" t="s">
        <v>17</v>
      </c>
      <c r="D281" s="17" t="s">
        <v>13</v>
      </c>
      <c r="E281" s="17" t="s">
        <v>100</v>
      </c>
      <c r="F281" s="18">
        <v>9</v>
      </c>
      <c r="G281" s="17" t="s">
        <v>181</v>
      </c>
      <c r="H281" s="17" t="s">
        <v>277</v>
      </c>
      <c r="I281" s="18">
        <v>240</v>
      </c>
      <c r="J281" s="20">
        <v>0</v>
      </c>
      <c r="K281" s="20">
        <v>1200</v>
      </c>
    </row>
    <row r="282" spans="1:11" x14ac:dyDescent="0.25">
      <c r="A282" s="25" t="s">
        <v>314</v>
      </c>
      <c r="B282" s="13" t="s">
        <v>27</v>
      </c>
      <c r="C282" s="13" t="s">
        <v>17</v>
      </c>
      <c r="D282" s="13" t="s">
        <v>17</v>
      </c>
      <c r="E282" s="13" t="s">
        <v>181</v>
      </c>
      <c r="F282" s="14">
        <v>0</v>
      </c>
      <c r="G282" s="13" t="s">
        <v>181</v>
      </c>
      <c r="H282" s="13" t="s">
        <v>335</v>
      </c>
      <c r="I282" s="14"/>
      <c r="J282" s="24">
        <f>J283+J289+J300</f>
        <v>18465.8</v>
      </c>
      <c r="K282" s="24">
        <f>K283+K289+K300</f>
        <v>18086.7</v>
      </c>
    </row>
    <row r="283" spans="1:11" ht="30" x14ac:dyDescent="0.25">
      <c r="A283" s="16" t="s">
        <v>374</v>
      </c>
      <c r="B283" s="17" t="s">
        <v>17</v>
      </c>
      <c r="C283" s="17" t="s">
        <v>17</v>
      </c>
      <c r="D283" s="17" t="s">
        <v>17</v>
      </c>
      <c r="E283" s="17" t="s">
        <v>13</v>
      </c>
      <c r="F283" s="18">
        <v>0</v>
      </c>
      <c r="G283" s="17" t="s">
        <v>181</v>
      </c>
      <c r="H283" s="17" t="s">
        <v>335</v>
      </c>
      <c r="I283" s="14"/>
      <c r="J283" s="20">
        <f>J284</f>
        <v>18095.8</v>
      </c>
      <c r="K283" s="20">
        <f>K284</f>
        <v>0</v>
      </c>
    </row>
    <row r="284" spans="1:11" s="27" customFormat="1" x14ac:dyDescent="0.25">
      <c r="A284" s="25" t="s">
        <v>136</v>
      </c>
      <c r="B284" s="13" t="s">
        <v>27</v>
      </c>
      <c r="C284" s="13" t="s">
        <v>17</v>
      </c>
      <c r="D284" s="13" t="s">
        <v>17</v>
      </c>
      <c r="E284" s="13" t="s">
        <v>13</v>
      </c>
      <c r="F284" s="14">
        <v>4</v>
      </c>
      <c r="G284" s="13" t="s">
        <v>181</v>
      </c>
      <c r="H284" s="13" t="s">
        <v>335</v>
      </c>
      <c r="I284" s="14"/>
      <c r="J284" s="24">
        <f>J285</f>
        <v>18095.8</v>
      </c>
      <c r="K284" s="24">
        <f>K285</f>
        <v>0</v>
      </c>
    </row>
    <row r="285" spans="1:11" ht="30" x14ac:dyDescent="0.25">
      <c r="A285" s="23" t="s">
        <v>137</v>
      </c>
      <c r="B285" s="17" t="s">
        <v>27</v>
      </c>
      <c r="C285" s="17" t="s">
        <v>17</v>
      </c>
      <c r="D285" s="17" t="s">
        <v>17</v>
      </c>
      <c r="E285" s="17" t="s">
        <v>13</v>
      </c>
      <c r="F285" s="18">
        <v>4</v>
      </c>
      <c r="G285" s="17" t="s">
        <v>181</v>
      </c>
      <c r="H285" s="17" t="s">
        <v>250</v>
      </c>
      <c r="I285" s="18"/>
      <c r="J285" s="20">
        <f>SUM(J286:J288)</f>
        <v>18095.8</v>
      </c>
      <c r="K285" s="20">
        <f>SUM(K286:K288)</f>
        <v>0</v>
      </c>
    </row>
    <row r="286" spans="1:11" x14ac:dyDescent="0.25">
      <c r="A286" s="16" t="s">
        <v>186</v>
      </c>
      <c r="B286" s="17" t="s">
        <v>27</v>
      </c>
      <c r="C286" s="17" t="s">
        <v>17</v>
      </c>
      <c r="D286" s="17" t="s">
        <v>17</v>
      </c>
      <c r="E286" s="17" t="s">
        <v>13</v>
      </c>
      <c r="F286" s="18">
        <v>4</v>
      </c>
      <c r="G286" s="17" t="s">
        <v>181</v>
      </c>
      <c r="H286" s="17" t="s">
        <v>250</v>
      </c>
      <c r="I286" s="18">
        <v>110</v>
      </c>
      <c r="J286" s="20">
        <v>15065.3</v>
      </c>
      <c r="K286" s="20">
        <v>0</v>
      </c>
    </row>
    <row r="287" spans="1:11" ht="30" x14ac:dyDescent="0.25">
      <c r="A287" s="23" t="s">
        <v>196</v>
      </c>
      <c r="B287" s="17" t="s">
        <v>27</v>
      </c>
      <c r="C287" s="17" t="s">
        <v>17</v>
      </c>
      <c r="D287" s="17" t="s">
        <v>17</v>
      </c>
      <c r="E287" s="17" t="s">
        <v>13</v>
      </c>
      <c r="F287" s="18">
        <v>4</v>
      </c>
      <c r="G287" s="17" t="s">
        <v>181</v>
      </c>
      <c r="H287" s="17" t="s">
        <v>250</v>
      </c>
      <c r="I287" s="18">
        <v>240</v>
      </c>
      <c r="J287" s="20">
        <v>2979.5</v>
      </c>
      <c r="K287" s="20">
        <v>0</v>
      </c>
    </row>
    <row r="288" spans="1:11" x14ac:dyDescent="0.25">
      <c r="A288" s="16" t="s">
        <v>188</v>
      </c>
      <c r="B288" s="17" t="s">
        <v>27</v>
      </c>
      <c r="C288" s="17" t="s">
        <v>17</v>
      </c>
      <c r="D288" s="17" t="s">
        <v>17</v>
      </c>
      <c r="E288" s="17" t="s">
        <v>13</v>
      </c>
      <c r="F288" s="18">
        <v>4</v>
      </c>
      <c r="G288" s="17" t="s">
        <v>181</v>
      </c>
      <c r="H288" s="17" t="s">
        <v>250</v>
      </c>
      <c r="I288" s="18">
        <v>850</v>
      </c>
      <c r="J288" s="20">
        <v>51</v>
      </c>
      <c r="K288" s="20">
        <v>0</v>
      </c>
    </row>
    <row r="289" spans="1:11" s="27" customFormat="1" ht="43.5" x14ac:dyDescent="0.25">
      <c r="A289" s="12" t="s">
        <v>197</v>
      </c>
      <c r="B289" s="14">
        <v>871</v>
      </c>
      <c r="C289" s="13" t="s">
        <v>17</v>
      </c>
      <c r="D289" s="13" t="s">
        <v>17</v>
      </c>
      <c r="E289" s="13" t="s">
        <v>21</v>
      </c>
      <c r="F289" s="14">
        <v>0</v>
      </c>
      <c r="G289" s="13" t="s">
        <v>181</v>
      </c>
      <c r="H289" s="13" t="s">
        <v>335</v>
      </c>
      <c r="I289" s="14"/>
      <c r="J289" s="24">
        <f>J290</f>
        <v>370</v>
      </c>
      <c r="K289" s="24">
        <f>K290</f>
        <v>0</v>
      </c>
    </row>
    <row r="290" spans="1:11" x14ac:dyDescent="0.25">
      <c r="A290" s="12" t="s">
        <v>212</v>
      </c>
      <c r="B290" s="14">
        <v>871</v>
      </c>
      <c r="C290" s="13" t="s">
        <v>17</v>
      </c>
      <c r="D290" s="13" t="s">
        <v>17</v>
      </c>
      <c r="E290" s="13" t="s">
        <v>21</v>
      </c>
      <c r="F290" s="14">
        <v>2</v>
      </c>
      <c r="G290" s="13" t="s">
        <v>181</v>
      </c>
      <c r="H290" s="13" t="s">
        <v>335</v>
      </c>
      <c r="I290" s="14"/>
      <c r="J290" s="24">
        <f>J291+J294+J297</f>
        <v>370</v>
      </c>
      <c r="K290" s="24">
        <f>K291+K294+K297</f>
        <v>0</v>
      </c>
    </row>
    <row r="291" spans="1:11" x14ac:dyDescent="0.25">
      <c r="A291" s="16" t="s">
        <v>278</v>
      </c>
      <c r="B291" s="18">
        <v>871</v>
      </c>
      <c r="C291" s="17" t="s">
        <v>17</v>
      </c>
      <c r="D291" s="17" t="s">
        <v>17</v>
      </c>
      <c r="E291" s="17" t="s">
        <v>21</v>
      </c>
      <c r="F291" s="18">
        <v>2</v>
      </c>
      <c r="G291" s="17" t="s">
        <v>12</v>
      </c>
      <c r="H291" s="17" t="s">
        <v>335</v>
      </c>
      <c r="I291" s="18"/>
      <c r="J291" s="20">
        <f>J292</f>
        <v>50</v>
      </c>
      <c r="K291" s="20">
        <f>K292</f>
        <v>0</v>
      </c>
    </row>
    <row r="292" spans="1:11" ht="30" x14ac:dyDescent="0.25">
      <c r="A292" s="23" t="s">
        <v>199</v>
      </c>
      <c r="B292" s="18">
        <v>871</v>
      </c>
      <c r="C292" s="17" t="s">
        <v>17</v>
      </c>
      <c r="D292" s="17" t="s">
        <v>17</v>
      </c>
      <c r="E292" s="17" t="s">
        <v>21</v>
      </c>
      <c r="F292" s="17" t="s">
        <v>178</v>
      </c>
      <c r="G292" s="17" t="s">
        <v>12</v>
      </c>
      <c r="H292" s="17" t="s">
        <v>227</v>
      </c>
      <c r="I292" s="17"/>
      <c r="J292" s="20">
        <f>J293</f>
        <v>50</v>
      </c>
      <c r="K292" s="20">
        <f>K293</f>
        <v>0</v>
      </c>
    </row>
    <row r="293" spans="1:11" ht="30" x14ac:dyDescent="0.25">
      <c r="A293" s="23" t="s">
        <v>196</v>
      </c>
      <c r="B293" s="18">
        <v>871</v>
      </c>
      <c r="C293" s="17" t="s">
        <v>17</v>
      </c>
      <c r="D293" s="17" t="s">
        <v>17</v>
      </c>
      <c r="E293" s="17" t="s">
        <v>21</v>
      </c>
      <c r="F293" s="17" t="s">
        <v>178</v>
      </c>
      <c r="G293" s="17" t="s">
        <v>12</v>
      </c>
      <c r="H293" s="17" t="s">
        <v>227</v>
      </c>
      <c r="I293" s="17" t="s">
        <v>202</v>
      </c>
      <c r="J293" s="20">
        <v>50</v>
      </c>
      <c r="K293" s="20">
        <v>0</v>
      </c>
    </row>
    <row r="294" spans="1:11" x14ac:dyDescent="0.25">
      <c r="A294" s="16" t="s">
        <v>279</v>
      </c>
      <c r="B294" s="18">
        <v>871</v>
      </c>
      <c r="C294" s="17" t="s">
        <v>17</v>
      </c>
      <c r="D294" s="17" t="s">
        <v>17</v>
      </c>
      <c r="E294" s="17" t="s">
        <v>21</v>
      </c>
      <c r="F294" s="18">
        <v>2</v>
      </c>
      <c r="G294" s="17" t="s">
        <v>14</v>
      </c>
      <c r="H294" s="17"/>
      <c r="I294" s="18"/>
      <c r="J294" s="20">
        <f>J295</f>
        <v>300</v>
      </c>
      <c r="K294" s="20">
        <f>K295</f>
        <v>0</v>
      </c>
    </row>
    <row r="295" spans="1:11" ht="30" x14ac:dyDescent="0.25">
      <c r="A295" s="23" t="s">
        <v>199</v>
      </c>
      <c r="B295" s="18">
        <v>871</v>
      </c>
      <c r="C295" s="17" t="s">
        <v>17</v>
      </c>
      <c r="D295" s="17" t="s">
        <v>17</v>
      </c>
      <c r="E295" s="17" t="s">
        <v>21</v>
      </c>
      <c r="F295" s="17" t="s">
        <v>178</v>
      </c>
      <c r="G295" s="17" t="s">
        <v>14</v>
      </c>
      <c r="H295" s="17" t="s">
        <v>227</v>
      </c>
      <c r="I295" s="17"/>
      <c r="J295" s="20">
        <f>J296</f>
        <v>300</v>
      </c>
      <c r="K295" s="20">
        <f>K296</f>
        <v>0</v>
      </c>
    </row>
    <row r="296" spans="1:11" ht="30" x14ac:dyDescent="0.25">
      <c r="A296" s="23" t="s">
        <v>196</v>
      </c>
      <c r="B296" s="18">
        <v>871</v>
      </c>
      <c r="C296" s="17" t="s">
        <v>17</v>
      </c>
      <c r="D296" s="17" t="s">
        <v>17</v>
      </c>
      <c r="E296" s="17" t="s">
        <v>21</v>
      </c>
      <c r="F296" s="17" t="s">
        <v>178</v>
      </c>
      <c r="G296" s="17" t="s">
        <v>14</v>
      </c>
      <c r="H296" s="17" t="s">
        <v>227</v>
      </c>
      <c r="I296" s="17" t="s">
        <v>202</v>
      </c>
      <c r="J296" s="20">
        <v>300</v>
      </c>
      <c r="K296" s="20">
        <v>0</v>
      </c>
    </row>
    <row r="297" spans="1:11" x14ac:dyDescent="0.25">
      <c r="A297" s="16" t="s">
        <v>282</v>
      </c>
      <c r="B297" s="18">
        <v>871</v>
      </c>
      <c r="C297" s="17" t="s">
        <v>17</v>
      </c>
      <c r="D297" s="17" t="s">
        <v>17</v>
      </c>
      <c r="E297" s="17" t="s">
        <v>21</v>
      </c>
      <c r="F297" s="17" t="s">
        <v>178</v>
      </c>
      <c r="G297" s="17" t="s">
        <v>13</v>
      </c>
      <c r="H297" s="17"/>
      <c r="I297" s="17"/>
      <c r="J297" s="20">
        <f>J298</f>
        <v>20</v>
      </c>
      <c r="K297" s="20">
        <f>K298</f>
        <v>0</v>
      </c>
    </row>
    <row r="298" spans="1:11" ht="30" x14ac:dyDescent="0.25">
      <c r="A298" s="23" t="s">
        <v>199</v>
      </c>
      <c r="B298" s="18">
        <v>871</v>
      </c>
      <c r="C298" s="17" t="s">
        <v>17</v>
      </c>
      <c r="D298" s="17" t="s">
        <v>17</v>
      </c>
      <c r="E298" s="17" t="s">
        <v>21</v>
      </c>
      <c r="F298" s="17" t="s">
        <v>178</v>
      </c>
      <c r="G298" s="17" t="s">
        <v>13</v>
      </c>
      <c r="H298" s="17" t="s">
        <v>227</v>
      </c>
      <c r="I298" s="17"/>
      <c r="J298" s="20">
        <f>J299</f>
        <v>20</v>
      </c>
      <c r="K298" s="20">
        <f>K299</f>
        <v>0</v>
      </c>
    </row>
    <row r="299" spans="1:11" ht="30" x14ac:dyDescent="0.25">
      <c r="A299" s="23" t="s">
        <v>196</v>
      </c>
      <c r="B299" s="18">
        <v>871</v>
      </c>
      <c r="C299" s="17" t="s">
        <v>17</v>
      </c>
      <c r="D299" s="17" t="s">
        <v>17</v>
      </c>
      <c r="E299" s="17" t="s">
        <v>21</v>
      </c>
      <c r="F299" s="17" t="s">
        <v>178</v>
      </c>
      <c r="G299" s="17" t="s">
        <v>13</v>
      </c>
      <c r="H299" s="17" t="s">
        <v>227</v>
      </c>
      <c r="I299" s="17" t="s">
        <v>202</v>
      </c>
      <c r="J299" s="20">
        <v>20</v>
      </c>
      <c r="K299" s="20">
        <v>0</v>
      </c>
    </row>
    <row r="300" spans="1:11" x14ac:dyDescent="0.25">
      <c r="A300" s="25" t="s">
        <v>116</v>
      </c>
      <c r="B300" s="14">
        <v>871</v>
      </c>
      <c r="C300" s="13" t="s">
        <v>17</v>
      </c>
      <c r="D300" s="13" t="s">
        <v>17</v>
      </c>
      <c r="E300" s="13" t="s">
        <v>100</v>
      </c>
      <c r="F300" s="14">
        <v>0</v>
      </c>
      <c r="G300" s="13" t="s">
        <v>181</v>
      </c>
      <c r="H300" s="13" t="s">
        <v>335</v>
      </c>
      <c r="I300" s="18"/>
      <c r="J300" s="24">
        <f>J301</f>
        <v>0</v>
      </c>
      <c r="K300" s="24">
        <f>K301</f>
        <v>18086.7</v>
      </c>
    </row>
    <row r="301" spans="1:11" x14ac:dyDescent="0.25">
      <c r="A301" s="23" t="s">
        <v>336</v>
      </c>
      <c r="B301" s="18">
        <v>871</v>
      </c>
      <c r="C301" s="17" t="s">
        <v>17</v>
      </c>
      <c r="D301" s="17" t="s">
        <v>17</v>
      </c>
      <c r="E301" s="17" t="s">
        <v>100</v>
      </c>
      <c r="F301" s="18">
        <v>9</v>
      </c>
      <c r="G301" s="17" t="s">
        <v>181</v>
      </c>
      <c r="H301" s="17" t="s">
        <v>335</v>
      </c>
      <c r="I301" s="18"/>
      <c r="J301" s="20">
        <f>J302</f>
        <v>0</v>
      </c>
      <c r="K301" s="20">
        <f>K302</f>
        <v>18086.7</v>
      </c>
    </row>
    <row r="302" spans="1:11" ht="30" x14ac:dyDescent="0.25">
      <c r="A302" s="23" t="s">
        <v>338</v>
      </c>
      <c r="B302" s="18">
        <v>871</v>
      </c>
      <c r="C302" s="17" t="s">
        <v>17</v>
      </c>
      <c r="D302" s="17" t="s">
        <v>17</v>
      </c>
      <c r="E302" s="17" t="s">
        <v>100</v>
      </c>
      <c r="F302" s="18">
        <v>9</v>
      </c>
      <c r="G302" s="17" t="s">
        <v>181</v>
      </c>
      <c r="H302" s="17" t="s">
        <v>250</v>
      </c>
      <c r="I302" s="18"/>
      <c r="J302" s="20">
        <f>SUM(J303:J304)</f>
        <v>0</v>
      </c>
      <c r="K302" s="20">
        <f>SUM(K303:K304)</f>
        <v>18086.7</v>
      </c>
    </row>
    <row r="303" spans="1:11" x14ac:dyDescent="0.25">
      <c r="A303" s="16" t="s">
        <v>186</v>
      </c>
      <c r="B303" s="17" t="s">
        <v>27</v>
      </c>
      <c r="C303" s="17" t="s">
        <v>17</v>
      </c>
      <c r="D303" s="17" t="s">
        <v>17</v>
      </c>
      <c r="E303" s="17" t="s">
        <v>100</v>
      </c>
      <c r="F303" s="18">
        <v>9</v>
      </c>
      <c r="G303" s="17" t="s">
        <v>181</v>
      </c>
      <c r="H303" s="17" t="s">
        <v>250</v>
      </c>
      <c r="I303" s="18">
        <v>110</v>
      </c>
      <c r="J303" s="20">
        <v>0</v>
      </c>
      <c r="K303" s="20">
        <v>15065.3</v>
      </c>
    </row>
    <row r="304" spans="1:11" ht="30" x14ac:dyDescent="0.25">
      <c r="A304" s="23" t="s">
        <v>196</v>
      </c>
      <c r="B304" s="17" t="s">
        <v>27</v>
      </c>
      <c r="C304" s="17" t="s">
        <v>17</v>
      </c>
      <c r="D304" s="17" t="s">
        <v>17</v>
      </c>
      <c r="E304" s="17" t="s">
        <v>100</v>
      </c>
      <c r="F304" s="18">
        <v>9</v>
      </c>
      <c r="G304" s="17" t="s">
        <v>181</v>
      </c>
      <c r="H304" s="17" t="s">
        <v>250</v>
      </c>
      <c r="I304" s="18">
        <v>240</v>
      </c>
      <c r="J304" s="20">
        <v>0</v>
      </c>
      <c r="K304" s="20">
        <v>3021.4</v>
      </c>
    </row>
    <row r="305" spans="1:11" x14ac:dyDescent="0.25">
      <c r="A305" s="14" t="s">
        <v>70</v>
      </c>
      <c r="B305" s="14">
        <v>871</v>
      </c>
      <c r="C305" s="13" t="s">
        <v>21</v>
      </c>
      <c r="D305" s="13"/>
      <c r="E305" s="13"/>
      <c r="F305" s="14"/>
      <c r="G305" s="13"/>
      <c r="H305" s="13"/>
      <c r="I305" s="14"/>
      <c r="J305" s="15">
        <f>J306+J311</f>
        <v>288</v>
      </c>
      <c r="K305" s="15">
        <f>K306+K311</f>
        <v>288</v>
      </c>
    </row>
    <row r="306" spans="1:11" ht="29.25" x14ac:dyDescent="0.25">
      <c r="A306" s="120" t="s">
        <v>74</v>
      </c>
      <c r="B306" s="14">
        <v>871</v>
      </c>
      <c r="C306" s="13" t="s">
        <v>21</v>
      </c>
      <c r="D306" s="13" t="s">
        <v>17</v>
      </c>
      <c r="E306" s="13" t="s">
        <v>181</v>
      </c>
      <c r="F306" s="14">
        <v>0</v>
      </c>
      <c r="G306" s="13" t="s">
        <v>181</v>
      </c>
      <c r="H306" s="13" t="s">
        <v>335</v>
      </c>
      <c r="I306" s="18"/>
      <c r="J306" s="24">
        <f t="shared" ref="J306:K309" si="15">J307</f>
        <v>30</v>
      </c>
      <c r="K306" s="24">
        <f t="shared" si="15"/>
        <v>30</v>
      </c>
    </row>
    <row r="307" spans="1:11" x14ac:dyDescent="0.25">
      <c r="A307" s="16" t="s">
        <v>104</v>
      </c>
      <c r="B307" s="18">
        <v>871</v>
      </c>
      <c r="C307" s="17" t="s">
        <v>21</v>
      </c>
      <c r="D307" s="17" t="s">
        <v>17</v>
      </c>
      <c r="E307" s="17">
        <v>92</v>
      </c>
      <c r="F307" s="18">
        <v>0</v>
      </c>
      <c r="G307" s="17" t="s">
        <v>181</v>
      </c>
      <c r="H307" s="17" t="s">
        <v>335</v>
      </c>
      <c r="I307" s="18"/>
      <c r="J307" s="20">
        <f t="shared" si="15"/>
        <v>30</v>
      </c>
      <c r="K307" s="20">
        <f t="shared" si="15"/>
        <v>30</v>
      </c>
    </row>
    <row r="308" spans="1:11" s="27" customFormat="1" x14ac:dyDescent="0.25">
      <c r="A308" s="23" t="s">
        <v>169</v>
      </c>
      <c r="B308" s="18">
        <v>871</v>
      </c>
      <c r="C308" s="17" t="s">
        <v>21</v>
      </c>
      <c r="D308" s="17" t="s">
        <v>17</v>
      </c>
      <c r="E308" s="17">
        <v>92</v>
      </c>
      <c r="F308" s="18">
        <v>2</v>
      </c>
      <c r="G308" s="17" t="s">
        <v>181</v>
      </c>
      <c r="H308" s="17" t="s">
        <v>335</v>
      </c>
      <c r="I308" s="18"/>
      <c r="J308" s="20">
        <f t="shared" si="15"/>
        <v>30</v>
      </c>
      <c r="K308" s="20">
        <f t="shared" si="15"/>
        <v>30</v>
      </c>
    </row>
    <row r="309" spans="1:11" s="27" customFormat="1" x14ac:dyDescent="0.25">
      <c r="A309" s="23" t="s">
        <v>138</v>
      </c>
      <c r="B309" s="18">
        <v>871</v>
      </c>
      <c r="C309" s="17" t="s">
        <v>21</v>
      </c>
      <c r="D309" s="17" t="s">
        <v>17</v>
      </c>
      <c r="E309" s="17">
        <v>92</v>
      </c>
      <c r="F309" s="18">
        <v>2</v>
      </c>
      <c r="G309" s="17" t="s">
        <v>181</v>
      </c>
      <c r="H309" s="17" t="s">
        <v>251</v>
      </c>
      <c r="I309" s="18"/>
      <c r="J309" s="20">
        <f t="shared" si="15"/>
        <v>30</v>
      </c>
      <c r="K309" s="20">
        <f t="shared" si="15"/>
        <v>30</v>
      </c>
    </row>
    <row r="310" spans="1:11" s="27" customFormat="1" ht="30" x14ac:dyDescent="0.25">
      <c r="A310" s="23" t="s">
        <v>196</v>
      </c>
      <c r="B310" s="18">
        <v>871</v>
      </c>
      <c r="C310" s="17" t="s">
        <v>21</v>
      </c>
      <c r="D310" s="17" t="s">
        <v>17</v>
      </c>
      <c r="E310" s="17">
        <v>92</v>
      </c>
      <c r="F310" s="18">
        <v>2</v>
      </c>
      <c r="G310" s="17" t="s">
        <v>181</v>
      </c>
      <c r="H310" s="17" t="s">
        <v>251</v>
      </c>
      <c r="I310" s="18">
        <v>240</v>
      </c>
      <c r="J310" s="20">
        <v>30</v>
      </c>
      <c r="K310" s="20">
        <v>30</v>
      </c>
    </row>
    <row r="311" spans="1:11" s="27" customFormat="1" x14ac:dyDescent="0.25">
      <c r="A311" s="12" t="s">
        <v>140</v>
      </c>
      <c r="B311" s="14">
        <v>871</v>
      </c>
      <c r="C311" s="13" t="s">
        <v>21</v>
      </c>
      <c r="D311" s="13" t="s">
        <v>21</v>
      </c>
      <c r="E311" s="13" t="s">
        <v>181</v>
      </c>
      <c r="F311" s="14">
        <v>0</v>
      </c>
      <c r="G311" s="13" t="s">
        <v>181</v>
      </c>
      <c r="H311" s="13" t="s">
        <v>109</v>
      </c>
      <c r="I311" s="14"/>
      <c r="J311" s="15">
        <f>J312+J318</f>
        <v>258</v>
      </c>
      <c r="K311" s="15">
        <f>K312+K318</f>
        <v>258</v>
      </c>
    </row>
    <row r="312" spans="1:11" s="27" customFormat="1" ht="43.5" x14ac:dyDescent="0.25">
      <c r="A312" s="25" t="s">
        <v>377</v>
      </c>
      <c r="B312" s="14">
        <v>871</v>
      </c>
      <c r="C312" s="13" t="s">
        <v>21</v>
      </c>
      <c r="D312" s="13" t="s">
        <v>21</v>
      </c>
      <c r="E312" s="13" t="s">
        <v>126</v>
      </c>
      <c r="F312" s="14">
        <v>0</v>
      </c>
      <c r="G312" s="13" t="s">
        <v>181</v>
      </c>
      <c r="H312" s="13" t="s">
        <v>335</v>
      </c>
      <c r="I312" s="14"/>
      <c r="J312" s="15">
        <f>J313</f>
        <v>258</v>
      </c>
      <c r="K312" s="15">
        <f>K313</f>
        <v>0</v>
      </c>
    </row>
    <row r="313" spans="1:11" s="27" customFormat="1" x14ac:dyDescent="0.25">
      <c r="A313" s="12" t="s">
        <v>140</v>
      </c>
      <c r="B313" s="14">
        <v>871</v>
      </c>
      <c r="C313" s="13" t="s">
        <v>21</v>
      </c>
      <c r="D313" s="13" t="s">
        <v>21</v>
      </c>
      <c r="E313" s="13" t="s">
        <v>126</v>
      </c>
      <c r="F313" s="14">
        <v>1</v>
      </c>
      <c r="G313" s="13" t="s">
        <v>181</v>
      </c>
      <c r="H313" s="13" t="s">
        <v>335</v>
      </c>
      <c r="I313" s="14"/>
      <c r="J313" s="15">
        <f>J314+J316</f>
        <v>258</v>
      </c>
      <c r="K313" s="15">
        <f>K314+K316</f>
        <v>0</v>
      </c>
    </row>
    <row r="314" spans="1:11" s="27" customFormat="1" x14ac:dyDescent="0.25">
      <c r="A314" s="16" t="s">
        <v>141</v>
      </c>
      <c r="B314" s="18">
        <v>871</v>
      </c>
      <c r="C314" s="17" t="s">
        <v>21</v>
      </c>
      <c r="D314" s="17" t="s">
        <v>21</v>
      </c>
      <c r="E314" s="17" t="s">
        <v>126</v>
      </c>
      <c r="F314" s="18">
        <v>1</v>
      </c>
      <c r="G314" s="17" t="s">
        <v>181</v>
      </c>
      <c r="H314" s="17" t="s">
        <v>252</v>
      </c>
      <c r="I314" s="18"/>
      <c r="J314" s="19">
        <f>J315</f>
        <v>100</v>
      </c>
      <c r="K314" s="19">
        <f>K315</f>
        <v>0</v>
      </c>
    </row>
    <row r="315" spans="1:11" s="27" customFormat="1" ht="45" x14ac:dyDescent="0.25">
      <c r="A315" s="23" t="s">
        <v>396</v>
      </c>
      <c r="B315" s="18">
        <v>871</v>
      </c>
      <c r="C315" s="17" t="s">
        <v>21</v>
      </c>
      <c r="D315" s="17" t="s">
        <v>21</v>
      </c>
      <c r="E315" s="17" t="s">
        <v>126</v>
      </c>
      <c r="F315" s="18">
        <v>1</v>
      </c>
      <c r="G315" s="17" t="s">
        <v>181</v>
      </c>
      <c r="H315" s="17" t="s">
        <v>252</v>
      </c>
      <c r="I315" s="18">
        <v>810</v>
      </c>
      <c r="J315" s="19">
        <v>100</v>
      </c>
      <c r="K315" s="19">
        <v>0</v>
      </c>
    </row>
    <row r="316" spans="1:11" s="27" customFormat="1" x14ac:dyDescent="0.25">
      <c r="A316" s="16" t="s">
        <v>139</v>
      </c>
      <c r="B316" s="18">
        <v>871</v>
      </c>
      <c r="C316" s="17" t="s">
        <v>21</v>
      </c>
      <c r="D316" s="17" t="s">
        <v>21</v>
      </c>
      <c r="E316" s="17" t="s">
        <v>126</v>
      </c>
      <c r="F316" s="18">
        <v>1</v>
      </c>
      <c r="G316" s="17" t="s">
        <v>181</v>
      </c>
      <c r="H316" s="17" t="s">
        <v>253</v>
      </c>
      <c r="I316" s="18"/>
      <c r="J316" s="19">
        <f>J317</f>
        <v>158</v>
      </c>
      <c r="K316" s="19">
        <f>K317</f>
        <v>0</v>
      </c>
    </row>
    <row r="317" spans="1:11" s="27" customFormat="1" ht="30" x14ac:dyDescent="0.25">
      <c r="A317" s="23" t="s">
        <v>196</v>
      </c>
      <c r="B317" s="18">
        <v>871</v>
      </c>
      <c r="C317" s="17" t="s">
        <v>21</v>
      </c>
      <c r="D317" s="17" t="s">
        <v>21</v>
      </c>
      <c r="E317" s="17" t="s">
        <v>126</v>
      </c>
      <c r="F317" s="18">
        <v>1</v>
      </c>
      <c r="G317" s="17" t="s">
        <v>181</v>
      </c>
      <c r="H317" s="17" t="s">
        <v>253</v>
      </c>
      <c r="I317" s="18">
        <v>240</v>
      </c>
      <c r="J317" s="19">
        <v>158</v>
      </c>
      <c r="K317" s="19">
        <v>0</v>
      </c>
    </row>
    <row r="318" spans="1:11" s="27" customFormat="1" x14ac:dyDescent="0.25">
      <c r="A318" s="25" t="s">
        <v>116</v>
      </c>
      <c r="B318" s="14">
        <v>871</v>
      </c>
      <c r="C318" s="13" t="s">
        <v>21</v>
      </c>
      <c r="D318" s="13" t="s">
        <v>21</v>
      </c>
      <c r="E318" s="13" t="s">
        <v>100</v>
      </c>
      <c r="F318" s="14">
        <v>0</v>
      </c>
      <c r="G318" s="13" t="s">
        <v>181</v>
      </c>
      <c r="H318" s="13" t="s">
        <v>335</v>
      </c>
      <c r="I318" s="18"/>
      <c r="J318" s="24">
        <f>J319</f>
        <v>0</v>
      </c>
      <c r="K318" s="24">
        <f>K319</f>
        <v>258</v>
      </c>
    </row>
    <row r="319" spans="1:11" s="27" customFormat="1" x14ac:dyDescent="0.25">
      <c r="A319" s="23" t="s">
        <v>336</v>
      </c>
      <c r="B319" s="18">
        <v>871</v>
      </c>
      <c r="C319" s="17" t="s">
        <v>21</v>
      </c>
      <c r="D319" s="17" t="s">
        <v>21</v>
      </c>
      <c r="E319" s="17" t="s">
        <v>100</v>
      </c>
      <c r="F319" s="18">
        <v>9</v>
      </c>
      <c r="G319" s="17" t="s">
        <v>181</v>
      </c>
      <c r="H319" s="17" t="s">
        <v>335</v>
      </c>
      <c r="I319" s="18"/>
      <c r="J319" s="20">
        <f>J320</f>
        <v>0</v>
      </c>
      <c r="K319" s="20">
        <f>K320</f>
        <v>258</v>
      </c>
    </row>
    <row r="320" spans="1:11" s="27" customFormat="1" x14ac:dyDescent="0.25">
      <c r="A320" s="23" t="s">
        <v>336</v>
      </c>
      <c r="B320" s="18">
        <v>871</v>
      </c>
      <c r="C320" s="17" t="s">
        <v>21</v>
      </c>
      <c r="D320" s="17" t="s">
        <v>21</v>
      </c>
      <c r="E320" s="17" t="s">
        <v>100</v>
      </c>
      <c r="F320" s="18">
        <v>9</v>
      </c>
      <c r="G320" s="17" t="s">
        <v>181</v>
      </c>
      <c r="H320" s="17" t="s">
        <v>335</v>
      </c>
      <c r="I320" s="18"/>
      <c r="J320" s="20">
        <f>J321+J323</f>
        <v>0</v>
      </c>
      <c r="K320" s="20">
        <f>K321+K323</f>
        <v>258</v>
      </c>
    </row>
    <row r="321" spans="1:11" s="27" customFormat="1" x14ac:dyDescent="0.25">
      <c r="A321" s="16" t="s">
        <v>141</v>
      </c>
      <c r="B321" s="18">
        <v>871</v>
      </c>
      <c r="C321" s="17" t="s">
        <v>21</v>
      </c>
      <c r="D321" s="17" t="s">
        <v>21</v>
      </c>
      <c r="E321" s="17" t="s">
        <v>100</v>
      </c>
      <c r="F321" s="18">
        <v>9</v>
      </c>
      <c r="G321" s="17" t="s">
        <v>181</v>
      </c>
      <c r="H321" s="17" t="s">
        <v>252</v>
      </c>
      <c r="I321" s="18"/>
      <c r="J321" s="19">
        <f>J322</f>
        <v>0</v>
      </c>
      <c r="K321" s="19">
        <f>K322</f>
        <v>100</v>
      </c>
    </row>
    <row r="322" spans="1:11" s="27" customFormat="1" ht="45" x14ac:dyDescent="0.25">
      <c r="A322" s="23" t="s">
        <v>396</v>
      </c>
      <c r="B322" s="18">
        <v>871</v>
      </c>
      <c r="C322" s="17" t="s">
        <v>21</v>
      </c>
      <c r="D322" s="17" t="s">
        <v>21</v>
      </c>
      <c r="E322" s="17" t="s">
        <v>100</v>
      </c>
      <c r="F322" s="18">
        <v>9</v>
      </c>
      <c r="G322" s="17" t="s">
        <v>181</v>
      </c>
      <c r="H322" s="17" t="s">
        <v>252</v>
      </c>
      <c r="I322" s="18">
        <v>810</v>
      </c>
      <c r="J322" s="19">
        <v>0</v>
      </c>
      <c r="K322" s="19">
        <v>100</v>
      </c>
    </row>
    <row r="323" spans="1:11" s="27" customFormat="1" x14ac:dyDescent="0.25">
      <c r="A323" s="16" t="s">
        <v>139</v>
      </c>
      <c r="B323" s="18">
        <v>871</v>
      </c>
      <c r="C323" s="17" t="s">
        <v>21</v>
      </c>
      <c r="D323" s="17" t="s">
        <v>21</v>
      </c>
      <c r="E323" s="17" t="s">
        <v>100</v>
      </c>
      <c r="F323" s="18">
        <v>9</v>
      </c>
      <c r="G323" s="17" t="s">
        <v>181</v>
      </c>
      <c r="H323" s="17" t="s">
        <v>253</v>
      </c>
      <c r="I323" s="18"/>
      <c r="J323" s="19">
        <f>J324</f>
        <v>0</v>
      </c>
      <c r="K323" s="19">
        <f>K324</f>
        <v>158</v>
      </c>
    </row>
    <row r="324" spans="1:11" s="27" customFormat="1" ht="30" x14ac:dyDescent="0.25">
      <c r="A324" s="23" t="s">
        <v>196</v>
      </c>
      <c r="B324" s="18">
        <v>871</v>
      </c>
      <c r="C324" s="17" t="s">
        <v>21</v>
      </c>
      <c r="D324" s="17" t="s">
        <v>21</v>
      </c>
      <c r="E324" s="17" t="s">
        <v>100</v>
      </c>
      <c r="F324" s="18">
        <v>9</v>
      </c>
      <c r="G324" s="17" t="s">
        <v>181</v>
      </c>
      <c r="H324" s="17" t="s">
        <v>253</v>
      </c>
      <c r="I324" s="18">
        <v>240</v>
      </c>
      <c r="J324" s="19">
        <v>0</v>
      </c>
      <c r="K324" s="19">
        <v>158</v>
      </c>
    </row>
    <row r="325" spans="1:11" s="27" customFormat="1" x14ac:dyDescent="0.25">
      <c r="A325" s="14" t="s">
        <v>90</v>
      </c>
      <c r="B325" s="13" t="s">
        <v>27</v>
      </c>
      <c r="C325" s="13" t="s">
        <v>22</v>
      </c>
      <c r="D325" s="17"/>
      <c r="E325" s="17"/>
      <c r="F325" s="18"/>
      <c r="G325" s="17"/>
      <c r="H325" s="17"/>
      <c r="I325" s="18"/>
      <c r="J325" s="15">
        <f>J326+J367</f>
        <v>17569.399999999998</v>
      </c>
      <c r="K325" s="15">
        <f>K326+K367</f>
        <v>17669.400000000001</v>
      </c>
    </row>
    <row r="326" spans="1:11" s="27" customFormat="1" x14ac:dyDescent="0.25">
      <c r="A326" s="12" t="s">
        <v>23</v>
      </c>
      <c r="B326" s="13" t="s">
        <v>27</v>
      </c>
      <c r="C326" s="13" t="s">
        <v>22</v>
      </c>
      <c r="D326" s="14" t="s">
        <v>12</v>
      </c>
      <c r="E326" s="13" t="s">
        <v>181</v>
      </c>
      <c r="F326" s="14">
        <v>0</v>
      </c>
      <c r="G326" s="13" t="s">
        <v>181</v>
      </c>
      <c r="H326" s="13" t="s">
        <v>335</v>
      </c>
      <c r="I326" s="14" t="s">
        <v>8</v>
      </c>
      <c r="J326" s="15">
        <f>J351+J333+J327+J336+J344</f>
        <v>14508.399999999998</v>
      </c>
      <c r="K326" s="15">
        <f>K351+K327+K336+K344</f>
        <v>14508.4</v>
      </c>
    </row>
    <row r="327" spans="1:11" s="27" customFormat="1" ht="45" x14ac:dyDescent="0.25">
      <c r="A327" s="23" t="s">
        <v>377</v>
      </c>
      <c r="B327" s="17" t="s">
        <v>27</v>
      </c>
      <c r="C327" s="17" t="s">
        <v>22</v>
      </c>
      <c r="D327" s="17" t="s">
        <v>12</v>
      </c>
      <c r="E327" s="17" t="s">
        <v>126</v>
      </c>
      <c r="F327" s="18">
        <v>0</v>
      </c>
      <c r="G327" s="17" t="s">
        <v>181</v>
      </c>
      <c r="H327" s="17" t="s">
        <v>335</v>
      </c>
      <c r="I327" s="18"/>
      <c r="J327" s="19">
        <f>J328</f>
        <v>2696.3</v>
      </c>
      <c r="K327" s="19">
        <f>K328</f>
        <v>0</v>
      </c>
    </row>
    <row r="328" spans="1:11" s="27" customFormat="1" x14ac:dyDescent="0.25">
      <c r="A328" s="25" t="s">
        <v>142</v>
      </c>
      <c r="B328" s="13" t="s">
        <v>27</v>
      </c>
      <c r="C328" s="13" t="s">
        <v>22</v>
      </c>
      <c r="D328" s="13" t="s">
        <v>12</v>
      </c>
      <c r="E328" s="13" t="s">
        <v>126</v>
      </c>
      <c r="F328" s="14">
        <v>2</v>
      </c>
      <c r="G328" s="13" t="s">
        <v>181</v>
      </c>
      <c r="H328" s="13" t="s">
        <v>335</v>
      </c>
      <c r="I328" s="14"/>
      <c r="J328" s="15">
        <f>J329</f>
        <v>2696.3</v>
      </c>
      <c r="K328" s="15">
        <f>K329</f>
        <v>0</v>
      </c>
    </row>
    <row r="329" spans="1:11" ht="30" x14ac:dyDescent="0.25">
      <c r="A329" s="23" t="s">
        <v>137</v>
      </c>
      <c r="B329" s="17" t="s">
        <v>27</v>
      </c>
      <c r="C329" s="17" t="s">
        <v>22</v>
      </c>
      <c r="D329" s="17" t="s">
        <v>12</v>
      </c>
      <c r="E329" s="17" t="s">
        <v>126</v>
      </c>
      <c r="F329" s="18">
        <v>2</v>
      </c>
      <c r="G329" s="17" t="s">
        <v>181</v>
      </c>
      <c r="H329" s="17" t="s">
        <v>250</v>
      </c>
      <c r="I329" s="18"/>
      <c r="J329" s="19">
        <f>SUM(J330:J332)</f>
        <v>2696.3</v>
      </c>
      <c r="K329" s="19">
        <f>SUM(K330:K332)</f>
        <v>0</v>
      </c>
    </row>
    <row r="330" spans="1:11" x14ac:dyDescent="0.25">
      <c r="A330" s="16" t="s">
        <v>186</v>
      </c>
      <c r="B330" s="17" t="s">
        <v>27</v>
      </c>
      <c r="C330" s="17" t="s">
        <v>22</v>
      </c>
      <c r="D330" s="17" t="s">
        <v>12</v>
      </c>
      <c r="E330" s="17" t="s">
        <v>126</v>
      </c>
      <c r="F330" s="18">
        <v>2</v>
      </c>
      <c r="G330" s="17" t="s">
        <v>181</v>
      </c>
      <c r="H330" s="17" t="s">
        <v>250</v>
      </c>
      <c r="I330" s="18">
        <v>110</v>
      </c>
      <c r="J330" s="19">
        <v>1842.2</v>
      </c>
      <c r="K330" s="19">
        <v>0</v>
      </c>
    </row>
    <row r="331" spans="1:11" ht="30" x14ac:dyDescent="0.25">
      <c r="A331" s="23" t="s">
        <v>196</v>
      </c>
      <c r="B331" s="17" t="s">
        <v>27</v>
      </c>
      <c r="C331" s="17" t="s">
        <v>22</v>
      </c>
      <c r="D331" s="17" t="s">
        <v>12</v>
      </c>
      <c r="E331" s="17" t="s">
        <v>126</v>
      </c>
      <c r="F331" s="18">
        <v>2</v>
      </c>
      <c r="G331" s="17" t="s">
        <v>181</v>
      </c>
      <c r="H331" s="17" t="s">
        <v>250</v>
      </c>
      <c r="I331" s="18">
        <v>240</v>
      </c>
      <c r="J331" s="19">
        <v>834.1</v>
      </c>
      <c r="K331" s="19">
        <v>0</v>
      </c>
    </row>
    <row r="332" spans="1:11" x14ac:dyDescent="0.25">
      <c r="A332" s="16" t="s">
        <v>188</v>
      </c>
      <c r="B332" s="17" t="s">
        <v>27</v>
      </c>
      <c r="C332" s="17" t="s">
        <v>22</v>
      </c>
      <c r="D332" s="17" t="s">
        <v>12</v>
      </c>
      <c r="E332" s="17" t="s">
        <v>126</v>
      </c>
      <c r="F332" s="18">
        <v>2</v>
      </c>
      <c r="G332" s="17" t="s">
        <v>181</v>
      </c>
      <c r="H332" s="17" t="s">
        <v>250</v>
      </c>
      <c r="I332" s="18">
        <v>850</v>
      </c>
      <c r="J332" s="19">
        <v>20</v>
      </c>
      <c r="K332" s="19">
        <v>0</v>
      </c>
    </row>
    <row r="333" spans="1:11" x14ac:dyDescent="0.25">
      <c r="A333" s="25" t="s">
        <v>392</v>
      </c>
      <c r="B333" s="13" t="s">
        <v>27</v>
      </c>
      <c r="C333" s="13" t="s">
        <v>22</v>
      </c>
      <c r="D333" s="13" t="s">
        <v>12</v>
      </c>
      <c r="E333" s="13" t="s">
        <v>126</v>
      </c>
      <c r="F333" s="14">
        <v>4</v>
      </c>
      <c r="G333" s="13" t="s">
        <v>181</v>
      </c>
      <c r="H333" s="13" t="s">
        <v>335</v>
      </c>
      <c r="I333" s="14"/>
      <c r="J333" s="15">
        <f>J334</f>
        <v>10831.8</v>
      </c>
      <c r="K333" s="15">
        <f>K334</f>
        <v>0</v>
      </c>
    </row>
    <row r="334" spans="1:11" ht="30" x14ac:dyDescent="0.25">
      <c r="A334" s="23" t="s">
        <v>137</v>
      </c>
      <c r="B334" s="17" t="s">
        <v>27</v>
      </c>
      <c r="C334" s="17" t="s">
        <v>22</v>
      </c>
      <c r="D334" s="17" t="s">
        <v>12</v>
      </c>
      <c r="E334" s="17" t="s">
        <v>126</v>
      </c>
      <c r="F334" s="18">
        <v>4</v>
      </c>
      <c r="G334" s="17" t="s">
        <v>181</v>
      </c>
      <c r="H334" s="17" t="s">
        <v>250</v>
      </c>
      <c r="I334" s="18"/>
      <c r="J334" s="19">
        <f>SUM(J335:J335)</f>
        <v>10831.8</v>
      </c>
      <c r="K334" s="19">
        <f>SUM(K335:K335)</f>
        <v>0</v>
      </c>
    </row>
    <row r="335" spans="1:11" x14ac:dyDescent="0.25">
      <c r="A335" s="16" t="s">
        <v>400</v>
      </c>
      <c r="B335" s="17" t="s">
        <v>27</v>
      </c>
      <c r="C335" s="17" t="s">
        <v>22</v>
      </c>
      <c r="D335" s="17" t="s">
        <v>12</v>
      </c>
      <c r="E335" s="17" t="s">
        <v>126</v>
      </c>
      <c r="F335" s="18">
        <v>4</v>
      </c>
      <c r="G335" s="17" t="s">
        <v>181</v>
      </c>
      <c r="H335" s="17" t="s">
        <v>250</v>
      </c>
      <c r="I335" s="18">
        <v>620</v>
      </c>
      <c r="J335" s="19">
        <f>10831.8</f>
        <v>10831.8</v>
      </c>
      <c r="K335" s="176">
        <v>0</v>
      </c>
    </row>
    <row r="336" spans="1:11" s="27" customFormat="1" ht="43.5" x14ac:dyDescent="0.25">
      <c r="A336" s="12" t="s">
        <v>197</v>
      </c>
      <c r="B336" s="14">
        <v>871</v>
      </c>
      <c r="C336" s="13" t="s">
        <v>22</v>
      </c>
      <c r="D336" s="13" t="s">
        <v>12</v>
      </c>
      <c r="E336" s="13" t="s">
        <v>21</v>
      </c>
      <c r="F336" s="14">
        <v>0</v>
      </c>
      <c r="G336" s="13" t="s">
        <v>181</v>
      </c>
      <c r="H336" s="13" t="s">
        <v>335</v>
      </c>
      <c r="I336" s="14"/>
      <c r="J336" s="24">
        <f>J337</f>
        <v>82.5</v>
      </c>
      <c r="K336" s="24">
        <f>K337</f>
        <v>0</v>
      </c>
    </row>
    <row r="337" spans="1:11" x14ac:dyDescent="0.25">
      <c r="A337" s="12" t="s">
        <v>213</v>
      </c>
      <c r="B337" s="14">
        <v>871</v>
      </c>
      <c r="C337" s="13" t="s">
        <v>22</v>
      </c>
      <c r="D337" s="13" t="s">
        <v>12</v>
      </c>
      <c r="E337" s="13" t="s">
        <v>21</v>
      </c>
      <c r="F337" s="14">
        <v>3</v>
      </c>
      <c r="G337" s="13" t="s">
        <v>181</v>
      </c>
      <c r="H337" s="13" t="s">
        <v>335</v>
      </c>
      <c r="I337" s="14"/>
      <c r="J337" s="24">
        <f>J339+J341</f>
        <v>82.5</v>
      </c>
      <c r="K337" s="24">
        <f>K339+K341</f>
        <v>0</v>
      </c>
    </row>
    <row r="338" spans="1:11" x14ac:dyDescent="0.25">
      <c r="A338" s="16" t="s">
        <v>278</v>
      </c>
      <c r="B338" s="18">
        <v>871</v>
      </c>
      <c r="C338" s="17" t="s">
        <v>22</v>
      </c>
      <c r="D338" s="17" t="s">
        <v>12</v>
      </c>
      <c r="E338" s="17" t="s">
        <v>21</v>
      </c>
      <c r="F338" s="18">
        <v>3</v>
      </c>
      <c r="G338" s="17" t="s">
        <v>12</v>
      </c>
      <c r="H338" s="17" t="s">
        <v>335</v>
      </c>
      <c r="I338" s="18"/>
      <c r="J338" s="20">
        <f>J339</f>
        <v>72.5</v>
      </c>
      <c r="K338" s="20">
        <f>K339</f>
        <v>0</v>
      </c>
    </row>
    <row r="339" spans="1:11" ht="30" x14ac:dyDescent="0.25">
      <c r="A339" s="23" t="s">
        <v>199</v>
      </c>
      <c r="B339" s="18">
        <v>871</v>
      </c>
      <c r="C339" s="17" t="s">
        <v>22</v>
      </c>
      <c r="D339" s="17" t="s">
        <v>12</v>
      </c>
      <c r="E339" s="17" t="s">
        <v>21</v>
      </c>
      <c r="F339" s="17" t="s">
        <v>214</v>
      </c>
      <c r="G339" s="17" t="s">
        <v>12</v>
      </c>
      <c r="H339" s="17" t="s">
        <v>227</v>
      </c>
      <c r="I339" s="17"/>
      <c r="J339" s="20">
        <f>J340</f>
        <v>72.5</v>
      </c>
      <c r="K339" s="20">
        <f>K340</f>
        <v>0</v>
      </c>
    </row>
    <row r="340" spans="1:11" ht="30" x14ac:dyDescent="0.25">
      <c r="A340" s="23" t="s">
        <v>196</v>
      </c>
      <c r="B340" s="18">
        <v>871</v>
      </c>
      <c r="C340" s="17" t="s">
        <v>22</v>
      </c>
      <c r="D340" s="17" t="s">
        <v>12</v>
      </c>
      <c r="E340" s="17" t="s">
        <v>21</v>
      </c>
      <c r="F340" s="17" t="s">
        <v>214</v>
      </c>
      <c r="G340" s="17" t="s">
        <v>12</v>
      </c>
      <c r="H340" s="17" t="s">
        <v>227</v>
      </c>
      <c r="I340" s="17" t="s">
        <v>202</v>
      </c>
      <c r="J340" s="20">
        <v>72.5</v>
      </c>
      <c r="K340" s="20">
        <v>0</v>
      </c>
    </row>
    <row r="341" spans="1:11" x14ac:dyDescent="0.25">
      <c r="A341" s="16" t="s">
        <v>282</v>
      </c>
      <c r="B341" s="18">
        <v>871</v>
      </c>
      <c r="C341" s="17" t="s">
        <v>22</v>
      </c>
      <c r="D341" s="17" t="s">
        <v>12</v>
      </c>
      <c r="E341" s="17" t="s">
        <v>21</v>
      </c>
      <c r="F341" s="18">
        <v>3</v>
      </c>
      <c r="G341" s="17" t="s">
        <v>14</v>
      </c>
      <c r="H341" s="17" t="s">
        <v>335</v>
      </c>
      <c r="I341" s="18"/>
      <c r="J341" s="20">
        <f>J342</f>
        <v>10</v>
      </c>
      <c r="K341" s="20">
        <f>K342</f>
        <v>0</v>
      </c>
    </row>
    <row r="342" spans="1:11" ht="30" x14ac:dyDescent="0.25">
      <c r="A342" s="23" t="s">
        <v>199</v>
      </c>
      <c r="B342" s="18">
        <v>871</v>
      </c>
      <c r="C342" s="17" t="s">
        <v>22</v>
      </c>
      <c r="D342" s="17" t="s">
        <v>12</v>
      </c>
      <c r="E342" s="17" t="s">
        <v>21</v>
      </c>
      <c r="F342" s="17" t="s">
        <v>214</v>
      </c>
      <c r="G342" s="17" t="s">
        <v>14</v>
      </c>
      <c r="H342" s="17" t="s">
        <v>227</v>
      </c>
      <c r="I342" s="17"/>
      <c r="J342" s="20">
        <f>J343</f>
        <v>10</v>
      </c>
      <c r="K342" s="20">
        <f>K343</f>
        <v>0</v>
      </c>
    </row>
    <row r="343" spans="1:11" ht="30" x14ac:dyDescent="0.25">
      <c r="A343" s="23" t="s">
        <v>196</v>
      </c>
      <c r="B343" s="18">
        <v>871</v>
      </c>
      <c r="C343" s="17" t="s">
        <v>22</v>
      </c>
      <c r="D343" s="17" t="s">
        <v>12</v>
      </c>
      <c r="E343" s="17" t="s">
        <v>21</v>
      </c>
      <c r="F343" s="17" t="s">
        <v>214</v>
      </c>
      <c r="G343" s="17" t="s">
        <v>14</v>
      </c>
      <c r="H343" s="17" t="s">
        <v>227</v>
      </c>
      <c r="I343" s="17" t="s">
        <v>202</v>
      </c>
      <c r="J343" s="20">
        <v>10</v>
      </c>
      <c r="K343" s="20">
        <v>0</v>
      </c>
    </row>
    <row r="344" spans="1:11" ht="43.5" x14ac:dyDescent="0.25">
      <c r="A344" s="12" t="s">
        <v>367</v>
      </c>
      <c r="B344" s="14">
        <v>871</v>
      </c>
      <c r="C344" s="13" t="s">
        <v>22</v>
      </c>
      <c r="D344" s="13" t="s">
        <v>12</v>
      </c>
      <c r="E344" s="13" t="s">
        <v>85</v>
      </c>
      <c r="F344" s="14">
        <v>0</v>
      </c>
      <c r="G344" s="13" t="s">
        <v>181</v>
      </c>
      <c r="H344" s="13" t="s">
        <v>335</v>
      </c>
      <c r="I344" s="14"/>
      <c r="J344" s="24">
        <f>J345+J348</f>
        <v>500</v>
      </c>
      <c r="K344" s="24">
        <f>K345+K348</f>
        <v>0</v>
      </c>
    </row>
    <row r="345" spans="1:11" x14ac:dyDescent="0.25">
      <c r="A345" s="23" t="s">
        <v>315</v>
      </c>
      <c r="B345" s="18">
        <v>871</v>
      </c>
      <c r="C345" s="17" t="s">
        <v>22</v>
      </c>
      <c r="D345" s="17" t="s">
        <v>12</v>
      </c>
      <c r="E345" s="17" t="s">
        <v>85</v>
      </c>
      <c r="F345" s="17" t="s">
        <v>205</v>
      </c>
      <c r="G345" s="17" t="s">
        <v>12</v>
      </c>
      <c r="H345" s="17" t="s">
        <v>335</v>
      </c>
      <c r="I345" s="17"/>
      <c r="J345" s="20">
        <f>J346</f>
        <v>350</v>
      </c>
      <c r="K345" s="20">
        <f>K346</f>
        <v>0</v>
      </c>
    </row>
    <row r="346" spans="1:11" x14ac:dyDescent="0.25">
      <c r="A346" s="23" t="s">
        <v>316</v>
      </c>
      <c r="B346" s="18">
        <v>871</v>
      </c>
      <c r="C346" s="17" t="s">
        <v>22</v>
      </c>
      <c r="D346" s="17" t="s">
        <v>12</v>
      </c>
      <c r="E346" s="17" t="s">
        <v>85</v>
      </c>
      <c r="F346" s="17" t="s">
        <v>205</v>
      </c>
      <c r="G346" s="17" t="s">
        <v>12</v>
      </c>
      <c r="H346" s="17" t="s">
        <v>317</v>
      </c>
      <c r="I346" s="17"/>
      <c r="J346" s="20">
        <f>J347</f>
        <v>350</v>
      </c>
      <c r="K346" s="20">
        <f>K347</f>
        <v>0</v>
      </c>
    </row>
    <row r="347" spans="1:11" ht="30" x14ac:dyDescent="0.25">
      <c r="A347" s="23" t="s">
        <v>196</v>
      </c>
      <c r="B347" s="18">
        <v>871</v>
      </c>
      <c r="C347" s="17" t="s">
        <v>22</v>
      </c>
      <c r="D347" s="17" t="s">
        <v>12</v>
      </c>
      <c r="E347" s="17" t="s">
        <v>85</v>
      </c>
      <c r="F347" s="17" t="s">
        <v>205</v>
      </c>
      <c r="G347" s="17" t="s">
        <v>12</v>
      </c>
      <c r="H347" s="17" t="s">
        <v>317</v>
      </c>
      <c r="I347" s="17" t="s">
        <v>202</v>
      </c>
      <c r="J347" s="20">
        <v>350</v>
      </c>
      <c r="K347" s="20">
        <v>0</v>
      </c>
    </row>
    <row r="348" spans="1:11" x14ac:dyDescent="0.25">
      <c r="A348" s="23" t="s">
        <v>318</v>
      </c>
      <c r="B348" s="18">
        <v>871</v>
      </c>
      <c r="C348" s="17" t="s">
        <v>22</v>
      </c>
      <c r="D348" s="17" t="s">
        <v>12</v>
      </c>
      <c r="E348" s="17" t="s">
        <v>85</v>
      </c>
      <c r="F348" s="17" t="s">
        <v>205</v>
      </c>
      <c r="G348" s="17" t="s">
        <v>14</v>
      </c>
      <c r="H348" s="17"/>
      <c r="I348" s="17"/>
      <c r="J348" s="20">
        <f>J349</f>
        <v>150</v>
      </c>
      <c r="K348" s="20">
        <f>K349</f>
        <v>0</v>
      </c>
    </row>
    <row r="349" spans="1:11" x14ac:dyDescent="0.25">
      <c r="A349" s="23" t="s">
        <v>316</v>
      </c>
      <c r="B349" s="18">
        <v>871</v>
      </c>
      <c r="C349" s="17" t="s">
        <v>22</v>
      </c>
      <c r="D349" s="17" t="s">
        <v>12</v>
      </c>
      <c r="E349" s="17" t="s">
        <v>85</v>
      </c>
      <c r="F349" s="17" t="s">
        <v>205</v>
      </c>
      <c r="G349" s="17" t="s">
        <v>14</v>
      </c>
      <c r="H349" s="17" t="s">
        <v>317</v>
      </c>
      <c r="I349" s="17"/>
      <c r="J349" s="20">
        <f>J350</f>
        <v>150</v>
      </c>
      <c r="K349" s="20">
        <f>K350</f>
        <v>0</v>
      </c>
    </row>
    <row r="350" spans="1:11" ht="30" x14ac:dyDescent="0.25">
      <c r="A350" s="23" t="s">
        <v>196</v>
      </c>
      <c r="B350" s="18">
        <v>871</v>
      </c>
      <c r="C350" s="17" t="s">
        <v>22</v>
      </c>
      <c r="D350" s="17" t="s">
        <v>12</v>
      </c>
      <c r="E350" s="17" t="s">
        <v>85</v>
      </c>
      <c r="F350" s="17" t="s">
        <v>205</v>
      </c>
      <c r="G350" s="17" t="s">
        <v>14</v>
      </c>
      <c r="H350" s="17" t="s">
        <v>317</v>
      </c>
      <c r="I350" s="17" t="s">
        <v>202</v>
      </c>
      <c r="J350" s="20">
        <v>150</v>
      </c>
      <c r="K350" s="20">
        <v>0</v>
      </c>
    </row>
    <row r="351" spans="1:11" x14ac:dyDescent="0.25">
      <c r="A351" s="25" t="s">
        <v>116</v>
      </c>
      <c r="B351" s="14">
        <v>871</v>
      </c>
      <c r="C351" s="13" t="s">
        <v>22</v>
      </c>
      <c r="D351" s="13" t="s">
        <v>12</v>
      </c>
      <c r="E351" s="13" t="s">
        <v>100</v>
      </c>
      <c r="F351" s="14">
        <v>0</v>
      </c>
      <c r="G351" s="13" t="s">
        <v>181</v>
      </c>
      <c r="H351" s="13" t="s">
        <v>335</v>
      </c>
      <c r="I351" s="14"/>
      <c r="J351" s="15">
        <f>J352</f>
        <v>397.8</v>
      </c>
      <c r="K351" s="15">
        <f>K352</f>
        <v>14508.4</v>
      </c>
    </row>
    <row r="352" spans="1:11" x14ac:dyDescent="0.25">
      <c r="A352" s="23" t="s">
        <v>336</v>
      </c>
      <c r="B352" s="18">
        <v>871</v>
      </c>
      <c r="C352" s="17" t="s">
        <v>22</v>
      </c>
      <c r="D352" s="17" t="s">
        <v>12</v>
      </c>
      <c r="E352" s="17" t="s">
        <v>100</v>
      </c>
      <c r="F352" s="18">
        <v>9</v>
      </c>
      <c r="G352" s="17" t="s">
        <v>181</v>
      </c>
      <c r="H352" s="17" t="s">
        <v>335</v>
      </c>
      <c r="I352" s="18"/>
      <c r="J352" s="19">
        <f>J353</f>
        <v>397.8</v>
      </c>
      <c r="K352" s="19">
        <f>K353</f>
        <v>14508.4</v>
      </c>
    </row>
    <row r="353" spans="1:11" x14ac:dyDescent="0.25">
      <c r="A353" s="23" t="s">
        <v>336</v>
      </c>
      <c r="B353" s="18">
        <v>871</v>
      </c>
      <c r="C353" s="17" t="s">
        <v>22</v>
      </c>
      <c r="D353" s="17" t="s">
        <v>12</v>
      </c>
      <c r="E353" s="17" t="s">
        <v>100</v>
      </c>
      <c r="F353" s="18">
        <v>9</v>
      </c>
      <c r="G353" s="17" t="s">
        <v>181</v>
      </c>
      <c r="H353" s="17" t="s">
        <v>335</v>
      </c>
      <c r="I353" s="18"/>
      <c r="J353" s="19">
        <f>J354+J359+J361+J363+J365</f>
        <v>397.8</v>
      </c>
      <c r="K353" s="19">
        <f>K354+K359+K361+K363+K365</f>
        <v>14508.4</v>
      </c>
    </row>
    <row r="354" spans="1:11" ht="30" x14ac:dyDescent="0.25">
      <c r="A354" s="23" t="s">
        <v>137</v>
      </c>
      <c r="B354" s="17" t="s">
        <v>27</v>
      </c>
      <c r="C354" s="17" t="s">
        <v>22</v>
      </c>
      <c r="D354" s="17" t="s">
        <v>12</v>
      </c>
      <c r="E354" s="17" t="s">
        <v>100</v>
      </c>
      <c r="F354" s="18">
        <v>9</v>
      </c>
      <c r="G354" s="17" t="s">
        <v>181</v>
      </c>
      <c r="H354" s="17" t="s">
        <v>250</v>
      </c>
      <c r="I354" s="18"/>
      <c r="J354" s="19">
        <f>SUM(J355:J358)</f>
        <v>0</v>
      </c>
      <c r="K354" s="19">
        <f>SUM(K355:K358)</f>
        <v>13528.099999999999</v>
      </c>
    </row>
    <row r="355" spans="1:11" x14ac:dyDescent="0.25">
      <c r="A355" s="16" t="s">
        <v>186</v>
      </c>
      <c r="B355" s="17" t="s">
        <v>27</v>
      </c>
      <c r="C355" s="17" t="s">
        <v>22</v>
      </c>
      <c r="D355" s="17" t="s">
        <v>12</v>
      </c>
      <c r="E355" s="17" t="s">
        <v>100</v>
      </c>
      <c r="F355" s="18">
        <v>9</v>
      </c>
      <c r="G355" s="17" t="s">
        <v>181</v>
      </c>
      <c r="H355" s="17" t="s">
        <v>250</v>
      </c>
      <c r="I355" s="18">
        <v>110</v>
      </c>
      <c r="J355" s="19">
        <v>0</v>
      </c>
      <c r="K355" s="19">
        <v>1842.2</v>
      </c>
    </row>
    <row r="356" spans="1:11" ht="30" x14ac:dyDescent="0.25">
      <c r="A356" s="23" t="s">
        <v>196</v>
      </c>
      <c r="B356" s="17" t="s">
        <v>27</v>
      </c>
      <c r="C356" s="17" t="s">
        <v>22</v>
      </c>
      <c r="D356" s="17" t="s">
        <v>12</v>
      </c>
      <c r="E356" s="17" t="s">
        <v>100</v>
      </c>
      <c r="F356" s="18">
        <v>9</v>
      </c>
      <c r="G356" s="17" t="s">
        <v>181</v>
      </c>
      <c r="H356" s="17" t="s">
        <v>250</v>
      </c>
      <c r="I356" s="18">
        <v>240</v>
      </c>
      <c r="J356" s="19">
        <v>0</v>
      </c>
      <c r="K356" s="19">
        <v>834.1</v>
      </c>
    </row>
    <row r="357" spans="1:11" x14ac:dyDescent="0.25">
      <c r="A357" s="16" t="s">
        <v>400</v>
      </c>
      <c r="B357" s="17" t="s">
        <v>27</v>
      </c>
      <c r="C357" s="17" t="s">
        <v>22</v>
      </c>
      <c r="D357" s="17" t="s">
        <v>12</v>
      </c>
      <c r="E357" s="17" t="s">
        <v>100</v>
      </c>
      <c r="F357" s="18">
        <v>9</v>
      </c>
      <c r="G357" s="17" t="s">
        <v>181</v>
      </c>
      <c r="H357" s="17" t="s">
        <v>250</v>
      </c>
      <c r="I357" s="18">
        <v>620</v>
      </c>
      <c r="J357" s="19">
        <v>0</v>
      </c>
      <c r="K357" s="19">
        <v>10831.8</v>
      </c>
    </row>
    <row r="358" spans="1:11" x14ac:dyDescent="0.25">
      <c r="A358" s="16" t="s">
        <v>188</v>
      </c>
      <c r="B358" s="17" t="s">
        <v>27</v>
      </c>
      <c r="C358" s="17" t="s">
        <v>22</v>
      </c>
      <c r="D358" s="17" t="s">
        <v>12</v>
      </c>
      <c r="E358" s="17" t="s">
        <v>100</v>
      </c>
      <c r="F358" s="18">
        <v>9</v>
      </c>
      <c r="G358" s="17" t="s">
        <v>181</v>
      </c>
      <c r="H358" s="17" t="s">
        <v>250</v>
      </c>
      <c r="I358" s="18">
        <v>850</v>
      </c>
      <c r="J358" s="19">
        <v>0</v>
      </c>
      <c r="K358" s="19">
        <v>20</v>
      </c>
    </row>
    <row r="359" spans="1:11" ht="30" x14ac:dyDescent="0.25">
      <c r="A359" s="23" t="s">
        <v>199</v>
      </c>
      <c r="B359" s="18">
        <v>871</v>
      </c>
      <c r="C359" s="17" t="s">
        <v>22</v>
      </c>
      <c r="D359" s="17" t="s">
        <v>12</v>
      </c>
      <c r="E359" s="17" t="s">
        <v>100</v>
      </c>
      <c r="F359" s="18">
        <v>9</v>
      </c>
      <c r="G359" s="17" t="s">
        <v>181</v>
      </c>
      <c r="H359" s="17" t="s">
        <v>227</v>
      </c>
      <c r="I359" s="17"/>
      <c r="J359" s="20">
        <f>J360</f>
        <v>0</v>
      </c>
      <c r="K359" s="20">
        <f>K360</f>
        <v>82.5</v>
      </c>
    </row>
    <row r="360" spans="1:11" ht="30" x14ac:dyDescent="0.25">
      <c r="A360" s="23" t="s">
        <v>196</v>
      </c>
      <c r="B360" s="18">
        <v>871</v>
      </c>
      <c r="C360" s="17" t="s">
        <v>22</v>
      </c>
      <c r="D360" s="17" t="s">
        <v>12</v>
      </c>
      <c r="E360" s="17" t="s">
        <v>100</v>
      </c>
      <c r="F360" s="18">
        <v>9</v>
      </c>
      <c r="G360" s="17" t="s">
        <v>181</v>
      </c>
      <c r="H360" s="17" t="s">
        <v>227</v>
      </c>
      <c r="I360" s="17" t="s">
        <v>202</v>
      </c>
      <c r="J360" s="20">
        <v>0</v>
      </c>
      <c r="K360" s="20">
        <v>82.5</v>
      </c>
    </row>
    <row r="361" spans="1:11" x14ac:dyDescent="0.25">
      <c r="A361" s="23" t="s">
        <v>316</v>
      </c>
      <c r="B361" s="18">
        <v>871</v>
      </c>
      <c r="C361" s="17" t="s">
        <v>22</v>
      </c>
      <c r="D361" s="17" t="s">
        <v>12</v>
      </c>
      <c r="E361" s="17" t="s">
        <v>100</v>
      </c>
      <c r="F361" s="18">
        <v>9</v>
      </c>
      <c r="G361" s="17" t="s">
        <v>181</v>
      </c>
      <c r="H361" s="17" t="s">
        <v>317</v>
      </c>
      <c r="I361" s="17"/>
      <c r="J361" s="20">
        <f>J362</f>
        <v>0</v>
      </c>
      <c r="K361" s="20">
        <f>K362</f>
        <v>500</v>
      </c>
    </row>
    <row r="362" spans="1:11" ht="30" x14ac:dyDescent="0.25">
      <c r="A362" s="23" t="s">
        <v>196</v>
      </c>
      <c r="B362" s="18">
        <v>871</v>
      </c>
      <c r="C362" s="17" t="s">
        <v>22</v>
      </c>
      <c r="D362" s="17" t="s">
        <v>12</v>
      </c>
      <c r="E362" s="17" t="s">
        <v>100</v>
      </c>
      <c r="F362" s="18">
        <v>9</v>
      </c>
      <c r="G362" s="17" t="s">
        <v>181</v>
      </c>
      <c r="H362" s="17" t="s">
        <v>317</v>
      </c>
      <c r="I362" s="17" t="s">
        <v>202</v>
      </c>
      <c r="J362" s="20">
        <v>0</v>
      </c>
      <c r="K362" s="20">
        <v>500</v>
      </c>
    </row>
    <row r="363" spans="1:11" ht="66" customHeight="1" x14ac:dyDescent="0.25">
      <c r="A363" s="23" t="s">
        <v>94</v>
      </c>
      <c r="B363" s="18">
        <v>871</v>
      </c>
      <c r="C363" s="17" t="s">
        <v>22</v>
      </c>
      <c r="D363" s="17" t="s">
        <v>12</v>
      </c>
      <c r="E363" s="17" t="s">
        <v>100</v>
      </c>
      <c r="F363" s="18">
        <v>9</v>
      </c>
      <c r="G363" s="17" t="s">
        <v>181</v>
      </c>
      <c r="H363" s="17" t="s">
        <v>255</v>
      </c>
      <c r="I363" s="18"/>
      <c r="J363" s="19">
        <f>J364</f>
        <v>368.2</v>
      </c>
      <c r="K363" s="19">
        <f>K364</f>
        <v>368.2</v>
      </c>
    </row>
    <row r="364" spans="1:11" ht="30" x14ac:dyDescent="0.25">
      <c r="A364" s="23" t="s">
        <v>319</v>
      </c>
      <c r="B364" s="18">
        <v>871</v>
      </c>
      <c r="C364" s="17" t="s">
        <v>22</v>
      </c>
      <c r="D364" s="17" t="s">
        <v>12</v>
      </c>
      <c r="E364" s="17" t="s">
        <v>100</v>
      </c>
      <c r="F364" s="18">
        <v>9</v>
      </c>
      <c r="G364" s="17" t="s">
        <v>181</v>
      </c>
      <c r="H364" s="17" t="s">
        <v>255</v>
      </c>
      <c r="I364" s="18">
        <v>110</v>
      </c>
      <c r="J364" s="19">
        <v>368.2</v>
      </c>
      <c r="K364" s="19">
        <v>368.2</v>
      </c>
    </row>
    <row r="365" spans="1:11" ht="30" x14ac:dyDescent="0.25">
      <c r="A365" s="26" t="s">
        <v>320</v>
      </c>
      <c r="B365" s="18">
        <v>871</v>
      </c>
      <c r="C365" s="17" t="s">
        <v>22</v>
      </c>
      <c r="D365" s="17" t="s">
        <v>12</v>
      </c>
      <c r="E365" s="17" t="s">
        <v>100</v>
      </c>
      <c r="F365" s="18">
        <v>9</v>
      </c>
      <c r="G365" s="17" t="s">
        <v>181</v>
      </c>
      <c r="H365" s="17" t="s">
        <v>321</v>
      </c>
      <c r="I365" s="18"/>
      <c r="J365" s="19">
        <f>J366</f>
        <v>29.6</v>
      </c>
      <c r="K365" s="19">
        <f>K366</f>
        <v>29.6</v>
      </c>
    </row>
    <row r="366" spans="1:11" x14ac:dyDescent="0.25">
      <c r="A366" s="16" t="s">
        <v>186</v>
      </c>
      <c r="B366" s="18">
        <v>871</v>
      </c>
      <c r="C366" s="17" t="s">
        <v>22</v>
      </c>
      <c r="D366" s="17" t="s">
        <v>12</v>
      </c>
      <c r="E366" s="17" t="s">
        <v>100</v>
      </c>
      <c r="F366" s="18">
        <v>9</v>
      </c>
      <c r="G366" s="17" t="s">
        <v>181</v>
      </c>
      <c r="H366" s="17" t="s">
        <v>321</v>
      </c>
      <c r="I366" s="18">
        <v>110</v>
      </c>
      <c r="J366" s="19">
        <v>29.6</v>
      </c>
      <c r="K366" s="19">
        <v>29.6</v>
      </c>
    </row>
    <row r="367" spans="1:11" x14ac:dyDescent="0.25">
      <c r="A367" s="12" t="s">
        <v>81</v>
      </c>
      <c r="B367" s="14">
        <v>871</v>
      </c>
      <c r="C367" s="13" t="s">
        <v>22</v>
      </c>
      <c r="D367" s="13" t="s">
        <v>16</v>
      </c>
      <c r="E367" s="13" t="s">
        <v>181</v>
      </c>
      <c r="F367" s="14">
        <v>0</v>
      </c>
      <c r="G367" s="13" t="s">
        <v>181</v>
      </c>
      <c r="H367" s="13" t="s">
        <v>335</v>
      </c>
      <c r="I367" s="18"/>
      <c r="J367" s="24">
        <f>J368+J376</f>
        <v>3061</v>
      </c>
      <c r="K367" s="24">
        <f>K368+K376</f>
        <v>3161</v>
      </c>
    </row>
    <row r="368" spans="1:11" ht="45" x14ac:dyDescent="0.25">
      <c r="A368" s="23" t="s">
        <v>377</v>
      </c>
      <c r="B368" s="18">
        <v>871</v>
      </c>
      <c r="C368" s="17" t="s">
        <v>22</v>
      </c>
      <c r="D368" s="17" t="s">
        <v>16</v>
      </c>
      <c r="E368" s="17" t="s">
        <v>126</v>
      </c>
      <c r="F368" s="18">
        <v>0</v>
      </c>
      <c r="G368" s="17" t="s">
        <v>181</v>
      </c>
      <c r="H368" s="17" t="s">
        <v>335</v>
      </c>
      <c r="I368" s="18"/>
      <c r="J368" s="20">
        <f>J369</f>
        <v>3061</v>
      </c>
      <c r="K368" s="20">
        <f>K369</f>
        <v>0</v>
      </c>
    </row>
    <row r="369" spans="1:11" x14ac:dyDescent="0.25">
      <c r="A369" s="25" t="s">
        <v>143</v>
      </c>
      <c r="B369" s="14">
        <v>871</v>
      </c>
      <c r="C369" s="13" t="s">
        <v>22</v>
      </c>
      <c r="D369" s="13" t="s">
        <v>16</v>
      </c>
      <c r="E369" s="13" t="s">
        <v>126</v>
      </c>
      <c r="F369" s="14">
        <v>3</v>
      </c>
      <c r="G369" s="13" t="s">
        <v>181</v>
      </c>
      <c r="H369" s="13" t="s">
        <v>335</v>
      </c>
      <c r="I369" s="14"/>
      <c r="J369" s="24">
        <f>J370+J372+J374</f>
        <v>3061</v>
      </c>
      <c r="K369" s="24">
        <f>K370+K372+K374</f>
        <v>0</v>
      </c>
    </row>
    <row r="370" spans="1:11" x14ac:dyDescent="0.25">
      <c r="A370" s="23" t="s">
        <v>144</v>
      </c>
      <c r="B370" s="18">
        <v>871</v>
      </c>
      <c r="C370" s="17" t="s">
        <v>22</v>
      </c>
      <c r="D370" s="17" t="s">
        <v>16</v>
      </c>
      <c r="E370" s="17" t="s">
        <v>126</v>
      </c>
      <c r="F370" s="18">
        <v>3</v>
      </c>
      <c r="G370" s="17" t="s">
        <v>181</v>
      </c>
      <c r="H370" s="17" t="s">
        <v>256</v>
      </c>
      <c r="I370" s="18"/>
      <c r="J370" s="20">
        <f>J371</f>
        <v>100</v>
      </c>
      <c r="K370" s="20">
        <f>K371</f>
        <v>0</v>
      </c>
    </row>
    <row r="371" spans="1:11" ht="30" x14ac:dyDescent="0.25">
      <c r="A371" s="23" t="s">
        <v>196</v>
      </c>
      <c r="B371" s="18">
        <v>871</v>
      </c>
      <c r="C371" s="17" t="s">
        <v>22</v>
      </c>
      <c r="D371" s="17" t="s">
        <v>16</v>
      </c>
      <c r="E371" s="17" t="s">
        <v>126</v>
      </c>
      <c r="F371" s="18">
        <v>3</v>
      </c>
      <c r="G371" s="17" t="s">
        <v>181</v>
      </c>
      <c r="H371" s="17" t="s">
        <v>256</v>
      </c>
      <c r="I371" s="18">
        <v>240</v>
      </c>
      <c r="J371" s="20">
        <v>100</v>
      </c>
      <c r="K371" s="20">
        <v>0</v>
      </c>
    </row>
    <row r="372" spans="1:11" x14ac:dyDescent="0.25">
      <c r="A372" s="23" t="s">
        <v>145</v>
      </c>
      <c r="B372" s="18">
        <v>871</v>
      </c>
      <c r="C372" s="17" t="s">
        <v>22</v>
      </c>
      <c r="D372" s="17" t="s">
        <v>16</v>
      </c>
      <c r="E372" s="17" t="s">
        <v>126</v>
      </c>
      <c r="F372" s="18">
        <v>3</v>
      </c>
      <c r="G372" s="17" t="s">
        <v>181</v>
      </c>
      <c r="H372" s="17" t="s">
        <v>257</v>
      </c>
      <c r="I372" s="18"/>
      <c r="J372" s="20">
        <f>J373</f>
        <v>1200</v>
      </c>
      <c r="K372" s="20">
        <f>K373</f>
        <v>0</v>
      </c>
    </row>
    <row r="373" spans="1:11" ht="30" x14ac:dyDescent="0.25">
      <c r="A373" s="23" t="s">
        <v>196</v>
      </c>
      <c r="B373" s="18">
        <v>871</v>
      </c>
      <c r="C373" s="17" t="s">
        <v>22</v>
      </c>
      <c r="D373" s="17" t="s">
        <v>16</v>
      </c>
      <c r="E373" s="17" t="s">
        <v>126</v>
      </c>
      <c r="F373" s="18">
        <v>3</v>
      </c>
      <c r="G373" s="17" t="s">
        <v>181</v>
      </c>
      <c r="H373" s="17" t="s">
        <v>257</v>
      </c>
      <c r="I373" s="18">
        <v>240</v>
      </c>
      <c r="J373" s="20">
        <v>1200</v>
      </c>
      <c r="K373" s="20">
        <v>0</v>
      </c>
    </row>
    <row r="374" spans="1:11" x14ac:dyDescent="0.25">
      <c r="A374" s="23" t="s">
        <v>139</v>
      </c>
      <c r="B374" s="18">
        <v>871</v>
      </c>
      <c r="C374" s="17" t="s">
        <v>22</v>
      </c>
      <c r="D374" s="17" t="s">
        <v>16</v>
      </c>
      <c r="E374" s="17" t="s">
        <v>126</v>
      </c>
      <c r="F374" s="18">
        <v>3</v>
      </c>
      <c r="G374" s="17" t="s">
        <v>181</v>
      </c>
      <c r="H374" s="17" t="s">
        <v>253</v>
      </c>
      <c r="I374" s="18"/>
      <c r="J374" s="20">
        <f>J375</f>
        <v>1761</v>
      </c>
      <c r="K374" s="20">
        <f>K375</f>
        <v>0</v>
      </c>
    </row>
    <row r="375" spans="1:11" ht="30" x14ac:dyDescent="0.25">
      <c r="A375" s="23" t="s">
        <v>196</v>
      </c>
      <c r="B375" s="18">
        <v>871</v>
      </c>
      <c r="C375" s="17" t="s">
        <v>22</v>
      </c>
      <c r="D375" s="17" t="s">
        <v>16</v>
      </c>
      <c r="E375" s="17" t="s">
        <v>126</v>
      </c>
      <c r="F375" s="18">
        <v>3</v>
      </c>
      <c r="G375" s="17" t="s">
        <v>181</v>
      </c>
      <c r="H375" s="17" t="s">
        <v>253</v>
      </c>
      <c r="I375" s="18">
        <v>240</v>
      </c>
      <c r="J375" s="20">
        <v>1761</v>
      </c>
      <c r="K375" s="20">
        <v>0</v>
      </c>
    </row>
    <row r="376" spans="1:11" x14ac:dyDescent="0.25">
      <c r="A376" s="25" t="s">
        <v>116</v>
      </c>
      <c r="B376" s="14">
        <v>871</v>
      </c>
      <c r="C376" s="13" t="s">
        <v>22</v>
      </c>
      <c r="D376" s="13" t="s">
        <v>16</v>
      </c>
      <c r="E376" s="13" t="s">
        <v>100</v>
      </c>
      <c r="F376" s="14">
        <v>0</v>
      </c>
      <c r="G376" s="13" t="s">
        <v>181</v>
      </c>
      <c r="H376" s="13" t="s">
        <v>335</v>
      </c>
      <c r="I376" s="18"/>
      <c r="J376" s="24">
        <f>J377</f>
        <v>0</v>
      </c>
      <c r="K376" s="24">
        <f>K377</f>
        <v>3161</v>
      </c>
    </row>
    <row r="377" spans="1:11" x14ac:dyDescent="0.25">
      <c r="A377" s="23" t="s">
        <v>336</v>
      </c>
      <c r="B377" s="18">
        <v>871</v>
      </c>
      <c r="C377" s="17" t="s">
        <v>22</v>
      </c>
      <c r="D377" s="17" t="s">
        <v>16</v>
      </c>
      <c r="E377" s="17" t="s">
        <v>100</v>
      </c>
      <c r="F377" s="18">
        <v>9</v>
      </c>
      <c r="G377" s="17" t="s">
        <v>181</v>
      </c>
      <c r="H377" s="17" t="s">
        <v>335</v>
      </c>
      <c r="I377" s="18"/>
      <c r="J377" s="20">
        <f>J378</f>
        <v>0</v>
      </c>
      <c r="K377" s="20">
        <f>K378</f>
        <v>3161</v>
      </c>
    </row>
    <row r="378" spans="1:11" x14ac:dyDescent="0.25">
      <c r="A378" s="23" t="s">
        <v>336</v>
      </c>
      <c r="B378" s="18">
        <v>871</v>
      </c>
      <c r="C378" s="17" t="s">
        <v>22</v>
      </c>
      <c r="D378" s="17" t="s">
        <v>16</v>
      </c>
      <c r="E378" s="17" t="s">
        <v>100</v>
      </c>
      <c r="F378" s="18">
        <v>9</v>
      </c>
      <c r="G378" s="17" t="s">
        <v>181</v>
      </c>
      <c r="H378" s="17" t="s">
        <v>335</v>
      </c>
      <c r="I378" s="18"/>
      <c r="J378" s="20">
        <f>J379+J381+J383</f>
        <v>0</v>
      </c>
      <c r="K378" s="20">
        <f>K379+K381+K383</f>
        <v>3161</v>
      </c>
    </row>
    <row r="379" spans="1:11" x14ac:dyDescent="0.25">
      <c r="A379" s="23" t="s">
        <v>144</v>
      </c>
      <c r="B379" s="18">
        <v>871</v>
      </c>
      <c r="C379" s="17" t="s">
        <v>22</v>
      </c>
      <c r="D379" s="17" t="s">
        <v>16</v>
      </c>
      <c r="E379" s="17" t="s">
        <v>100</v>
      </c>
      <c r="F379" s="18">
        <v>9</v>
      </c>
      <c r="G379" s="17" t="s">
        <v>181</v>
      </c>
      <c r="H379" s="17" t="s">
        <v>256</v>
      </c>
      <c r="I379" s="18"/>
      <c r="J379" s="20">
        <f>J380</f>
        <v>0</v>
      </c>
      <c r="K379" s="20">
        <f>K380</f>
        <v>100</v>
      </c>
    </row>
    <row r="380" spans="1:11" ht="30" x14ac:dyDescent="0.25">
      <c r="A380" s="23" t="s">
        <v>196</v>
      </c>
      <c r="B380" s="18">
        <v>871</v>
      </c>
      <c r="C380" s="17" t="s">
        <v>22</v>
      </c>
      <c r="D380" s="17" t="s">
        <v>16</v>
      </c>
      <c r="E380" s="17" t="s">
        <v>100</v>
      </c>
      <c r="F380" s="18">
        <v>9</v>
      </c>
      <c r="G380" s="17" t="s">
        <v>181</v>
      </c>
      <c r="H380" s="17" t="s">
        <v>256</v>
      </c>
      <c r="I380" s="18">
        <v>240</v>
      </c>
      <c r="J380" s="20">
        <v>0</v>
      </c>
      <c r="K380" s="20">
        <v>100</v>
      </c>
    </row>
    <row r="381" spans="1:11" x14ac:dyDescent="0.25">
      <c r="A381" s="23" t="s">
        <v>145</v>
      </c>
      <c r="B381" s="18">
        <v>871</v>
      </c>
      <c r="C381" s="17" t="s">
        <v>22</v>
      </c>
      <c r="D381" s="17" t="s">
        <v>16</v>
      </c>
      <c r="E381" s="17" t="s">
        <v>100</v>
      </c>
      <c r="F381" s="18">
        <v>9</v>
      </c>
      <c r="G381" s="17" t="s">
        <v>181</v>
      </c>
      <c r="H381" s="17" t="s">
        <v>257</v>
      </c>
      <c r="I381" s="18"/>
      <c r="J381" s="20">
        <f>J382</f>
        <v>0</v>
      </c>
      <c r="K381" s="20">
        <f>K382</f>
        <v>1000</v>
      </c>
    </row>
    <row r="382" spans="1:11" ht="30" x14ac:dyDescent="0.25">
      <c r="A382" s="23" t="s">
        <v>196</v>
      </c>
      <c r="B382" s="18">
        <v>871</v>
      </c>
      <c r="C382" s="17" t="s">
        <v>22</v>
      </c>
      <c r="D382" s="17" t="s">
        <v>16</v>
      </c>
      <c r="E382" s="17" t="s">
        <v>100</v>
      </c>
      <c r="F382" s="18">
        <v>9</v>
      </c>
      <c r="G382" s="17" t="s">
        <v>181</v>
      </c>
      <c r="H382" s="17" t="s">
        <v>257</v>
      </c>
      <c r="I382" s="18">
        <v>240</v>
      </c>
      <c r="J382" s="20">
        <v>0</v>
      </c>
      <c r="K382" s="20">
        <v>1000</v>
      </c>
    </row>
    <row r="383" spans="1:11" x14ac:dyDescent="0.25">
      <c r="A383" s="23" t="s">
        <v>139</v>
      </c>
      <c r="B383" s="18">
        <v>871</v>
      </c>
      <c r="C383" s="17" t="s">
        <v>22</v>
      </c>
      <c r="D383" s="17" t="s">
        <v>16</v>
      </c>
      <c r="E383" s="17" t="s">
        <v>100</v>
      </c>
      <c r="F383" s="18">
        <v>9</v>
      </c>
      <c r="G383" s="17" t="s">
        <v>181</v>
      </c>
      <c r="H383" s="17" t="s">
        <v>253</v>
      </c>
      <c r="I383" s="18"/>
      <c r="J383" s="20">
        <f>J384</f>
        <v>0</v>
      </c>
      <c r="K383" s="20">
        <f>K384</f>
        <v>2061</v>
      </c>
    </row>
    <row r="384" spans="1:11" ht="30" x14ac:dyDescent="0.25">
      <c r="A384" s="23" t="s">
        <v>196</v>
      </c>
      <c r="B384" s="18">
        <v>871</v>
      </c>
      <c r="C384" s="17" t="s">
        <v>22</v>
      </c>
      <c r="D384" s="17" t="s">
        <v>16</v>
      </c>
      <c r="E384" s="17" t="s">
        <v>100</v>
      </c>
      <c r="F384" s="18">
        <v>9</v>
      </c>
      <c r="G384" s="17" t="s">
        <v>181</v>
      </c>
      <c r="H384" s="17" t="s">
        <v>253</v>
      </c>
      <c r="I384" s="18">
        <v>240</v>
      </c>
      <c r="J384" s="20">
        <v>0</v>
      </c>
      <c r="K384" s="20">
        <v>2061</v>
      </c>
    </row>
    <row r="385" spans="1:11" x14ac:dyDescent="0.25">
      <c r="A385" s="14" t="s">
        <v>91</v>
      </c>
      <c r="B385" s="13" t="s">
        <v>27</v>
      </c>
      <c r="C385" s="13">
        <v>10</v>
      </c>
      <c r="D385" s="17"/>
      <c r="E385" s="17"/>
      <c r="F385" s="18"/>
      <c r="G385" s="17"/>
      <c r="H385" s="17"/>
      <c r="I385" s="18"/>
      <c r="J385" s="24">
        <f>J386</f>
        <v>700</v>
      </c>
      <c r="K385" s="24">
        <f>K386</f>
        <v>700</v>
      </c>
    </row>
    <row r="386" spans="1:11" x14ac:dyDescent="0.25">
      <c r="A386" s="12" t="s">
        <v>92</v>
      </c>
      <c r="B386" s="14">
        <v>871</v>
      </c>
      <c r="C386" s="13" t="s">
        <v>85</v>
      </c>
      <c r="D386" s="13" t="s">
        <v>13</v>
      </c>
      <c r="E386" s="13" t="s">
        <v>181</v>
      </c>
      <c r="F386" s="13" t="s">
        <v>205</v>
      </c>
      <c r="G386" s="13" t="s">
        <v>181</v>
      </c>
      <c r="H386" s="13" t="s">
        <v>335</v>
      </c>
      <c r="I386" s="14"/>
      <c r="J386" s="24">
        <f>J387+J391</f>
        <v>700</v>
      </c>
      <c r="K386" s="24">
        <f>K387+K391</f>
        <v>700</v>
      </c>
    </row>
    <row r="387" spans="1:11" x14ac:dyDescent="0.25">
      <c r="A387" s="23" t="s">
        <v>147</v>
      </c>
      <c r="B387" s="18">
        <v>871</v>
      </c>
      <c r="C387" s="17" t="s">
        <v>85</v>
      </c>
      <c r="D387" s="17" t="s">
        <v>13</v>
      </c>
      <c r="E387" s="17" t="s">
        <v>146</v>
      </c>
      <c r="F387" s="18">
        <v>0</v>
      </c>
      <c r="G387" s="17" t="s">
        <v>181</v>
      </c>
      <c r="H387" s="17" t="s">
        <v>335</v>
      </c>
      <c r="I387" s="18"/>
      <c r="J387" s="20">
        <f t="shared" ref="J387:K389" si="16">J388</f>
        <v>500</v>
      </c>
      <c r="K387" s="20">
        <f t="shared" si="16"/>
        <v>500</v>
      </c>
    </row>
    <row r="388" spans="1:11" x14ac:dyDescent="0.25">
      <c r="A388" s="23" t="s">
        <v>148</v>
      </c>
      <c r="B388" s="18">
        <v>871</v>
      </c>
      <c r="C388" s="17" t="s">
        <v>85</v>
      </c>
      <c r="D388" s="17" t="s">
        <v>13</v>
      </c>
      <c r="E388" s="17" t="s">
        <v>146</v>
      </c>
      <c r="F388" s="18">
        <v>3</v>
      </c>
      <c r="G388" s="17" t="s">
        <v>181</v>
      </c>
      <c r="H388" s="17" t="s">
        <v>335</v>
      </c>
      <c r="I388" s="18"/>
      <c r="J388" s="20">
        <f t="shared" si="16"/>
        <v>500</v>
      </c>
      <c r="K388" s="20">
        <f t="shared" si="16"/>
        <v>500</v>
      </c>
    </row>
    <row r="389" spans="1:11" ht="30" x14ac:dyDescent="0.25">
      <c r="A389" s="23" t="s">
        <v>149</v>
      </c>
      <c r="B389" s="18">
        <v>871</v>
      </c>
      <c r="C389" s="17" t="s">
        <v>85</v>
      </c>
      <c r="D389" s="17" t="s">
        <v>13</v>
      </c>
      <c r="E389" s="17" t="s">
        <v>146</v>
      </c>
      <c r="F389" s="18">
        <v>3</v>
      </c>
      <c r="G389" s="17" t="s">
        <v>181</v>
      </c>
      <c r="H389" s="17" t="s">
        <v>258</v>
      </c>
      <c r="I389" s="18"/>
      <c r="J389" s="20">
        <f t="shared" si="16"/>
        <v>500</v>
      </c>
      <c r="K389" s="20">
        <f t="shared" si="16"/>
        <v>500</v>
      </c>
    </row>
    <row r="390" spans="1:11" ht="45" x14ac:dyDescent="0.25">
      <c r="A390" s="23" t="s">
        <v>396</v>
      </c>
      <c r="B390" s="18">
        <v>871</v>
      </c>
      <c r="C390" s="17" t="s">
        <v>85</v>
      </c>
      <c r="D390" s="17" t="s">
        <v>13</v>
      </c>
      <c r="E390" s="17" t="s">
        <v>146</v>
      </c>
      <c r="F390" s="18">
        <v>3</v>
      </c>
      <c r="G390" s="17" t="s">
        <v>181</v>
      </c>
      <c r="H390" s="17" t="s">
        <v>258</v>
      </c>
      <c r="I390" s="18">
        <v>810</v>
      </c>
      <c r="J390" s="20">
        <v>500</v>
      </c>
      <c r="K390" s="20">
        <v>500</v>
      </c>
    </row>
    <row r="391" spans="1:11" x14ac:dyDescent="0.25">
      <c r="A391" s="25" t="s">
        <v>116</v>
      </c>
      <c r="B391" s="14">
        <v>871</v>
      </c>
      <c r="C391" s="13" t="s">
        <v>85</v>
      </c>
      <c r="D391" s="13" t="s">
        <v>13</v>
      </c>
      <c r="E391" s="13" t="s">
        <v>100</v>
      </c>
      <c r="F391" s="14">
        <v>0</v>
      </c>
      <c r="G391" s="13" t="s">
        <v>181</v>
      </c>
      <c r="H391" s="13" t="s">
        <v>335</v>
      </c>
      <c r="I391" s="14"/>
      <c r="J391" s="24">
        <f t="shared" ref="J391:K394" si="17">J392</f>
        <v>200</v>
      </c>
      <c r="K391" s="24">
        <f t="shared" si="17"/>
        <v>200</v>
      </c>
    </row>
    <row r="392" spans="1:11" x14ac:dyDescent="0.25">
      <c r="A392" s="23" t="s">
        <v>336</v>
      </c>
      <c r="B392" s="18">
        <v>871</v>
      </c>
      <c r="C392" s="17" t="s">
        <v>85</v>
      </c>
      <c r="D392" s="17" t="s">
        <v>13</v>
      </c>
      <c r="E392" s="17" t="s">
        <v>100</v>
      </c>
      <c r="F392" s="18">
        <v>9</v>
      </c>
      <c r="G392" s="17" t="s">
        <v>181</v>
      </c>
      <c r="H392" s="17" t="s">
        <v>335</v>
      </c>
      <c r="I392" s="18"/>
      <c r="J392" s="20">
        <f t="shared" si="17"/>
        <v>200</v>
      </c>
      <c r="K392" s="20">
        <f t="shared" si="17"/>
        <v>200</v>
      </c>
    </row>
    <row r="393" spans="1:11" x14ac:dyDescent="0.25">
      <c r="A393" s="23" t="s">
        <v>336</v>
      </c>
      <c r="B393" s="18">
        <v>871</v>
      </c>
      <c r="C393" s="17" t="s">
        <v>85</v>
      </c>
      <c r="D393" s="17" t="s">
        <v>13</v>
      </c>
      <c r="E393" s="17" t="s">
        <v>100</v>
      </c>
      <c r="F393" s="18">
        <v>9</v>
      </c>
      <c r="G393" s="17" t="s">
        <v>181</v>
      </c>
      <c r="H393" s="17" t="s">
        <v>335</v>
      </c>
      <c r="I393" s="18"/>
      <c r="J393" s="20">
        <f t="shared" si="17"/>
        <v>200</v>
      </c>
      <c r="K393" s="20">
        <f t="shared" si="17"/>
        <v>200</v>
      </c>
    </row>
    <row r="394" spans="1:11" x14ac:dyDescent="0.25">
      <c r="A394" s="23" t="s">
        <v>322</v>
      </c>
      <c r="B394" s="18">
        <v>871</v>
      </c>
      <c r="C394" s="17" t="s">
        <v>85</v>
      </c>
      <c r="D394" s="17" t="s">
        <v>13</v>
      </c>
      <c r="E394" s="17" t="s">
        <v>100</v>
      </c>
      <c r="F394" s="18">
        <v>9</v>
      </c>
      <c r="G394" s="17" t="s">
        <v>181</v>
      </c>
      <c r="H394" s="17" t="s">
        <v>254</v>
      </c>
      <c r="I394" s="18"/>
      <c r="J394" s="19">
        <f t="shared" si="17"/>
        <v>200</v>
      </c>
      <c r="K394" s="19">
        <f t="shared" si="17"/>
        <v>200</v>
      </c>
    </row>
    <row r="395" spans="1:11" x14ac:dyDescent="0.25">
      <c r="A395" s="23" t="s">
        <v>191</v>
      </c>
      <c r="B395" s="18">
        <v>871</v>
      </c>
      <c r="C395" s="17" t="s">
        <v>85</v>
      </c>
      <c r="D395" s="17" t="s">
        <v>13</v>
      </c>
      <c r="E395" s="17" t="s">
        <v>100</v>
      </c>
      <c r="F395" s="18">
        <v>9</v>
      </c>
      <c r="G395" s="17" t="s">
        <v>181</v>
      </c>
      <c r="H395" s="17" t="s">
        <v>254</v>
      </c>
      <c r="I395" s="18">
        <v>310</v>
      </c>
      <c r="J395" s="19">
        <v>200</v>
      </c>
      <c r="K395" s="19">
        <v>200</v>
      </c>
    </row>
    <row r="396" spans="1:11" x14ac:dyDescent="0.25">
      <c r="A396" s="14" t="s">
        <v>93</v>
      </c>
      <c r="B396" s="14">
        <v>871</v>
      </c>
      <c r="C396" s="13">
        <v>11</v>
      </c>
      <c r="D396" s="13"/>
      <c r="E396" s="13"/>
      <c r="F396" s="14"/>
      <c r="G396" s="13"/>
      <c r="H396" s="13"/>
      <c r="I396" s="14"/>
      <c r="J396" s="24">
        <f t="shared" ref="J396:K398" si="18">J397</f>
        <v>3094</v>
      </c>
      <c r="K396" s="24">
        <f t="shared" si="18"/>
        <v>3094</v>
      </c>
    </row>
    <row r="397" spans="1:11" x14ac:dyDescent="0.25">
      <c r="A397" s="12" t="s">
        <v>82</v>
      </c>
      <c r="B397" s="14">
        <v>871</v>
      </c>
      <c r="C397" s="13">
        <v>11</v>
      </c>
      <c r="D397" s="13" t="s">
        <v>17</v>
      </c>
      <c r="E397" s="13" t="s">
        <v>181</v>
      </c>
      <c r="F397" s="14">
        <v>0</v>
      </c>
      <c r="G397" s="13" t="s">
        <v>181</v>
      </c>
      <c r="H397" s="13" t="s">
        <v>335</v>
      </c>
      <c r="I397" s="14"/>
      <c r="J397" s="24">
        <f>J398+J406</f>
        <v>3094</v>
      </c>
      <c r="K397" s="24">
        <f>K398+K406</f>
        <v>3094</v>
      </c>
    </row>
    <row r="398" spans="1:11" ht="45" x14ac:dyDescent="0.25">
      <c r="A398" s="23" t="s">
        <v>377</v>
      </c>
      <c r="B398" s="18">
        <v>871</v>
      </c>
      <c r="C398" s="17" t="s">
        <v>86</v>
      </c>
      <c r="D398" s="17" t="s">
        <v>17</v>
      </c>
      <c r="E398" s="17" t="s">
        <v>126</v>
      </c>
      <c r="F398" s="18">
        <v>0</v>
      </c>
      <c r="G398" s="17" t="s">
        <v>181</v>
      </c>
      <c r="H398" s="17" t="s">
        <v>335</v>
      </c>
      <c r="I398" s="18"/>
      <c r="J398" s="20">
        <f t="shared" si="18"/>
        <v>3094</v>
      </c>
      <c r="K398" s="20">
        <f t="shared" si="18"/>
        <v>0</v>
      </c>
    </row>
    <row r="399" spans="1:11" ht="43.5" x14ac:dyDescent="0.25">
      <c r="A399" s="25" t="s">
        <v>150</v>
      </c>
      <c r="B399" s="14">
        <v>871</v>
      </c>
      <c r="C399" s="13" t="s">
        <v>86</v>
      </c>
      <c r="D399" s="13" t="s">
        <v>17</v>
      </c>
      <c r="E399" s="13" t="s">
        <v>126</v>
      </c>
      <c r="F399" s="14">
        <v>4</v>
      </c>
      <c r="G399" s="13" t="s">
        <v>181</v>
      </c>
      <c r="H399" s="13" t="s">
        <v>335</v>
      </c>
      <c r="I399" s="14"/>
      <c r="J399" s="24">
        <f>J400+J402+J404</f>
        <v>3094</v>
      </c>
      <c r="K399" s="24">
        <f>K400+K402+K404</f>
        <v>0</v>
      </c>
    </row>
    <row r="400" spans="1:11" x14ac:dyDescent="0.25">
      <c r="A400" s="23" t="s">
        <v>151</v>
      </c>
      <c r="B400" s="18">
        <v>871</v>
      </c>
      <c r="C400" s="17" t="s">
        <v>86</v>
      </c>
      <c r="D400" s="17" t="s">
        <v>17</v>
      </c>
      <c r="E400" s="17" t="s">
        <v>126</v>
      </c>
      <c r="F400" s="18">
        <v>4</v>
      </c>
      <c r="G400" s="17" t="s">
        <v>181</v>
      </c>
      <c r="H400" s="17" t="s">
        <v>259</v>
      </c>
      <c r="I400" s="18"/>
      <c r="J400" s="20">
        <f>J401</f>
        <v>274</v>
      </c>
      <c r="K400" s="20">
        <f>K401</f>
        <v>0</v>
      </c>
    </row>
    <row r="401" spans="1:11" ht="30" x14ac:dyDescent="0.25">
      <c r="A401" s="23" t="s">
        <v>196</v>
      </c>
      <c r="B401" s="18">
        <v>871</v>
      </c>
      <c r="C401" s="17" t="s">
        <v>86</v>
      </c>
      <c r="D401" s="17" t="s">
        <v>17</v>
      </c>
      <c r="E401" s="17" t="s">
        <v>126</v>
      </c>
      <c r="F401" s="18">
        <v>4</v>
      </c>
      <c r="G401" s="17" t="s">
        <v>181</v>
      </c>
      <c r="H401" s="17" t="s">
        <v>259</v>
      </c>
      <c r="I401" s="18">
        <v>240</v>
      </c>
      <c r="J401" s="20">
        <v>274</v>
      </c>
      <c r="K401" s="20">
        <v>0</v>
      </c>
    </row>
    <row r="402" spans="1:11" x14ac:dyDescent="0.25">
      <c r="A402" s="23" t="s">
        <v>135</v>
      </c>
      <c r="B402" s="18">
        <v>871</v>
      </c>
      <c r="C402" s="17" t="s">
        <v>86</v>
      </c>
      <c r="D402" s="17" t="s">
        <v>17</v>
      </c>
      <c r="E402" s="17" t="s">
        <v>126</v>
      </c>
      <c r="F402" s="18">
        <v>4</v>
      </c>
      <c r="G402" s="17" t="s">
        <v>181</v>
      </c>
      <c r="H402" s="17" t="s">
        <v>245</v>
      </c>
      <c r="I402" s="18"/>
      <c r="J402" s="20">
        <f>J403</f>
        <v>1320</v>
      </c>
      <c r="K402" s="20">
        <f>K403</f>
        <v>0</v>
      </c>
    </row>
    <row r="403" spans="1:11" ht="30" x14ac:dyDescent="0.25">
      <c r="A403" s="23" t="s">
        <v>196</v>
      </c>
      <c r="B403" s="18">
        <v>871</v>
      </c>
      <c r="C403" s="17" t="s">
        <v>86</v>
      </c>
      <c r="D403" s="17" t="s">
        <v>17</v>
      </c>
      <c r="E403" s="17" t="s">
        <v>126</v>
      </c>
      <c r="F403" s="18">
        <v>4</v>
      </c>
      <c r="G403" s="17" t="s">
        <v>181</v>
      </c>
      <c r="H403" s="17" t="s">
        <v>245</v>
      </c>
      <c r="I403" s="18">
        <v>240</v>
      </c>
      <c r="J403" s="20">
        <v>1320</v>
      </c>
      <c r="K403" s="20">
        <v>0</v>
      </c>
    </row>
    <row r="404" spans="1:11" ht="18" customHeight="1" x14ac:dyDescent="0.25">
      <c r="A404" s="23" t="s">
        <v>152</v>
      </c>
      <c r="B404" s="18">
        <v>871</v>
      </c>
      <c r="C404" s="17" t="s">
        <v>86</v>
      </c>
      <c r="D404" s="17" t="s">
        <v>17</v>
      </c>
      <c r="E404" s="17" t="s">
        <v>126</v>
      </c>
      <c r="F404" s="18">
        <v>4</v>
      </c>
      <c r="G404" s="17" t="s">
        <v>181</v>
      </c>
      <c r="H404" s="17" t="s">
        <v>260</v>
      </c>
      <c r="I404" s="18"/>
      <c r="J404" s="20">
        <f>J405</f>
        <v>1500</v>
      </c>
      <c r="K404" s="20">
        <f>K405</f>
        <v>0</v>
      </c>
    </row>
    <row r="405" spans="1:11" ht="30.75" customHeight="1" x14ac:dyDescent="0.25">
      <c r="A405" s="23" t="s">
        <v>196</v>
      </c>
      <c r="B405" s="18">
        <v>871</v>
      </c>
      <c r="C405" s="17" t="s">
        <v>86</v>
      </c>
      <c r="D405" s="17" t="s">
        <v>17</v>
      </c>
      <c r="E405" s="17" t="s">
        <v>126</v>
      </c>
      <c r="F405" s="18">
        <v>4</v>
      </c>
      <c r="G405" s="17" t="s">
        <v>181</v>
      </c>
      <c r="H405" s="17" t="s">
        <v>260</v>
      </c>
      <c r="I405" s="18">
        <v>240</v>
      </c>
      <c r="J405" s="20">
        <v>1500</v>
      </c>
      <c r="K405" s="20">
        <v>0</v>
      </c>
    </row>
    <row r="406" spans="1:11" x14ac:dyDescent="0.25">
      <c r="A406" s="25" t="s">
        <v>116</v>
      </c>
      <c r="B406" s="14">
        <v>871</v>
      </c>
      <c r="C406" s="13" t="s">
        <v>86</v>
      </c>
      <c r="D406" s="13" t="s">
        <v>17</v>
      </c>
      <c r="E406" s="13" t="s">
        <v>100</v>
      </c>
      <c r="F406" s="14">
        <v>0</v>
      </c>
      <c r="G406" s="13" t="s">
        <v>181</v>
      </c>
      <c r="H406" s="13" t="s">
        <v>335</v>
      </c>
      <c r="I406" s="14"/>
      <c r="J406" s="24">
        <f>J407</f>
        <v>0</v>
      </c>
      <c r="K406" s="24">
        <f>K407</f>
        <v>3094</v>
      </c>
    </row>
    <row r="407" spans="1:11" x14ac:dyDescent="0.25">
      <c r="A407" s="23" t="s">
        <v>336</v>
      </c>
      <c r="B407" s="18">
        <v>871</v>
      </c>
      <c r="C407" s="17" t="s">
        <v>86</v>
      </c>
      <c r="D407" s="17" t="s">
        <v>17</v>
      </c>
      <c r="E407" s="17" t="s">
        <v>100</v>
      </c>
      <c r="F407" s="18">
        <v>9</v>
      </c>
      <c r="G407" s="17" t="s">
        <v>181</v>
      </c>
      <c r="H407" s="17" t="s">
        <v>335</v>
      </c>
      <c r="I407" s="18"/>
      <c r="J407" s="20">
        <f>J408</f>
        <v>0</v>
      </c>
      <c r="K407" s="20">
        <f>K408</f>
        <v>3094</v>
      </c>
    </row>
    <row r="408" spans="1:11" x14ac:dyDescent="0.25">
      <c r="A408" s="23" t="s">
        <v>336</v>
      </c>
      <c r="B408" s="18">
        <v>871</v>
      </c>
      <c r="C408" s="17" t="s">
        <v>86</v>
      </c>
      <c r="D408" s="17" t="s">
        <v>17</v>
      </c>
      <c r="E408" s="17" t="s">
        <v>100</v>
      </c>
      <c r="F408" s="18">
        <v>9</v>
      </c>
      <c r="G408" s="17" t="s">
        <v>181</v>
      </c>
      <c r="H408" s="17" t="s">
        <v>335</v>
      </c>
      <c r="I408" s="18"/>
      <c r="J408" s="20">
        <f>J409+J411+J413</f>
        <v>0</v>
      </c>
      <c r="K408" s="20">
        <f>K409+K411+K413</f>
        <v>3094</v>
      </c>
    </row>
    <row r="409" spans="1:11" x14ac:dyDescent="0.25">
      <c r="A409" s="23" t="s">
        <v>151</v>
      </c>
      <c r="B409" s="18">
        <v>871</v>
      </c>
      <c r="C409" s="17" t="s">
        <v>86</v>
      </c>
      <c r="D409" s="17" t="s">
        <v>17</v>
      </c>
      <c r="E409" s="17" t="s">
        <v>100</v>
      </c>
      <c r="F409" s="18">
        <v>9</v>
      </c>
      <c r="G409" s="17" t="s">
        <v>181</v>
      </c>
      <c r="H409" s="17" t="s">
        <v>259</v>
      </c>
      <c r="I409" s="18"/>
      <c r="J409" s="20">
        <f>J410</f>
        <v>0</v>
      </c>
      <c r="K409" s="20">
        <f>K410</f>
        <v>274</v>
      </c>
    </row>
    <row r="410" spans="1:11" ht="30" x14ac:dyDescent="0.25">
      <c r="A410" s="23" t="s">
        <v>196</v>
      </c>
      <c r="B410" s="18">
        <v>871</v>
      </c>
      <c r="C410" s="17" t="s">
        <v>86</v>
      </c>
      <c r="D410" s="17" t="s">
        <v>17</v>
      </c>
      <c r="E410" s="17" t="s">
        <v>100</v>
      </c>
      <c r="F410" s="18">
        <v>9</v>
      </c>
      <c r="G410" s="17" t="s">
        <v>181</v>
      </c>
      <c r="H410" s="17" t="s">
        <v>259</v>
      </c>
      <c r="I410" s="18">
        <v>240</v>
      </c>
      <c r="J410" s="20">
        <v>0</v>
      </c>
      <c r="K410" s="20">
        <v>274</v>
      </c>
    </row>
    <row r="411" spans="1:11" x14ac:dyDescent="0.25">
      <c r="A411" s="23" t="s">
        <v>135</v>
      </c>
      <c r="B411" s="18">
        <v>871</v>
      </c>
      <c r="C411" s="17" t="s">
        <v>86</v>
      </c>
      <c r="D411" s="17" t="s">
        <v>17</v>
      </c>
      <c r="E411" s="17" t="s">
        <v>100</v>
      </c>
      <c r="F411" s="18">
        <v>9</v>
      </c>
      <c r="G411" s="17" t="s">
        <v>181</v>
      </c>
      <c r="H411" s="17" t="s">
        <v>245</v>
      </c>
      <c r="I411" s="18"/>
      <c r="J411" s="20">
        <f>J412</f>
        <v>0</v>
      </c>
      <c r="K411" s="20">
        <f>K412</f>
        <v>1320</v>
      </c>
    </row>
    <row r="412" spans="1:11" ht="30" x14ac:dyDescent="0.25">
      <c r="A412" s="23" t="s">
        <v>196</v>
      </c>
      <c r="B412" s="18">
        <v>871</v>
      </c>
      <c r="C412" s="17" t="s">
        <v>86</v>
      </c>
      <c r="D412" s="17" t="s">
        <v>17</v>
      </c>
      <c r="E412" s="17" t="s">
        <v>100</v>
      </c>
      <c r="F412" s="18">
        <v>9</v>
      </c>
      <c r="G412" s="17" t="s">
        <v>181</v>
      </c>
      <c r="H412" s="17" t="s">
        <v>245</v>
      </c>
      <c r="I412" s="18">
        <v>240</v>
      </c>
      <c r="J412" s="20">
        <v>0</v>
      </c>
      <c r="K412" s="20">
        <v>1320</v>
      </c>
    </row>
    <row r="413" spans="1:11" x14ac:dyDescent="0.25">
      <c r="A413" s="23" t="s">
        <v>152</v>
      </c>
      <c r="B413" s="18">
        <v>871</v>
      </c>
      <c r="C413" s="17" t="s">
        <v>86</v>
      </c>
      <c r="D413" s="17" t="s">
        <v>17</v>
      </c>
      <c r="E413" s="17" t="s">
        <v>100</v>
      </c>
      <c r="F413" s="18">
        <v>9</v>
      </c>
      <c r="G413" s="17" t="s">
        <v>181</v>
      </c>
      <c r="H413" s="17" t="s">
        <v>260</v>
      </c>
      <c r="I413" s="18"/>
      <c r="J413" s="20">
        <f>J414</f>
        <v>0</v>
      </c>
      <c r="K413" s="20">
        <f>K414</f>
        <v>1500</v>
      </c>
    </row>
    <row r="414" spans="1:11" ht="30" x14ac:dyDescent="0.25">
      <c r="A414" s="23" t="s">
        <v>196</v>
      </c>
      <c r="B414" s="18">
        <v>871</v>
      </c>
      <c r="C414" s="17" t="s">
        <v>86</v>
      </c>
      <c r="D414" s="17" t="s">
        <v>17</v>
      </c>
      <c r="E414" s="17" t="s">
        <v>100</v>
      </c>
      <c r="F414" s="18">
        <v>9</v>
      </c>
      <c r="G414" s="17" t="s">
        <v>181</v>
      </c>
      <c r="H414" s="17" t="s">
        <v>260</v>
      </c>
      <c r="I414" s="18">
        <v>240</v>
      </c>
      <c r="J414" s="20">
        <v>0</v>
      </c>
      <c r="K414" s="20">
        <v>1500</v>
      </c>
    </row>
    <row r="415" spans="1:11" x14ac:dyDescent="0.25">
      <c r="A415" s="14" t="s">
        <v>323</v>
      </c>
      <c r="B415" s="14">
        <v>871</v>
      </c>
      <c r="C415" s="13" t="s">
        <v>98</v>
      </c>
      <c r="D415" s="13"/>
      <c r="E415" s="13"/>
      <c r="F415" s="14"/>
      <c r="G415" s="13"/>
      <c r="H415" s="13"/>
      <c r="I415" s="14"/>
      <c r="J415" s="24">
        <f t="shared" ref="J415:K419" si="19">J416</f>
        <v>350</v>
      </c>
      <c r="K415" s="24">
        <f t="shared" si="19"/>
        <v>500</v>
      </c>
    </row>
    <row r="416" spans="1:11" x14ac:dyDescent="0.25">
      <c r="A416" s="12" t="s">
        <v>324</v>
      </c>
      <c r="B416" s="14">
        <v>871</v>
      </c>
      <c r="C416" s="13" t="s">
        <v>98</v>
      </c>
      <c r="D416" s="13" t="s">
        <v>14</v>
      </c>
      <c r="E416" s="13" t="s">
        <v>181</v>
      </c>
      <c r="F416" s="14">
        <v>0</v>
      </c>
      <c r="G416" s="13" t="s">
        <v>181</v>
      </c>
      <c r="H416" s="13" t="s">
        <v>335</v>
      </c>
      <c r="I416" s="14"/>
      <c r="J416" s="24">
        <f>J417+J421</f>
        <v>350</v>
      </c>
      <c r="K416" s="24">
        <f>K417+K421</f>
        <v>500</v>
      </c>
    </row>
    <row r="417" spans="1:11" ht="45" x14ac:dyDescent="0.25">
      <c r="A417" s="23" t="s">
        <v>370</v>
      </c>
      <c r="B417" s="18">
        <v>871</v>
      </c>
      <c r="C417" s="17" t="s">
        <v>98</v>
      </c>
      <c r="D417" s="17" t="s">
        <v>14</v>
      </c>
      <c r="E417" s="17" t="s">
        <v>86</v>
      </c>
      <c r="F417" s="18">
        <v>0</v>
      </c>
      <c r="G417" s="17" t="s">
        <v>181</v>
      </c>
      <c r="H417" s="17" t="s">
        <v>335</v>
      </c>
      <c r="I417" s="18"/>
      <c r="J417" s="20">
        <f t="shared" si="19"/>
        <v>350</v>
      </c>
      <c r="K417" s="20">
        <f t="shared" si="19"/>
        <v>0</v>
      </c>
    </row>
    <row r="418" spans="1:11" x14ac:dyDescent="0.25">
      <c r="A418" s="23" t="s">
        <v>309</v>
      </c>
      <c r="B418" s="18">
        <v>871</v>
      </c>
      <c r="C418" s="17" t="s">
        <v>98</v>
      </c>
      <c r="D418" s="17" t="s">
        <v>14</v>
      </c>
      <c r="E418" s="17" t="s">
        <v>86</v>
      </c>
      <c r="F418" s="17" t="s">
        <v>205</v>
      </c>
      <c r="G418" s="17" t="s">
        <v>12</v>
      </c>
      <c r="H418" s="17" t="s">
        <v>335</v>
      </c>
      <c r="I418" s="17"/>
      <c r="J418" s="20">
        <f t="shared" si="19"/>
        <v>350</v>
      </c>
      <c r="K418" s="20">
        <f t="shared" si="19"/>
        <v>0</v>
      </c>
    </row>
    <row r="419" spans="1:11" x14ac:dyDescent="0.25">
      <c r="A419" s="23" t="s">
        <v>309</v>
      </c>
      <c r="B419" s="18">
        <v>871</v>
      </c>
      <c r="C419" s="17" t="s">
        <v>98</v>
      </c>
      <c r="D419" s="17" t="s">
        <v>14</v>
      </c>
      <c r="E419" s="17" t="s">
        <v>86</v>
      </c>
      <c r="F419" s="17" t="s">
        <v>205</v>
      </c>
      <c r="G419" s="17" t="s">
        <v>12</v>
      </c>
      <c r="H419" s="17" t="s">
        <v>310</v>
      </c>
      <c r="I419" s="17"/>
      <c r="J419" s="20">
        <f t="shared" si="19"/>
        <v>350</v>
      </c>
      <c r="K419" s="20">
        <f t="shared" si="19"/>
        <v>0</v>
      </c>
    </row>
    <row r="420" spans="1:11" ht="30" x14ac:dyDescent="0.25">
      <c r="A420" s="23" t="s">
        <v>196</v>
      </c>
      <c r="B420" s="18">
        <v>871</v>
      </c>
      <c r="C420" s="17" t="s">
        <v>98</v>
      </c>
      <c r="D420" s="17" t="s">
        <v>14</v>
      </c>
      <c r="E420" s="17" t="s">
        <v>86</v>
      </c>
      <c r="F420" s="17" t="s">
        <v>205</v>
      </c>
      <c r="G420" s="17" t="s">
        <v>12</v>
      </c>
      <c r="H420" s="17" t="s">
        <v>310</v>
      </c>
      <c r="I420" s="17" t="s">
        <v>202</v>
      </c>
      <c r="J420" s="20">
        <v>350</v>
      </c>
      <c r="K420" s="20">
        <v>0</v>
      </c>
    </row>
    <row r="421" spans="1:11" x14ac:dyDescent="0.25">
      <c r="A421" s="25" t="s">
        <v>116</v>
      </c>
      <c r="B421" s="14">
        <v>871</v>
      </c>
      <c r="C421" s="13" t="s">
        <v>98</v>
      </c>
      <c r="D421" s="13" t="s">
        <v>14</v>
      </c>
      <c r="E421" s="13" t="s">
        <v>100</v>
      </c>
      <c r="F421" s="14">
        <v>0</v>
      </c>
      <c r="G421" s="13" t="s">
        <v>181</v>
      </c>
      <c r="H421" s="13" t="s">
        <v>335</v>
      </c>
      <c r="I421" s="17"/>
      <c r="J421" s="20">
        <f t="shared" ref="J421:K424" si="20">J422</f>
        <v>0</v>
      </c>
      <c r="K421" s="20">
        <f t="shared" si="20"/>
        <v>500</v>
      </c>
    </row>
    <row r="422" spans="1:11" x14ac:dyDescent="0.25">
      <c r="A422" s="23" t="s">
        <v>336</v>
      </c>
      <c r="B422" s="18">
        <v>871</v>
      </c>
      <c r="C422" s="17" t="s">
        <v>98</v>
      </c>
      <c r="D422" s="17" t="s">
        <v>14</v>
      </c>
      <c r="E422" s="17" t="s">
        <v>100</v>
      </c>
      <c r="F422" s="18">
        <v>9</v>
      </c>
      <c r="G422" s="17" t="s">
        <v>181</v>
      </c>
      <c r="H422" s="17" t="s">
        <v>335</v>
      </c>
      <c r="I422" s="17"/>
      <c r="J422" s="20">
        <f t="shared" si="20"/>
        <v>0</v>
      </c>
      <c r="K422" s="20">
        <f t="shared" si="20"/>
        <v>500</v>
      </c>
    </row>
    <row r="423" spans="1:11" x14ac:dyDescent="0.25">
      <c r="A423" s="23" t="s">
        <v>336</v>
      </c>
      <c r="B423" s="18">
        <v>871</v>
      </c>
      <c r="C423" s="17" t="s">
        <v>98</v>
      </c>
      <c r="D423" s="17" t="s">
        <v>14</v>
      </c>
      <c r="E423" s="17" t="s">
        <v>100</v>
      </c>
      <c r="F423" s="18">
        <v>9</v>
      </c>
      <c r="G423" s="17" t="s">
        <v>181</v>
      </c>
      <c r="H423" s="17" t="s">
        <v>335</v>
      </c>
      <c r="I423" s="17"/>
      <c r="J423" s="20">
        <f t="shared" si="20"/>
        <v>0</v>
      </c>
      <c r="K423" s="20">
        <f t="shared" si="20"/>
        <v>500</v>
      </c>
    </row>
    <row r="424" spans="1:11" x14ac:dyDescent="0.25">
      <c r="A424" s="23" t="s">
        <v>309</v>
      </c>
      <c r="B424" s="18">
        <v>871</v>
      </c>
      <c r="C424" s="17" t="s">
        <v>98</v>
      </c>
      <c r="D424" s="17" t="s">
        <v>14</v>
      </c>
      <c r="E424" s="17" t="s">
        <v>100</v>
      </c>
      <c r="F424" s="17" t="s">
        <v>337</v>
      </c>
      <c r="G424" s="17" t="s">
        <v>181</v>
      </c>
      <c r="H424" s="17" t="s">
        <v>310</v>
      </c>
      <c r="I424" s="17"/>
      <c r="J424" s="20">
        <f t="shared" si="20"/>
        <v>0</v>
      </c>
      <c r="K424" s="20">
        <f t="shared" si="20"/>
        <v>500</v>
      </c>
    </row>
    <row r="425" spans="1:11" ht="30" x14ac:dyDescent="0.25">
      <c r="A425" s="23" t="s">
        <v>196</v>
      </c>
      <c r="B425" s="18">
        <v>871</v>
      </c>
      <c r="C425" s="17" t="s">
        <v>98</v>
      </c>
      <c r="D425" s="17" t="s">
        <v>14</v>
      </c>
      <c r="E425" s="17" t="s">
        <v>100</v>
      </c>
      <c r="F425" s="17" t="s">
        <v>337</v>
      </c>
      <c r="G425" s="17" t="s">
        <v>181</v>
      </c>
      <c r="H425" s="17" t="s">
        <v>310</v>
      </c>
      <c r="I425" s="17" t="s">
        <v>202</v>
      </c>
      <c r="J425" s="20">
        <v>0</v>
      </c>
      <c r="K425" s="20">
        <v>500</v>
      </c>
    </row>
    <row r="426" spans="1:11" x14ac:dyDescent="0.25">
      <c r="A426" s="120" t="s">
        <v>80</v>
      </c>
      <c r="B426" s="14">
        <v>872</v>
      </c>
      <c r="C426" s="17"/>
      <c r="D426" s="17"/>
      <c r="E426" s="17"/>
      <c r="F426" s="18"/>
      <c r="G426" s="17"/>
      <c r="H426" s="17"/>
      <c r="I426" s="18"/>
      <c r="J426" s="15">
        <f>J427</f>
        <v>2168.9</v>
      </c>
      <c r="K426" s="15">
        <f>K427</f>
        <v>2238.9</v>
      </c>
    </row>
    <row r="427" spans="1:11" ht="20.25" customHeight="1" x14ac:dyDescent="0.25">
      <c r="A427" s="12" t="s">
        <v>11</v>
      </c>
      <c r="B427" s="13" t="s">
        <v>99</v>
      </c>
      <c r="C427" s="13" t="s">
        <v>12</v>
      </c>
      <c r="D427" s="14" t="s">
        <v>9</v>
      </c>
      <c r="E427" s="13" t="s">
        <v>10</v>
      </c>
      <c r="F427" s="14"/>
      <c r="G427" s="13"/>
      <c r="H427" s="13"/>
      <c r="I427" s="14" t="s">
        <v>8</v>
      </c>
      <c r="J427" s="15">
        <f>J428+J436</f>
        <v>2168.9</v>
      </c>
      <c r="K427" s="15">
        <f>K428+K436</f>
        <v>2238.9</v>
      </c>
    </row>
    <row r="428" spans="1:11" ht="51" customHeight="1" x14ac:dyDescent="0.25">
      <c r="A428" s="36" t="s">
        <v>67</v>
      </c>
      <c r="B428" s="13" t="s">
        <v>99</v>
      </c>
      <c r="C428" s="13" t="s">
        <v>12</v>
      </c>
      <c r="D428" s="13" t="s">
        <v>13</v>
      </c>
      <c r="E428" s="13" t="s">
        <v>181</v>
      </c>
      <c r="F428" s="14">
        <v>0</v>
      </c>
      <c r="G428" s="13" t="s">
        <v>181</v>
      </c>
      <c r="H428" s="13" t="s">
        <v>335</v>
      </c>
      <c r="I428" s="14" t="s">
        <v>8</v>
      </c>
      <c r="J428" s="15">
        <f>J429</f>
        <v>1638.9</v>
      </c>
      <c r="K428" s="15">
        <f>K429</f>
        <v>1638.9</v>
      </c>
    </row>
    <row r="429" spans="1:11" ht="15.75" customHeight="1" x14ac:dyDescent="0.25">
      <c r="A429" s="16" t="s">
        <v>102</v>
      </c>
      <c r="B429" s="17" t="s">
        <v>99</v>
      </c>
      <c r="C429" s="17" t="s">
        <v>12</v>
      </c>
      <c r="D429" s="17" t="s">
        <v>13</v>
      </c>
      <c r="E429" s="17">
        <v>91</v>
      </c>
      <c r="F429" s="18">
        <v>0</v>
      </c>
      <c r="G429" s="17" t="s">
        <v>181</v>
      </c>
      <c r="H429" s="17" t="s">
        <v>335</v>
      </c>
      <c r="I429" s="18" t="s">
        <v>8</v>
      </c>
      <c r="J429" s="19">
        <f>J430</f>
        <v>1638.9</v>
      </c>
      <c r="K429" s="19">
        <f>K430</f>
        <v>1638.9</v>
      </c>
    </row>
    <row r="430" spans="1:11" ht="19.5" customHeight="1" x14ac:dyDescent="0.25">
      <c r="A430" s="16" t="s">
        <v>103</v>
      </c>
      <c r="B430" s="17" t="s">
        <v>99</v>
      </c>
      <c r="C430" s="17" t="s">
        <v>12</v>
      </c>
      <c r="D430" s="17" t="s">
        <v>13</v>
      </c>
      <c r="E430" s="17">
        <v>91</v>
      </c>
      <c r="F430" s="18">
        <v>1</v>
      </c>
      <c r="G430" s="17" t="s">
        <v>181</v>
      </c>
      <c r="H430" s="17" t="s">
        <v>335</v>
      </c>
      <c r="I430" s="18"/>
      <c r="J430" s="19">
        <f>J431+J433</f>
        <v>1638.9</v>
      </c>
      <c r="K430" s="19">
        <f>K431+K433</f>
        <v>1638.9</v>
      </c>
    </row>
    <row r="431" spans="1:11" ht="45" x14ac:dyDescent="0.25">
      <c r="A431" s="16" t="s">
        <v>105</v>
      </c>
      <c r="B431" s="17" t="s">
        <v>99</v>
      </c>
      <c r="C431" s="17" t="s">
        <v>12</v>
      </c>
      <c r="D431" s="17" t="s">
        <v>13</v>
      </c>
      <c r="E431" s="17">
        <v>91</v>
      </c>
      <c r="F431" s="18">
        <v>1</v>
      </c>
      <c r="G431" s="17" t="s">
        <v>181</v>
      </c>
      <c r="H431" s="17" t="s">
        <v>194</v>
      </c>
      <c r="I431" s="18"/>
      <c r="J431" s="19">
        <f>J432</f>
        <v>1323.9</v>
      </c>
      <c r="K431" s="19">
        <f>K432</f>
        <v>1323.9</v>
      </c>
    </row>
    <row r="432" spans="1:11" x14ac:dyDescent="0.25">
      <c r="A432" s="16" t="s">
        <v>187</v>
      </c>
      <c r="B432" s="17" t="s">
        <v>99</v>
      </c>
      <c r="C432" s="17" t="s">
        <v>12</v>
      </c>
      <c r="D432" s="17" t="s">
        <v>13</v>
      </c>
      <c r="E432" s="17">
        <v>91</v>
      </c>
      <c r="F432" s="18">
        <v>1</v>
      </c>
      <c r="G432" s="17" t="s">
        <v>181</v>
      </c>
      <c r="H432" s="17" t="s">
        <v>194</v>
      </c>
      <c r="I432" s="18">
        <v>120</v>
      </c>
      <c r="J432" s="20">
        <v>1323.9</v>
      </c>
      <c r="K432" s="20">
        <v>1323.9</v>
      </c>
    </row>
    <row r="433" spans="1:11" ht="45" x14ac:dyDescent="0.25">
      <c r="A433" s="16" t="s">
        <v>106</v>
      </c>
      <c r="B433" s="17" t="s">
        <v>99</v>
      </c>
      <c r="C433" s="17" t="s">
        <v>12</v>
      </c>
      <c r="D433" s="17" t="s">
        <v>13</v>
      </c>
      <c r="E433" s="17">
        <v>91</v>
      </c>
      <c r="F433" s="18">
        <v>1</v>
      </c>
      <c r="G433" s="17" t="s">
        <v>181</v>
      </c>
      <c r="H433" s="17" t="s">
        <v>193</v>
      </c>
      <c r="I433" s="18"/>
      <c r="J433" s="20">
        <f>J434+J435</f>
        <v>315</v>
      </c>
      <c r="K433" s="20">
        <f>K434+K435</f>
        <v>315</v>
      </c>
    </row>
    <row r="434" spans="1:11" ht="30" x14ac:dyDescent="0.25">
      <c r="A434" s="23" t="s">
        <v>196</v>
      </c>
      <c r="B434" s="17" t="s">
        <v>99</v>
      </c>
      <c r="C434" s="17" t="s">
        <v>12</v>
      </c>
      <c r="D434" s="17" t="s">
        <v>13</v>
      </c>
      <c r="E434" s="17">
        <v>91</v>
      </c>
      <c r="F434" s="18">
        <v>1</v>
      </c>
      <c r="G434" s="17" t="s">
        <v>181</v>
      </c>
      <c r="H434" s="17" t="s">
        <v>193</v>
      </c>
      <c r="I434" s="18">
        <v>240</v>
      </c>
      <c r="J434" s="20">
        <v>305</v>
      </c>
      <c r="K434" s="20">
        <v>305</v>
      </c>
    </row>
    <row r="435" spans="1:11" x14ac:dyDescent="0.25">
      <c r="A435" s="23" t="s">
        <v>188</v>
      </c>
      <c r="B435" s="17" t="s">
        <v>99</v>
      </c>
      <c r="C435" s="17" t="s">
        <v>12</v>
      </c>
      <c r="D435" s="17" t="s">
        <v>13</v>
      </c>
      <c r="E435" s="17">
        <v>91</v>
      </c>
      <c r="F435" s="18">
        <v>1</v>
      </c>
      <c r="G435" s="17" t="s">
        <v>181</v>
      </c>
      <c r="H435" s="17" t="s">
        <v>193</v>
      </c>
      <c r="I435" s="18">
        <v>850</v>
      </c>
      <c r="J435" s="20">
        <v>10</v>
      </c>
      <c r="K435" s="20">
        <v>10</v>
      </c>
    </row>
    <row r="436" spans="1:11" x14ac:dyDescent="0.25">
      <c r="A436" s="12" t="s">
        <v>24</v>
      </c>
      <c r="B436" s="14">
        <v>872</v>
      </c>
      <c r="C436" s="13" t="s">
        <v>12</v>
      </c>
      <c r="D436" s="14">
        <v>13</v>
      </c>
      <c r="E436" s="17"/>
      <c r="F436" s="18"/>
      <c r="G436" s="17"/>
      <c r="H436" s="17"/>
      <c r="I436" s="18"/>
      <c r="J436" s="24">
        <f>J437</f>
        <v>530</v>
      </c>
      <c r="K436" s="24">
        <f>K437</f>
        <v>600</v>
      </c>
    </row>
    <row r="437" spans="1:11" x14ac:dyDescent="0.25">
      <c r="A437" s="16" t="s">
        <v>102</v>
      </c>
      <c r="B437" s="18">
        <v>872</v>
      </c>
      <c r="C437" s="17" t="s">
        <v>12</v>
      </c>
      <c r="D437" s="18">
        <v>13</v>
      </c>
      <c r="E437" s="17" t="s">
        <v>167</v>
      </c>
      <c r="F437" s="18">
        <v>0</v>
      </c>
      <c r="G437" s="17" t="s">
        <v>181</v>
      </c>
      <c r="H437" s="17" t="s">
        <v>335</v>
      </c>
      <c r="I437" s="18"/>
      <c r="J437" s="20">
        <f>J438</f>
        <v>530</v>
      </c>
      <c r="K437" s="20">
        <f>K438</f>
        <v>600</v>
      </c>
    </row>
    <row r="438" spans="1:11" ht="18.75" customHeight="1" x14ac:dyDescent="0.25">
      <c r="A438" s="16" t="s">
        <v>103</v>
      </c>
      <c r="B438" s="18">
        <v>872</v>
      </c>
      <c r="C438" s="17" t="s">
        <v>12</v>
      </c>
      <c r="D438" s="18">
        <v>13</v>
      </c>
      <c r="E438" s="18">
        <v>91</v>
      </c>
      <c r="F438" s="18">
        <v>1</v>
      </c>
      <c r="G438" s="17" t="s">
        <v>181</v>
      </c>
      <c r="H438" s="17" t="s">
        <v>335</v>
      </c>
      <c r="I438" s="18"/>
      <c r="J438" s="20">
        <f>J439+J441</f>
        <v>530</v>
      </c>
      <c r="K438" s="20">
        <f>K439+K441</f>
        <v>600</v>
      </c>
    </row>
    <row r="439" spans="1:11" ht="33" customHeight="1" x14ac:dyDescent="0.25">
      <c r="A439" s="16" t="s">
        <v>215</v>
      </c>
      <c r="B439" s="18">
        <v>872</v>
      </c>
      <c r="C439" s="17" t="s">
        <v>12</v>
      </c>
      <c r="D439" s="18">
        <v>13</v>
      </c>
      <c r="E439" s="18">
        <v>91</v>
      </c>
      <c r="F439" s="18">
        <v>1</v>
      </c>
      <c r="G439" s="17" t="s">
        <v>181</v>
      </c>
      <c r="H439" s="17" t="s">
        <v>261</v>
      </c>
      <c r="I439" s="18"/>
      <c r="J439" s="20">
        <f>J440</f>
        <v>200</v>
      </c>
      <c r="K439" s="20">
        <f>K440</f>
        <v>200</v>
      </c>
    </row>
    <row r="440" spans="1:11" ht="30.75" customHeight="1" x14ac:dyDescent="0.25">
      <c r="A440" s="16" t="s">
        <v>196</v>
      </c>
      <c r="B440" s="18">
        <v>872</v>
      </c>
      <c r="C440" s="17" t="s">
        <v>12</v>
      </c>
      <c r="D440" s="18">
        <v>13</v>
      </c>
      <c r="E440" s="18">
        <v>91</v>
      </c>
      <c r="F440" s="18">
        <v>1</v>
      </c>
      <c r="G440" s="17" t="s">
        <v>181</v>
      </c>
      <c r="H440" s="17" t="s">
        <v>261</v>
      </c>
      <c r="I440" s="18">
        <v>240</v>
      </c>
      <c r="J440" s="20">
        <v>200</v>
      </c>
      <c r="K440" s="20">
        <v>200</v>
      </c>
    </row>
    <row r="441" spans="1:11" x14ac:dyDescent="0.25">
      <c r="A441" s="23" t="s">
        <v>168</v>
      </c>
      <c r="B441" s="18">
        <v>872</v>
      </c>
      <c r="C441" s="17" t="s">
        <v>12</v>
      </c>
      <c r="D441" s="18">
        <v>13</v>
      </c>
      <c r="E441" s="17" t="s">
        <v>167</v>
      </c>
      <c r="F441" s="18">
        <v>1</v>
      </c>
      <c r="G441" s="17" t="s">
        <v>181</v>
      </c>
      <c r="H441" s="17" t="s">
        <v>262</v>
      </c>
      <c r="I441" s="18"/>
      <c r="J441" s="20">
        <f>J442</f>
        <v>330</v>
      </c>
      <c r="K441" s="20">
        <f>K442</f>
        <v>400</v>
      </c>
    </row>
    <row r="442" spans="1:11" ht="30.75" thickBot="1" x14ac:dyDescent="0.3">
      <c r="A442" s="23" t="s">
        <v>196</v>
      </c>
      <c r="B442" s="18">
        <v>872</v>
      </c>
      <c r="C442" s="17" t="s">
        <v>12</v>
      </c>
      <c r="D442" s="18">
        <v>13</v>
      </c>
      <c r="E442" s="17" t="s">
        <v>167</v>
      </c>
      <c r="F442" s="18">
        <v>1</v>
      </c>
      <c r="G442" s="17" t="s">
        <v>181</v>
      </c>
      <c r="H442" s="17" t="s">
        <v>262</v>
      </c>
      <c r="I442" s="18">
        <v>240</v>
      </c>
      <c r="J442" s="20">
        <v>330</v>
      </c>
      <c r="K442" s="20">
        <v>400</v>
      </c>
    </row>
    <row r="443" spans="1:11" ht="15.75" thickBot="1" x14ac:dyDescent="0.3">
      <c r="A443" s="122"/>
      <c r="B443" s="123"/>
      <c r="C443" s="124"/>
      <c r="D443" s="123"/>
      <c r="E443" s="124"/>
      <c r="F443" s="123"/>
      <c r="G443" s="124"/>
      <c r="H443" s="183" t="s">
        <v>30</v>
      </c>
      <c r="I443" s="184"/>
      <c r="J443" s="62">
        <f>J426+J18</f>
        <v>93595.999999999985</v>
      </c>
      <c r="K443" s="62">
        <f>K426+K18</f>
        <v>92273.5</v>
      </c>
    </row>
    <row r="444" spans="1:11" x14ac:dyDescent="0.25">
      <c r="A444" s="125"/>
      <c r="B444" s="114"/>
      <c r="C444" s="115"/>
      <c r="D444" s="114"/>
      <c r="E444" s="115" t="s">
        <v>44</v>
      </c>
      <c r="F444" s="114"/>
      <c r="G444" s="115"/>
      <c r="H444" s="115"/>
      <c r="I444" s="134" t="s">
        <v>60</v>
      </c>
      <c r="J444" s="138">
        <f>J427+J19</f>
        <v>16603.400000000001</v>
      </c>
      <c r="K444" s="127">
        <f>K427+K19</f>
        <v>15182.7</v>
      </c>
    </row>
    <row r="445" spans="1:11" x14ac:dyDescent="0.25">
      <c r="A445" s="125"/>
      <c r="B445" s="114"/>
      <c r="C445" s="115"/>
      <c r="D445" s="114"/>
      <c r="E445" s="115"/>
      <c r="F445" s="114"/>
      <c r="G445" s="115"/>
      <c r="H445" s="115"/>
      <c r="I445" s="128" t="s">
        <v>61</v>
      </c>
      <c r="J445" s="137">
        <f>J124</f>
        <v>369.5</v>
      </c>
      <c r="K445" s="60">
        <f>K124</f>
        <v>369.5</v>
      </c>
    </row>
    <row r="446" spans="1:11" x14ac:dyDescent="0.25">
      <c r="A446" s="125"/>
      <c r="B446" s="114"/>
      <c r="C446" s="115"/>
      <c r="D446" s="114"/>
      <c r="E446" s="115"/>
      <c r="F446" s="114"/>
      <c r="G446" s="115"/>
      <c r="H446" s="115"/>
      <c r="I446" s="128" t="s">
        <v>71</v>
      </c>
      <c r="J446" s="137">
        <f>J130</f>
        <v>1610.4</v>
      </c>
      <c r="K446" s="60">
        <f>K130</f>
        <v>825</v>
      </c>
    </row>
    <row r="447" spans="1:11" x14ac:dyDescent="0.25">
      <c r="A447" s="125"/>
      <c r="B447" s="114"/>
      <c r="C447" s="115"/>
      <c r="D447" s="114"/>
      <c r="E447" s="115"/>
      <c r="F447" s="114"/>
      <c r="G447" s="115"/>
      <c r="H447" s="115"/>
      <c r="I447" s="128" t="s">
        <v>79</v>
      </c>
      <c r="J447" s="137">
        <f>J181</f>
        <v>15867.8</v>
      </c>
      <c r="K447" s="60">
        <f>K181</f>
        <v>15867.8</v>
      </c>
    </row>
    <row r="448" spans="1:11" x14ac:dyDescent="0.25">
      <c r="A448" s="125"/>
      <c r="B448" s="114"/>
      <c r="C448" s="115"/>
      <c r="D448" s="114"/>
      <c r="E448" s="115"/>
      <c r="F448" s="114"/>
      <c r="G448" s="115"/>
      <c r="H448" s="115"/>
      <c r="I448" s="128" t="s">
        <v>62</v>
      </c>
      <c r="J448" s="137">
        <f>J219</f>
        <v>37143.5</v>
      </c>
      <c r="K448" s="60">
        <f>K219</f>
        <v>37777.100000000006</v>
      </c>
    </row>
    <row r="449" spans="1:11" x14ac:dyDescent="0.25">
      <c r="A449" s="125"/>
      <c r="B449" s="114"/>
      <c r="C449" s="115"/>
      <c r="D449" s="114"/>
      <c r="E449" s="115"/>
      <c r="F449" s="114"/>
      <c r="G449" s="115"/>
      <c r="H449" s="115"/>
      <c r="I449" s="128" t="s">
        <v>64</v>
      </c>
      <c r="J449" s="137">
        <f>J305</f>
        <v>288</v>
      </c>
      <c r="K449" s="60">
        <f>K305</f>
        <v>288</v>
      </c>
    </row>
    <row r="450" spans="1:11" x14ac:dyDescent="0.25">
      <c r="A450" s="125"/>
      <c r="B450" s="114"/>
      <c r="C450" s="115"/>
      <c r="D450" s="114"/>
      <c r="E450" s="115"/>
      <c r="F450" s="114"/>
      <c r="G450" s="115"/>
      <c r="H450" s="115"/>
      <c r="I450" s="128" t="s">
        <v>63</v>
      </c>
      <c r="J450" s="137">
        <f>J325</f>
        <v>17569.399999999998</v>
      </c>
      <c r="K450" s="60">
        <f>K325</f>
        <v>17669.400000000001</v>
      </c>
    </row>
    <row r="451" spans="1:11" x14ac:dyDescent="0.25">
      <c r="A451" s="125"/>
      <c r="B451" s="114"/>
      <c r="C451" s="115"/>
      <c r="D451" s="114"/>
      <c r="E451" s="115"/>
      <c r="F451" s="114"/>
      <c r="G451" s="115"/>
      <c r="H451" s="115"/>
      <c r="I451" s="128">
        <v>10</v>
      </c>
      <c r="J451" s="137">
        <f>J385</f>
        <v>700</v>
      </c>
      <c r="K451" s="60">
        <f>K385</f>
        <v>700</v>
      </c>
    </row>
    <row r="452" spans="1:11" x14ac:dyDescent="0.25">
      <c r="A452" s="125"/>
      <c r="B452" s="114"/>
      <c r="C452" s="115"/>
      <c r="D452" s="114"/>
      <c r="E452" s="115"/>
      <c r="F452" s="114"/>
      <c r="G452" s="115"/>
      <c r="H452" s="115"/>
      <c r="I452" s="128">
        <v>11</v>
      </c>
      <c r="J452" s="137">
        <f>J396</f>
        <v>3094</v>
      </c>
      <c r="K452" s="60">
        <f>K396</f>
        <v>3094</v>
      </c>
    </row>
    <row r="453" spans="1:11" x14ac:dyDescent="0.25">
      <c r="A453" s="125"/>
      <c r="B453" s="114"/>
      <c r="C453" s="115"/>
      <c r="D453" s="114"/>
      <c r="E453" s="115"/>
      <c r="F453" s="114"/>
      <c r="G453" s="115"/>
      <c r="H453" s="115"/>
      <c r="I453" s="128">
        <v>12</v>
      </c>
      <c r="J453" s="137">
        <f>J415</f>
        <v>350</v>
      </c>
      <c r="K453" s="60">
        <f>K415</f>
        <v>500</v>
      </c>
    </row>
    <row r="454" spans="1:11" ht="15.75" thickBot="1" x14ac:dyDescent="0.3">
      <c r="A454" s="125"/>
      <c r="B454" s="114"/>
      <c r="C454" s="115"/>
      <c r="D454" s="114"/>
      <c r="E454" s="115"/>
      <c r="F454" s="114"/>
      <c r="G454" s="115"/>
      <c r="H454" s="115"/>
      <c r="I454" s="135">
        <v>99</v>
      </c>
      <c r="J454" s="136">
        <v>2532.6</v>
      </c>
      <c r="K454" s="61">
        <v>5000</v>
      </c>
    </row>
    <row r="455" spans="1:11" ht="15.75" thickBot="1" x14ac:dyDescent="0.3">
      <c r="A455" s="125"/>
      <c r="B455" s="114"/>
      <c r="C455" s="115"/>
      <c r="D455" s="114"/>
      <c r="E455" s="115"/>
      <c r="F455" s="114"/>
      <c r="G455" s="115"/>
      <c r="H455" s="115"/>
      <c r="I455" s="130"/>
      <c r="J455" s="133">
        <f>SUM(J444:J454)</f>
        <v>96128.6</v>
      </c>
      <c r="K455" s="133">
        <f>SUM(K444:K454)</f>
        <v>97273.5</v>
      </c>
    </row>
    <row r="456" spans="1:11" x14ac:dyDescent="0.25">
      <c r="A456" s="125"/>
      <c r="B456" s="114"/>
      <c r="C456" s="115"/>
      <c r="D456" s="114"/>
      <c r="E456" s="115"/>
      <c r="F456" s="114"/>
      <c r="G456" s="115"/>
      <c r="H456" s="115"/>
      <c r="I456" s="114" t="s">
        <v>179</v>
      </c>
      <c r="J456" s="63">
        <v>96128.6</v>
      </c>
      <c r="K456" s="63">
        <v>97273.5</v>
      </c>
    </row>
    <row r="457" spans="1:11" x14ac:dyDescent="0.25">
      <c r="A457" s="125"/>
      <c r="B457" s="114"/>
      <c r="C457" s="115"/>
      <c r="D457" s="114"/>
      <c r="E457" s="115"/>
      <c r="F457" s="114"/>
      <c r="G457" s="115"/>
      <c r="H457" s="115"/>
      <c r="I457" s="114" t="s">
        <v>182</v>
      </c>
      <c r="J457" s="63">
        <f>J21+J70+J81+J101+J105+J132+J183+J210+J221+J233+J238+J284+J289+J312+J327+J336+J344+J368+J398+J417+J171+J177</f>
        <v>66617.400000000009</v>
      </c>
      <c r="K457" s="63">
        <f>K21+K70+K81+K101+K105+K132+K183+K211+K221+K233+K238+K284+K289+K312+K327+K336+K344+K368+K398+K417+K171+K177</f>
        <v>25</v>
      </c>
    </row>
    <row r="458" spans="1:11" x14ac:dyDescent="0.25">
      <c r="A458" s="125"/>
      <c r="B458" s="114"/>
      <c r="C458" s="115"/>
      <c r="D458" s="114"/>
      <c r="E458" s="115"/>
      <c r="F458" s="114"/>
      <c r="G458" s="115"/>
      <c r="H458" s="115"/>
      <c r="I458" s="114" t="s">
        <v>340</v>
      </c>
      <c r="J458" s="63">
        <f>J20-J36+J55-J55+J428</f>
        <v>9459.7000000000007</v>
      </c>
      <c r="K458" s="63">
        <f>K20-K36+K55-K55+K428</f>
        <v>9601.7000000000007</v>
      </c>
    </row>
    <row r="459" spans="1:11" x14ac:dyDescent="0.25">
      <c r="A459" s="38"/>
      <c r="K459" s="63"/>
    </row>
    <row r="460" spans="1:11" x14ac:dyDescent="0.25">
      <c r="A460" s="38"/>
      <c r="J460" s="146"/>
      <c r="K460" s="146"/>
    </row>
    <row r="461" spans="1:11" x14ac:dyDescent="0.25">
      <c r="A461" s="38"/>
    </row>
    <row r="462" spans="1:11" x14ac:dyDescent="0.25">
      <c r="A462" s="38"/>
      <c r="K462" s="63"/>
    </row>
    <row r="463" spans="1:11" x14ac:dyDescent="0.25">
      <c r="A463" s="38"/>
    </row>
    <row r="464" spans="1:11" x14ac:dyDescent="0.25">
      <c r="A464" s="38"/>
    </row>
    <row r="465" spans="1:30" x14ac:dyDescent="0.25">
      <c r="A465" s="38"/>
    </row>
    <row r="466" spans="1:30" x14ac:dyDescent="0.25">
      <c r="A466" s="38"/>
    </row>
    <row r="467" spans="1:30" x14ac:dyDescent="0.25">
      <c r="A467" s="38"/>
    </row>
    <row r="468" spans="1:30" x14ac:dyDescent="0.25">
      <c r="A468" s="38"/>
    </row>
    <row r="469" spans="1:30" s="29" customFormat="1" x14ac:dyDescent="0.25">
      <c r="A469" s="38"/>
      <c r="C469" s="30"/>
      <c r="E469" s="30"/>
      <c r="G469" s="30"/>
      <c r="H469" s="30"/>
      <c r="J469" s="63"/>
      <c r="K469" s="28"/>
      <c r="L469" s="28"/>
      <c r="M469" s="28"/>
      <c r="N469" s="28"/>
      <c r="O469" s="28"/>
      <c r="P469" s="28"/>
      <c r="Q469" s="28"/>
      <c r="R469" s="28"/>
      <c r="S469" s="28"/>
      <c r="T469" s="28"/>
      <c r="U469" s="28"/>
      <c r="V469" s="28"/>
      <c r="W469" s="28"/>
      <c r="X469" s="28"/>
      <c r="Y469" s="28"/>
      <c r="Z469" s="28"/>
      <c r="AA469" s="28"/>
      <c r="AB469" s="28"/>
      <c r="AC469" s="28"/>
      <c r="AD469" s="28"/>
    </row>
    <row r="470" spans="1:30" s="29" customFormat="1" x14ac:dyDescent="0.25">
      <c r="A470" s="38"/>
      <c r="C470" s="30"/>
      <c r="E470" s="30"/>
      <c r="G470" s="30"/>
      <c r="H470" s="30"/>
      <c r="J470" s="63"/>
      <c r="K470" s="28"/>
      <c r="L470" s="28"/>
      <c r="M470" s="28"/>
      <c r="N470" s="28"/>
      <c r="O470" s="28"/>
      <c r="P470" s="28"/>
      <c r="Q470" s="28"/>
      <c r="R470" s="28"/>
      <c r="S470" s="28"/>
      <c r="T470" s="28"/>
      <c r="U470" s="28"/>
      <c r="V470" s="28"/>
      <c r="W470" s="28"/>
      <c r="X470" s="28"/>
      <c r="Y470" s="28"/>
      <c r="Z470" s="28"/>
      <c r="AA470" s="28"/>
      <c r="AB470" s="28"/>
      <c r="AC470" s="28"/>
      <c r="AD470" s="28"/>
    </row>
    <row r="471" spans="1:30" s="29" customFormat="1" x14ac:dyDescent="0.25">
      <c r="A471" s="38"/>
      <c r="C471" s="30"/>
      <c r="E471" s="30"/>
      <c r="G471" s="30"/>
      <c r="H471" s="30"/>
      <c r="J471" s="63"/>
      <c r="K471" s="28"/>
      <c r="L471" s="28"/>
      <c r="M471" s="28"/>
      <c r="N471" s="28"/>
      <c r="O471" s="28"/>
      <c r="P471" s="28"/>
      <c r="Q471" s="28"/>
      <c r="R471" s="28"/>
      <c r="S471" s="28"/>
      <c r="T471" s="28"/>
      <c r="U471" s="28"/>
      <c r="V471" s="28"/>
      <c r="W471" s="28"/>
      <c r="X471" s="28"/>
      <c r="Y471" s="28"/>
      <c r="Z471" s="28"/>
      <c r="AA471" s="28"/>
      <c r="AB471" s="28"/>
      <c r="AC471" s="28"/>
      <c r="AD471" s="28"/>
    </row>
    <row r="472" spans="1:30" s="29" customFormat="1" x14ac:dyDescent="0.25">
      <c r="A472" s="38"/>
      <c r="C472" s="30"/>
      <c r="E472" s="30"/>
      <c r="G472" s="30"/>
      <c r="H472" s="30"/>
      <c r="J472" s="63"/>
      <c r="K472" s="28"/>
      <c r="L472" s="28"/>
      <c r="M472" s="28"/>
      <c r="N472" s="28"/>
      <c r="O472" s="28"/>
      <c r="P472" s="28"/>
      <c r="Q472" s="28"/>
      <c r="R472" s="28"/>
      <c r="S472" s="28"/>
      <c r="T472" s="28"/>
      <c r="U472" s="28"/>
      <c r="V472" s="28"/>
      <c r="W472" s="28"/>
      <c r="X472" s="28"/>
      <c r="Y472" s="28"/>
      <c r="Z472" s="28"/>
      <c r="AA472" s="28"/>
      <c r="AB472" s="28"/>
      <c r="AC472" s="28"/>
      <c r="AD472" s="28"/>
    </row>
    <row r="473" spans="1:30" s="29" customFormat="1" x14ac:dyDescent="0.25">
      <c r="A473" s="38"/>
      <c r="C473" s="30"/>
      <c r="E473" s="30"/>
      <c r="G473" s="30"/>
      <c r="H473" s="30"/>
      <c r="J473" s="63"/>
      <c r="K473" s="28"/>
      <c r="L473" s="28"/>
      <c r="M473" s="28"/>
      <c r="N473" s="28"/>
      <c r="O473" s="28"/>
      <c r="P473" s="28"/>
      <c r="Q473" s="28"/>
      <c r="R473" s="28"/>
      <c r="S473" s="28"/>
      <c r="T473" s="28"/>
      <c r="U473" s="28"/>
      <c r="V473" s="28"/>
      <c r="W473" s="28"/>
      <c r="X473" s="28"/>
      <c r="Y473" s="28"/>
      <c r="Z473" s="28"/>
      <c r="AA473" s="28"/>
      <c r="AB473" s="28"/>
      <c r="AC473" s="28"/>
      <c r="AD473" s="28"/>
    </row>
    <row r="474" spans="1:30" s="29" customFormat="1" x14ac:dyDescent="0.25">
      <c r="A474" s="38"/>
      <c r="C474" s="30"/>
      <c r="E474" s="30"/>
      <c r="G474" s="30"/>
      <c r="H474" s="30"/>
      <c r="J474" s="63"/>
      <c r="K474" s="28"/>
      <c r="L474" s="28"/>
      <c r="M474" s="28"/>
      <c r="N474" s="28"/>
      <c r="O474" s="28"/>
      <c r="P474" s="28"/>
      <c r="Q474" s="28"/>
      <c r="R474" s="28"/>
      <c r="S474" s="28"/>
      <c r="T474" s="28"/>
      <c r="U474" s="28"/>
      <c r="V474" s="28"/>
      <c r="W474" s="28"/>
      <c r="X474" s="28"/>
      <c r="Y474" s="28"/>
      <c r="Z474" s="28"/>
      <c r="AA474" s="28"/>
      <c r="AB474" s="28"/>
      <c r="AC474" s="28"/>
      <c r="AD474" s="28"/>
    </row>
    <row r="475" spans="1:30" s="29" customFormat="1" x14ac:dyDescent="0.25">
      <c r="A475" s="38"/>
      <c r="C475" s="30"/>
      <c r="E475" s="30"/>
      <c r="G475" s="30"/>
      <c r="H475" s="30"/>
      <c r="J475" s="63"/>
      <c r="K475" s="28"/>
      <c r="L475" s="28"/>
      <c r="M475" s="28"/>
      <c r="N475" s="28"/>
      <c r="O475" s="28"/>
      <c r="P475" s="28"/>
      <c r="Q475" s="28"/>
      <c r="R475" s="28"/>
      <c r="S475" s="28"/>
      <c r="T475" s="28"/>
      <c r="U475" s="28"/>
      <c r="V475" s="28"/>
      <c r="W475" s="28"/>
      <c r="X475" s="28"/>
      <c r="Y475" s="28"/>
      <c r="Z475" s="28"/>
      <c r="AA475" s="28"/>
      <c r="AB475" s="28"/>
      <c r="AC475" s="28"/>
      <c r="AD475" s="28"/>
    </row>
    <row r="476" spans="1:30" s="29" customFormat="1" x14ac:dyDescent="0.25">
      <c r="A476" s="38"/>
      <c r="C476" s="30"/>
      <c r="E476" s="30"/>
      <c r="G476" s="30"/>
      <c r="H476" s="30"/>
      <c r="J476" s="63"/>
      <c r="K476" s="28"/>
      <c r="L476" s="28"/>
      <c r="M476" s="28"/>
      <c r="N476" s="28"/>
      <c r="O476" s="28"/>
      <c r="P476" s="28"/>
      <c r="Q476" s="28"/>
      <c r="R476" s="28"/>
      <c r="S476" s="28"/>
      <c r="T476" s="28"/>
      <c r="U476" s="28"/>
      <c r="V476" s="28"/>
      <c r="W476" s="28"/>
      <c r="X476" s="28"/>
      <c r="Y476" s="28"/>
      <c r="Z476" s="28"/>
      <c r="AA476" s="28"/>
      <c r="AB476" s="28"/>
      <c r="AC476" s="28"/>
      <c r="AD476" s="28"/>
    </row>
    <row r="477" spans="1:30" s="29" customFormat="1" x14ac:dyDescent="0.25">
      <c r="A477" s="38"/>
      <c r="C477" s="30"/>
      <c r="E477" s="30"/>
      <c r="G477" s="30"/>
      <c r="H477" s="30"/>
      <c r="J477" s="63"/>
      <c r="K477" s="28"/>
      <c r="L477" s="28"/>
      <c r="M477" s="28"/>
      <c r="N477" s="28"/>
      <c r="O477" s="28"/>
      <c r="P477" s="28"/>
      <c r="Q477" s="28"/>
      <c r="R477" s="28"/>
      <c r="S477" s="28"/>
      <c r="T477" s="28"/>
      <c r="U477" s="28"/>
      <c r="V477" s="28"/>
      <c r="W477" s="28"/>
      <c r="X477" s="28"/>
      <c r="Y477" s="28"/>
      <c r="Z477" s="28"/>
      <c r="AA477" s="28"/>
      <c r="AB477" s="28"/>
      <c r="AC477" s="28"/>
      <c r="AD477" s="28"/>
    </row>
    <row r="478" spans="1:30" s="29" customFormat="1" x14ac:dyDescent="0.25">
      <c r="A478" s="38"/>
      <c r="C478" s="30"/>
      <c r="E478" s="30"/>
      <c r="G478" s="30"/>
      <c r="H478" s="30"/>
      <c r="J478" s="63"/>
      <c r="K478" s="28"/>
      <c r="L478" s="28"/>
      <c r="M478" s="28"/>
      <c r="N478" s="28"/>
      <c r="O478" s="28"/>
      <c r="P478" s="28"/>
      <c r="Q478" s="28"/>
      <c r="R478" s="28"/>
      <c r="S478" s="28"/>
      <c r="T478" s="28"/>
      <c r="U478" s="28"/>
      <c r="V478" s="28"/>
      <c r="W478" s="28"/>
      <c r="X478" s="28"/>
      <c r="Y478" s="28"/>
      <c r="Z478" s="28"/>
      <c r="AA478" s="28"/>
      <c r="AB478" s="28"/>
      <c r="AC478" s="28"/>
      <c r="AD478" s="28"/>
    </row>
    <row r="479" spans="1:30" s="29" customFormat="1" x14ac:dyDescent="0.25">
      <c r="A479" s="38"/>
      <c r="C479" s="30"/>
      <c r="E479" s="30"/>
      <c r="G479" s="30"/>
      <c r="H479" s="30"/>
      <c r="J479" s="63"/>
      <c r="K479" s="28"/>
      <c r="L479" s="28"/>
      <c r="M479" s="28"/>
      <c r="N479" s="28"/>
      <c r="O479" s="28"/>
      <c r="P479" s="28"/>
      <c r="Q479" s="28"/>
      <c r="R479" s="28"/>
      <c r="S479" s="28"/>
      <c r="T479" s="28"/>
      <c r="U479" s="28"/>
      <c r="V479" s="28"/>
      <c r="W479" s="28"/>
      <c r="X479" s="28"/>
      <c r="Y479" s="28"/>
      <c r="Z479" s="28"/>
      <c r="AA479" s="28"/>
      <c r="AB479" s="28"/>
      <c r="AC479" s="28"/>
      <c r="AD479" s="28"/>
    </row>
    <row r="480" spans="1:30" s="29" customFormat="1" x14ac:dyDescent="0.25">
      <c r="A480" s="38"/>
      <c r="C480" s="30"/>
      <c r="E480" s="30"/>
      <c r="G480" s="30"/>
      <c r="H480" s="30"/>
      <c r="J480" s="63"/>
      <c r="K480" s="28"/>
      <c r="L480" s="28"/>
      <c r="M480" s="28"/>
      <c r="N480" s="28"/>
      <c r="O480" s="28"/>
      <c r="P480" s="28"/>
      <c r="Q480" s="28"/>
      <c r="R480" s="28"/>
      <c r="S480" s="28"/>
      <c r="T480" s="28"/>
      <c r="U480" s="28"/>
      <c r="V480" s="28"/>
      <c r="W480" s="28"/>
      <c r="X480" s="28"/>
      <c r="Y480" s="28"/>
      <c r="Z480" s="28"/>
      <c r="AA480" s="28"/>
      <c r="AB480" s="28"/>
      <c r="AC480" s="28"/>
      <c r="AD480" s="28"/>
    </row>
    <row r="481" spans="1:30" s="29" customFormat="1" x14ac:dyDescent="0.25">
      <c r="A481" s="38"/>
      <c r="C481" s="30"/>
      <c r="E481" s="30"/>
      <c r="G481" s="30"/>
      <c r="H481" s="30"/>
      <c r="J481" s="63"/>
      <c r="K481" s="28"/>
      <c r="L481" s="28"/>
      <c r="M481" s="28"/>
      <c r="N481" s="28"/>
      <c r="O481" s="28"/>
      <c r="P481" s="28"/>
      <c r="Q481" s="28"/>
      <c r="R481" s="28"/>
      <c r="S481" s="28"/>
      <c r="T481" s="28"/>
      <c r="U481" s="28"/>
      <c r="V481" s="28"/>
      <c r="W481" s="28"/>
      <c r="X481" s="28"/>
      <c r="Y481" s="28"/>
      <c r="Z481" s="28"/>
      <c r="AA481" s="28"/>
      <c r="AB481" s="28"/>
      <c r="AC481" s="28"/>
      <c r="AD481" s="28"/>
    </row>
    <row r="482" spans="1:30" s="29" customFormat="1" x14ac:dyDescent="0.25">
      <c r="A482" s="38"/>
      <c r="C482" s="30"/>
      <c r="E482" s="30"/>
      <c r="G482" s="30"/>
      <c r="H482" s="30"/>
      <c r="J482" s="63"/>
      <c r="K482" s="28"/>
      <c r="L482" s="28"/>
      <c r="M482" s="28"/>
      <c r="N482" s="28"/>
      <c r="O482" s="28"/>
      <c r="P482" s="28"/>
      <c r="Q482" s="28"/>
      <c r="R482" s="28"/>
      <c r="S482" s="28"/>
      <c r="T482" s="28"/>
      <c r="U482" s="28"/>
      <c r="V482" s="28"/>
      <c r="W482" s="28"/>
      <c r="X482" s="28"/>
      <c r="Y482" s="28"/>
      <c r="Z482" s="28"/>
      <c r="AA482" s="28"/>
      <c r="AB482" s="28"/>
      <c r="AC482" s="28"/>
      <c r="AD482" s="28"/>
    </row>
    <row r="483" spans="1:30" s="29" customFormat="1" x14ac:dyDescent="0.25">
      <c r="A483" s="38"/>
      <c r="C483" s="30"/>
      <c r="E483" s="30"/>
      <c r="G483" s="30"/>
      <c r="H483" s="30"/>
      <c r="J483" s="63"/>
      <c r="K483" s="28"/>
      <c r="L483" s="28"/>
      <c r="M483" s="28"/>
      <c r="N483" s="28"/>
      <c r="O483" s="28"/>
      <c r="P483" s="28"/>
      <c r="Q483" s="28"/>
      <c r="R483" s="28"/>
      <c r="S483" s="28"/>
      <c r="T483" s="28"/>
      <c r="U483" s="28"/>
      <c r="V483" s="28"/>
      <c r="W483" s="28"/>
      <c r="X483" s="28"/>
      <c r="Y483" s="28"/>
      <c r="Z483" s="28"/>
      <c r="AA483" s="28"/>
      <c r="AB483" s="28"/>
      <c r="AC483" s="28"/>
      <c r="AD483" s="28"/>
    </row>
    <row r="484" spans="1:30" s="29" customFormat="1" x14ac:dyDescent="0.25">
      <c r="A484" s="38"/>
      <c r="C484" s="30"/>
      <c r="E484" s="30"/>
      <c r="G484" s="30"/>
      <c r="H484" s="30"/>
      <c r="J484" s="63"/>
      <c r="K484" s="28"/>
      <c r="L484" s="28"/>
      <c r="M484" s="28"/>
      <c r="N484" s="28"/>
      <c r="O484" s="28"/>
      <c r="P484" s="28"/>
      <c r="Q484" s="28"/>
      <c r="R484" s="28"/>
      <c r="S484" s="28"/>
      <c r="T484" s="28"/>
      <c r="U484" s="28"/>
      <c r="V484" s="28"/>
      <c r="W484" s="28"/>
      <c r="X484" s="28"/>
      <c r="Y484" s="28"/>
      <c r="Z484" s="28"/>
      <c r="AA484" s="28"/>
      <c r="AB484" s="28"/>
      <c r="AC484" s="28"/>
      <c r="AD484" s="28"/>
    </row>
    <row r="485" spans="1:30" s="29" customFormat="1" x14ac:dyDescent="0.25">
      <c r="A485" s="38"/>
      <c r="C485" s="30"/>
      <c r="E485" s="30"/>
      <c r="G485" s="30"/>
      <c r="H485" s="30"/>
      <c r="J485" s="63"/>
      <c r="K485" s="28"/>
      <c r="L485" s="28"/>
      <c r="M485" s="28"/>
      <c r="N485" s="28"/>
      <c r="O485" s="28"/>
      <c r="P485" s="28"/>
      <c r="Q485" s="28"/>
      <c r="R485" s="28"/>
      <c r="S485" s="28"/>
      <c r="T485" s="28"/>
      <c r="U485" s="28"/>
      <c r="V485" s="28"/>
      <c r="W485" s="28"/>
      <c r="X485" s="28"/>
      <c r="Y485" s="28"/>
      <c r="Z485" s="28"/>
      <c r="AA485" s="28"/>
      <c r="AB485" s="28"/>
      <c r="AC485" s="28"/>
      <c r="AD485" s="28"/>
    </row>
    <row r="486" spans="1:30" s="29" customFormat="1" x14ac:dyDescent="0.25">
      <c r="A486" s="38"/>
      <c r="C486" s="30"/>
      <c r="E486" s="30"/>
      <c r="G486" s="30"/>
      <c r="H486" s="30"/>
      <c r="J486" s="63"/>
      <c r="K486" s="28"/>
      <c r="L486" s="28"/>
      <c r="M486" s="28"/>
      <c r="N486" s="28"/>
      <c r="O486" s="28"/>
      <c r="P486" s="28"/>
      <c r="Q486" s="28"/>
      <c r="R486" s="28"/>
      <c r="S486" s="28"/>
      <c r="T486" s="28"/>
      <c r="U486" s="28"/>
      <c r="V486" s="28"/>
      <c r="W486" s="28"/>
      <c r="X486" s="28"/>
      <c r="Y486" s="28"/>
      <c r="Z486" s="28"/>
      <c r="AA486" s="28"/>
      <c r="AB486" s="28"/>
      <c r="AC486" s="28"/>
      <c r="AD486" s="28"/>
    </row>
    <row r="487" spans="1:30" s="29" customFormat="1" x14ac:dyDescent="0.25">
      <c r="A487" s="38"/>
      <c r="C487" s="30"/>
      <c r="E487" s="30"/>
      <c r="G487" s="30"/>
      <c r="H487" s="30"/>
      <c r="J487" s="63"/>
      <c r="K487" s="28"/>
      <c r="L487" s="28"/>
      <c r="M487" s="28"/>
      <c r="N487" s="28"/>
      <c r="O487" s="28"/>
      <c r="P487" s="28"/>
      <c r="Q487" s="28"/>
      <c r="R487" s="28"/>
      <c r="S487" s="28"/>
      <c r="T487" s="28"/>
      <c r="U487" s="28"/>
      <c r="V487" s="28"/>
      <c r="W487" s="28"/>
      <c r="X487" s="28"/>
      <c r="Y487" s="28"/>
      <c r="Z487" s="28"/>
      <c r="AA487" s="28"/>
      <c r="AB487" s="28"/>
      <c r="AC487" s="28"/>
      <c r="AD487" s="28"/>
    </row>
    <row r="488" spans="1:30" s="29" customFormat="1" x14ac:dyDescent="0.25">
      <c r="A488" s="38"/>
      <c r="C488" s="30"/>
      <c r="E488" s="30"/>
      <c r="G488" s="30"/>
      <c r="H488" s="30"/>
      <c r="J488" s="63"/>
      <c r="K488" s="28"/>
      <c r="L488" s="28"/>
      <c r="M488" s="28"/>
      <c r="N488" s="28"/>
      <c r="O488" s="28"/>
      <c r="P488" s="28"/>
      <c r="Q488" s="28"/>
      <c r="R488" s="28"/>
      <c r="S488" s="28"/>
      <c r="T488" s="28"/>
      <c r="U488" s="28"/>
      <c r="V488" s="28"/>
      <c r="W488" s="28"/>
      <c r="X488" s="28"/>
      <c r="Y488" s="28"/>
      <c r="Z488" s="28"/>
      <c r="AA488" s="28"/>
      <c r="AB488" s="28"/>
      <c r="AC488" s="28"/>
      <c r="AD488" s="28"/>
    </row>
    <row r="489" spans="1:30" s="29" customFormat="1" x14ac:dyDescent="0.25">
      <c r="A489" s="38"/>
      <c r="C489" s="30"/>
      <c r="E489" s="30"/>
      <c r="G489" s="30"/>
      <c r="H489" s="30"/>
      <c r="J489" s="63"/>
      <c r="K489" s="28"/>
      <c r="L489" s="28"/>
      <c r="M489" s="28"/>
      <c r="N489" s="28"/>
      <c r="O489" s="28"/>
      <c r="P489" s="28"/>
      <c r="Q489" s="28"/>
      <c r="R489" s="28"/>
      <c r="S489" s="28"/>
      <c r="T489" s="28"/>
      <c r="U489" s="28"/>
      <c r="V489" s="28"/>
      <c r="W489" s="28"/>
      <c r="X489" s="28"/>
      <c r="Y489" s="28"/>
      <c r="Z489" s="28"/>
      <c r="AA489" s="28"/>
      <c r="AB489" s="28"/>
      <c r="AC489" s="28"/>
      <c r="AD489" s="28"/>
    </row>
    <row r="490" spans="1:30" s="29" customFormat="1" x14ac:dyDescent="0.25">
      <c r="A490" s="38"/>
      <c r="C490" s="30"/>
      <c r="E490" s="30"/>
      <c r="G490" s="30"/>
      <c r="H490" s="30"/>
      <c r="J490" s="63"/>
      <c r="K490" s="28"/>
      <c r="L490" s="28"/>
      <c r="M490" s="28"/>
      <c r="N490" s="28"/>
      <c r="O490" s="28"/>
      <c r="P490" s="28"/>
      <c r="Q490" s="28"/>
      <c r="R490" s="28"/>
      <c r="S490" s="28"/>
      <c r="T490" s="28"/>
      <c r="U490" s="28"/>
      <c r="V490" s="28"/>
      <c r="W490" s="28"/>
      <c r="X490" s="28"/>
      <c r="Y490" s="28"/>
      <c r="Z490" s="28"/>
      <c r="AA490" s="28"/>
      <c r="AB490" s="28"/>
      <c r="AC490" s="28"/>
      <c r="AD490" s="28"/>
    </row>
    <row r="491" spans="1:30" s="29" customFormat="1" x14ac:dyDescent="0.25">
      <c r="A491" s="38"/>
      <c r="C491" s="30"/>
      <c r="E491" s="30"/>
      <c r="G491" s="30"/>
      <c r="H491" s="30"/>
      <c r="J491" s="63"/>
      <c r="K491" s="28"/>
      <c r="L491" s="28"/>
      <c r="M491" s="28"/>
      <c r="N491" s="28"/>
      <c r="O491" s="28"/>
      <c r="P491" s="28"/>
      <c r="Q491" s="28"/>
      <c r="R491" s="28"/>
      <c r="S491" s="28"/>
      <c r="T491" s="28"/>
      <c r="U491" s="28"/>
      <c r="V491" s="28"/>
      <c r="W491" s="28"/>
      <c r="X491" s="28"/>
      <c r="Y491" s="28"/>
      <c r="Z491" s="28"/>
      <c r="AA491" s="28"/>
      <c r="AB491" s="28"/>
      <c r="AC491" s="28"/>
      <c r="AD491" s="28"/>
    </row>
    <row r="492" spans="1:30" s="29" customFormat="1" x14ac:dyDescent="0.25">
      <c r="A492" s="38"/>
      <c r="C492" s="30"/>
      <c r="E492" s="30"/>
      <c r="G492" s="30"/>
      <c r="H492" s="30"/>
      <c r="J492" s="63"/>
      <c r="K492" s="28"/>
      <c r="L492" s="28"/>
      <c r="M492" s="28"/>
      <c r="N492" s="28"/>
      <c r="O492" s="28"/>
      <c r="P492" s="28"/>
      <c r="Q492" s="28"/>
      <c r="R492" s="28"/>
      <c r="S492" s="28"/>
      <c r="T492" s="28"/>
      <c r="U492" s="28"/>
      <c r="V492" s="28"/>
      <c r="W492" s="28"/>
      <c r="X492" s="28"/>
      <c r="Y492" s="28"/>
      <c r="Z492" s="28"/>
      <c r="AA492" s="28"/>
      <c r="AB492" s="28"/>
      <c r="AC492" s="28"/>
      <c r="AD492" s="28"/>
    </row>
    <row r="493" spans="1:30" s="29" customFormat="1" x14ac:dyDescent="0.25">
      <c r="A493" s="38"/>
      <c r="C493" s="30"/>
      <c r="E493" s="30"/>
      <c r="G493" s="30"/>
      <c r="H493" s="30"/>
      <c r="J493" s="63"/>
      <c r="K493" s="28"/>
      <c r="L493" s="28"/>
      <c r="M493" s="28"/>
      <c r="N493" s="28"/>
      <c r="O493" s="28"/>
      <c r="P493" s="28"/>
      <c r="Q493" s="28"/>
      <c r="R493" s="28"/>
      <c r="S493" s="28"/>
      <c r="T493" s="28"/>
      <c r="U493" s="28"/>
      <c r="V493" s="28"/>
      <c r="W493" s="28"/>
      <c r="X493" s="28"/>
      <c r="Y493" s="28"/>
      <c r="Z493" s="28"/>
      <c r="AA493" s="28"/>
      <c r="AB493" s="28"/>
      <c r="AC493" s="28"/>
      <c r="AD493" s="28"/>
    </row>
    <row r="494" spans="1:30" s="29" customFormat="1" x14ac:dyDescent="0.25">
      <c r="A494" s="38"/>
      <c r="C494" s="30"/>
      <c r="E494" s="30"/>
      <c r="G494" s="30"/>
      <c r="H494" s="30"/>
      <c r="J494" s="63"/>
      <c r="K494" s="28"/>
      <c r="L494" s="28"/>
      <c r="M494" s="28"/>
      <c r="N494" s="28"/>
      <c r="O494" s="28"/>
      <c r="P494" s="28"/>
      <c r="Q494" s="28"/>
      <c r="R494" s="28"/>
      <c r="S494" s="28"/>
      <c r="T494" s="28"/>
      <c r="U494" s="28"/>
      <c r="V494" s="28"/>
      <c r="W494" s="28"/>
      <c r="X494" s="28"/>
      <c r="Y494" s="28"/>
      <c r="Z494" s="28"/>
      <c r="AA494" s="28"/>
      <c r="AB494" s="28"/>
      <c r="AC494" s="28"/>
      <c r="AD494" s="28"/>
    </row>
    <row r="495" spans="1:30" s="29" customFormat="1" x14ac:dyDescent="0.25">
      <c r="A495" s="38"/>
      <c r="C495" s="30"/>
      <c r="E495" s="30"/>
      <c r="G495" s="30"/>
      <c r="H495" s="30"/>
      <c r="J495" s="63"/>
      <c r="K495" s="28"/>
      <c r="L495" s="28"/>
      <c r="M495" s="28"/>
      <c r="N495" s="28"/>
      <c r="O495" s="28"/>
      <c r="P495" s="28"/>
      <c r="Q495" s="28"/>
      <c r="R495" s="28"/>
      <c r="S495" s="28"/>
      <c r="T495" s="28"/>
      <c r="U495" s="28"/>
      <c r="V495" s="28"/>
      <c r="W495" s="28"/>
      <c r="X495" s="28"/>
      <c r="Y495" s="28"/>
      <c r="Z495" s="28"/>
      <c r="AA495" s="28"/>
      <c r="AB495" s="28"/>
      <c r="AC495" s="28"/>
      <c r="AD495" s="28"/>
    </row>
    <row r="496" spans="1:30" s="29" customFormat="1" x14ac:dyDescent="0.25">
      <c r="A496" s="38"/>
      <c r="C496" s="30"/>
      <c r="E496" s="30"/>
      <c r="G496" s="30"/>
      <c r="H496" s="30"/>
      <c r="J496" s="63"/>
      <c r="K496" s="28"/>
      <c r="L496" s="28"/>
      <c r="M496" s="28"/>
      <c r="N496" s="28"/>
      <c r="O496" s="28"/>
      <c r="P496" s="28"/>
      <c r="Q496" s="28"/>
      <c r="R496" s="28"/>
      <c r="S496" s="28"/>
      <c r="T496" s="28"/>
      <c r="U496" s="28"/>
      <c r="V496" s="28"/>
      <c r="W496" s="28"/>
      <c r="X496" s="28"/>
      <c r="Y496" s="28"/>
      <c r="Z496" s="28"/>
      <c r="AA496" s="28"/>
      <c r="AB496" s="28"/>
      <c r="AC496" s="28"/>
      <c r="AD496" s="28"/>
    </row>
    <row r="497" spans="1:30" s="29" customFormat="1" x14ac:dyDescent="0.25">
      <c r="A497" s="38"/>
      <c r="C497" s="30"/>
      <c r="E497" s="30"/>
      <c r="G497" s="30"/>
      <c r="H497" s="30"/>
      <c r="J497" s="63"/>
      <c r="K497" s="28"/>
      <c r="L497" s="28"/>
      <c r="M497" s="28"/>
      <c r="N497" s="28"/>
      <c r="O497" s="28"/>
      <c r="P497" s="28"/>
      <c r="Q497" s="28"/>
      <c r="R497" s="28"/>
      <c r="S497" s="28"/>
      <c r="T497" s="28"/>
      <c r="U497" s="28"/>
      <c r="V497" s="28"/>
      <c r="W497" s="28"/>
      <c r="X497" s="28"/>
      <c r="Y497" s="28"/>
      <c r="Z497" s="28"/>
      <c r="AA497" s="28"/>
      <c r="AB497" s="28"/>
      <c r="AC497" s="28"/>
      <c r="AD497" s="28"/>
    </row>
    <row r="498" spans="1:30" s="29" customFormat="1" x14ac:dyDescent="0.25">
      <c r="A498" s="38"/>
      <c r="C498" s="30"/>
      <c r="E498" s="30"/>
      <c r="G498" s="30"/>
      <c r="H498" s="30"/>
      <c r="J498" s="63"/>
      <c r="K498" s="28"/>
      <c r="L498" s="28"/>
      <c r="M498" s="28"/>
      <c r="N498" s="28"/>
      <c r="O498" s="28"/>
      <c r="P498" s="28"/>
      <c r="Q498" s="28"/>
      <c r="R498" s="28"/>
      <c r="S498" s="28"/>
      <c r="T498" s="28"/>
      <c r="U498" s="28"/>
      <c r="V498" s="28"/>
      <c r="W498" s="28"/>
      <c r="X498" s="28"/>
      <c r="Y498" s="28"/>
      <c r="Z498" s="28"/>
      <c r="AA498" s="28"/>
      <c r="AB498" s="28"/>
      <c r="AC498" s="28"/>
      <c r="AD498" s="28"/>
    </row>
    <row r="499" spans="1:30" s="29" customFormat="1" x14ac:dyDescent="0.25">
      <c r="A499" s="38"/>
      <c r="C499" s="30"/>
      <c r="E499" s="30"/>
      <c r="G499" s="30"/>
      <c r="H499" s="30"/>
      <c r="J499" s="63"/>
      <c r="K499" s="28"/>
      <c r="L499" s="28"/>
      <c r="M499" s="28"/>
      <c r="N499" s="28"/>
      <c r="O499" s="28"/>
      <c r="P499" s="28"/>
      <c r="Q499" s="28"/>
      <c r="R499" s="28"/>
      <c r="S499" s="28"/>
      <c r="T499" s="28"/>
      <c r="U499" s="28"/>
      <c r="V499" s="28"/>
      <c r="W499" s="28"/>
      <c r="X499" s="28"/>
      <c r="Y499" s="28"/>
      <c r="Z499" s="28"/>
      <c r="AA499" s="28"/>
      <c r="AB499" s="28"/>
      <c r="AC499" s="28"/>
      <c r="AD499" s="28"/>
    </row>
    <row r="500" spans="1:30" s="29" customFormat="1" x14ac:dyDescent="0.25">
      <c r="A500" s="38"/>
      <c r="C500" s="30"/>
      <c r="E500" s="30"/>
      <c r="G500" s="30"/>
      <c r="H500" s="30"/>
      <c r="J500" s="63"/>
      <c r="K500" s="28"/>
      <c r="L500" s="28"/>
      <c r="M500" s="28"/>
      <c r="N500" s="28"/>
      <c r="O500" s="28"/>
      <c r="P500" s="28"/>
      <c r="Q500" s="28"/>
      <c r="R500" s="28"/>
      <c r="S500" s="28"/>
      <c r="T500" s="28"/>
      <c r="U500" s="28"/>
      <c r="V500" s="28"/>
      <c r="W500" s="28"/>
      <c r="X500" s="28"/>
      <c r="Y500" s="28"/>
      <c r="Z500" s="28"/>
      <c r="AA500" s="28"/>
      <c r="AB500" s="28"/>
      <c r="AC500" s="28"/>
      <c r="AD500" s="28"/>
    </row>
    <row r="501" spans="1:30" s="29" customFormat="1" x14ac:dyDescent="0.25">
      <c r="A501" s="38"/>
      <c r="C501" s="30"/>
      <c r="E501" s="30"/>
      <c r="G501" s="30"/>
      <c r="H501" s="30"/>
      <c r="J501" s="63"/>
      <c r="K501" s="28"/>
      <c r="L501" s="28"/>
      <c r="M501" s="28"/>
      <c r="N501" s="28"/>
      <c r="O501" s="28"/>
      <c r="P501" s="28"/>
      <c r="Q501" s="28"/>
      <c r="R501" s="28"/>
      <c r="S501" s="28"/>
      <c r="T501" s="28"/>
      <c r="U501" s="28"/>
      <c r="V501" s="28"/>
      <c r="W501" s="28"/>
      <c r="X501" s="28"/>
      <c r="Y501" s="28"/>
      <c r="Z501" s="28"/>
      <c r="AA501" s="28"/>
      <c r="AB501" s="28"/>
      <c r="AC501" s="28"/>
      <c r="AD501" s="28"/>
    </row>
    <row r="502" spans="1:30" s="29" customFormat="1" x14ac:dyDescent="0.25">
      <c r="A502" s="38"/>
      <c r="C502" s="30"/>
      <c r="E502" s="30"/>
      <c r="G502" s="30"/>
      <c r="H502" s="30"/>
      <c r="J502" s="63"/>
      <c r="K502" s="28"/>
      <c r="L502" s="28"/>
      <c r="M502" s="28"/>
      <c r="N502" s="28"/>
      <c r="O502" s="28"/>
      <c r="P502" s="28"/>
      <c r="Q502" s="28"/>
      <c r="R502" s="28"/>
      <c r="S502" s="28"/>
      <c r="T502" s="28"/>
      <c r="U502" s="28"/>
      <c r="V502" s="28"/>
      <c r="W502" s="28"/>
      <c r="X502" s="28"/>
      <c r="Y502" s="28"/>
      <c r="Z502" s="28"/>
      <c r="AA502" s="28"/>
      <c r="AB502" s="28"/>
      <c r="AC502" s="28"/>
      <c r="AD502" s="28"/>
    </row>
    <row r="503" spans="1:30" s="29" customFormat="1" x14ac:dyDescent="0.25">
      <c r="A503" s="38"/>
      <c r="C503" s="30"/>
      <c r="E503" s="30"/>
      <c r="G503" s="30"/>
      <c r="H503" s="30"/>
      <c r="J503" s="63"/>
      <c r="K503" s="28"/>
      <c r="L503" s="28"/>
      <c r="M503" s="28"/>
      <c r="N503" s="28"/>
      <c r="O503" s="28"/>
      <c r="P503" s="28"/>
      <c r="Q503" s="28"/>
      <c r="R503" s="28"/>
      <c r="S503" s="28"/>
      <c r="T503" s="28"/>
      <c r="U503" s="28"/>
      <c r="V503" s="28"/>
      <c r="W503" s="28"/>
      <c r="X503" s="28"/>
      <c r="Y503" s="28"/>
      <c r="Z503" s="28"/>
      <c r="AA503" s="28"/>
      <c r="AB503" s="28"/>
      <c r="AC503" s="28"/>
      <c r="AD503" s="28"/>
    </row>
    <row r="504" spans="1:30" s="29" customFormat="1" x14ac:dyDescent="0.25">
      <c r="A504" s="38"/>
      <c r="C504" s="30"/>
      <c r="E504" s="30"/>
      <c r="G504" s="30"/>
      <c r="H504" s="30"/>
      <c r="J504" s="63"/>
      <c r="K504" s="28"/>
      <c r="L504" s="28"/>
      <c r="M504" s="28"/>
      <c r="N504" s="28"/>
      <c r="O504" s="28"/>
      <c r="P504" s="28"/>
      <c r="Q504" s="28"/>
      <c r="R504" s="28"/>
      <c r="S504" s="28"/>
      <c r="T504" s="28"/>
      <c r="U504" s="28"/>
      <c r="V504" s="28"/>
      <c r="W504" s="28"/>
      <c r="X504" s="28"/>
      <c r="Y504" s="28"/>
      <c r="Z504" s="28"/>
      <c r="AA504" s="28"/>
      <c r="AB504" s="28"/>
      <c r="AC504" s="28"/>
      <c r="AD504" s="28"/>
    </row>
    <row r="505" spans="1:30" s="29" customFormat="1" x14ac:dyDescent="0.25">
      <c r="A505" s="38"/>
      <c r="C505" s="30"/>
      <c r="E505" s="30"/>
      <c r="G505" s="30"/>
      <c r="H505" s="30"/>
      <c r="J505" s="63"/>
      <c r="K505" s="28"/>
      <c r="L505" s="28"/>
      <c r="M505" s="28"/>
      <c r="N505" s="28"/>
      <c r="O505" s="28"/>
      <c r="P505" s="28"/>
      <c r="Q505" s="28"/>
      <c r="R505" s="28"/>
      <c r="S505" s="28"/>
      <c r="T505" s="28"/>
      <c r="U505" s="28"/>
      <c r="V505" s="28"/>
      <c r="W505" s="28"/>
      <c r="X505" s="28"/>
      <c r="Y505" s="28"/>
      <c r="Z505" s="28"/>
      <c r="AA505" s="28"/>
      <c r="AB505" s="28"/>
      <c r="AC505" s="28"/>
      <c r="AD505" s="28"/>
    </row>
    <row r="506" spans="1:30" s="29" customFormat="1" x14ac:dyDescent="0.25">
      <c r="A506" s="38"/>
      <c r="C506" s="30"/>
      <c r="E506" s="30"/>
      <c r="G506" s="30"/>
      <c r="H506" s="30"/>
      <c r="J506" s="63"/>
      <c r="K506" s="28"/>
      <c r="L506" s="28"/>
      <c r="M506" s="28"/>
      <c r="N506" s="28"/>
      <c r="O506" s="28"/>
      <c r="P506" s="28"/>
      <c r="Q506" s="28"/>
      <c r="R506" s="28"/>
      <c r="S506" s="28"/>
      <c r="T506" s="28"/>
      <c r="U506" s="28"/>
      <c r="V506" s="28"/>
      <c r="W506" s="28"/>
      <c r="X506" s="28"/>
      <c r="Y506" s="28"/>
      <c r="Z506" s="28"/>
      <c r="AA506" s="28"/>
      <c r="AB506" s="28"/>
      <c r="AC506" s="28"/>
      <c r="AD506" s="28"/>
    </row>
    <row r="507" spans="1:30" s="29" customFormat="1" x14ac:dyDescent="0.25">
      <c r="A507" s="38"/>
      <c r="C507" s="30"/>
      <c r="E507" s="30"/>
      <c r="G507" s="30"/>
      <c r="H507" s="30"/>
      <c r="J507" s="63"/>
      <c r="K507" s="28"/>
      <c r="L507" s="28"/>
      <c r="M507" s="28"/>
      <c r="N507" s="28"/>
      <c r="O507" s="28"/>
      <c r="P507" s="28"/>
      <c r="Q507" s="28"/>
      <c r="R507" s="28"/>
      <c r="S507" s="28"/>
      <c r="T507" s="28"/>
      <c r="U507" s="28"/>
      <c r="V507" s="28"/>
      <c r="W507" s="28"/>
      <c r="X507" s="28"/>
      <c r="Y507" s="28"/>
      <c r="Z507" s="28"/>
      <c r="AA507" s="28"/>
      <c r="AB507" s="28"/>
      <c r="AC507" s="28"/>
      <c r="AD507" s="28"/>
    </row>
    <row r="508" spans="1:30" s="29" customFormat="1" x14ac:dyDescent="0.25">
      <c r="A508" s="38"/>
      <c r="C508" s="30"/>
      <c r="E508" s="30"/>
      <c r="G508" s="30"/>
      <c r="H508" s="30"/>
      <c r="J508" s="63"/>
      <c r="K508" s="28"/>
      <c r="L508" s="28"/>
      <c r="M508" s="28"/>
      <c r="N508" s="28"/>
      <c r="O508" s="28"/>
      <c r="P508" s="28"/>
      <c r="Q508" s="28"/>
      <c r="R508" s="28"/>
      <c r="S508" s="28"/>
      <c r="T508" s="28"/>
      <c r="U508" s="28"/>
      <c r="V508" s="28"/>
      <c r="W508" s="28"/>
      <c r="X508" s="28"/>
      <c r="Y508" s="28"/>
      <c r="Z508" s="28"/>
      <c r="AA508" s="28"/>
      <c r="AB508" s="28"/>
      <c r="AC508" s="28"/>
      <c r="AD508" s="28"/>
    </row>
    <row r="509" spans="1:30" s="29" customFormat="1" x14ac:dyDescent="0.25">
      <c r="A509" s="38"/>
      <c r="C509" s="30"/>
      <c r="E509" s="30"/>
      <c r="G509" s="30"/>
      <c r="H509" s="30"/>
      <c r="J509" s="63"/>
      <c r="K509" s="28"/>
      <c r="L509" s="28"/>
      <c r="M509" s="28"/>
      <c r="N509" s="28"/>
      <c r="O509" s="28"/>
      <c r="P509" s="28"/>
      <c r="Q509" s="28"/>
      <c r="R509" s="28"/>
      <c r="S509" s="28"/>
      <c r="T509" s="28"/>
      <c r="U509" s="28"/>
      <c r="V509" s="28"/>
      <c r="W509" s="28"/>
      <c r="X509" s="28"/>
      <c r="Y509" s="28"/>
      <c r="Z509" s="28"/>
      <c r="AA509" s="28"/>
      <c r="AB509" s="28"/>
      <c r="AC509" s="28"/>
      <c r="AD509" s="28"/>
    </row>
    <row r="510" spans="1:30" s="29" customFormat="1" x14ac:dyDescent="0.25">
      <c r="A510" s="38"/>
      <c r="C510" s="30"/>
      <c r="E510" s="30"/>
      <c r="G510" s="30"/>
      <c r="H510" s="30"/>
      <c r="J510" s="63"/>
      <c r="K510" s="28"/>
      <c r="L510" s="28"/>
      <c r="M510" s="28"/>
      <c r="N510" s="28"/>
      <c r="O510" s="28"/>
      <c r="P510" s="28"/>
      <c r="Q510" s="28"/>
      <c r="R510" s="28"/>
      <c r="S510" s="28"/>
      <c r="T510" s="28"/>
      <c r="U510" s="28"/>
      <c r="V510" s="28"/>
      <c r="W510" s="28"/>
      <c r="X510" s="28"/>
      <c r="Y510" s="28"/>
      <c r="Z510" s="28"/>
      <c r="AA510" s="28"/>
      <c r="AB510" s="28"/>
      <c r="AC510" s="28"/>
      <c r="AD510" s="28"/>
    </row>
    <row r="511" spans="1:30" s="29" customFormat="1" x14ac:dyDescent="0.25">
      <c r="A511" s="38"/>
      <c r="C511" s="30"/>
      <c r="E511" s="30"/>
      <c r="G511" s="30"/>
      <c r="H511" s="30"/>
      <c r="J511" s="63"/>
      <c r="K511" s="28"/>
      <c r="L511" s="28"/>
      <c r="M511" s="28"/>
      <c r="N511" s="28"/>
      <c r="O511" s="28"/>
      <c r="P511" s="28"/>
      <c r="Q511" s="28"/>
      <c r="R511" s="28"/>
      <c r="S511" s="28"/>
      <c r="T511" s="28"/>
      <c r="U511" s="28"/>
      <c r="V511" s="28"/>
      <c r="W511" s="28"/>
      <c r="X511" s="28"/>
      <c r="Y511" s="28"/>
      <c r="Z511" s="28"/>
      <c r="AA511" s="28"/>
      <c r="AB511" s="28"/>
      <c r="AC511" s="28"/>
      <c r="AD511" s="28"/>
    </row>
    <row r="512" spans="1:30" s="29" customFormat="1" x14ac:dyDescent="0.25">
      <c r="A512" s="38"/>
      <c r="C512" s="30"/>
      <c r="E512" s="30"/>
      <c r="G512" s="30"/>
      <c r="H512" s="30"/>
      <c r="J512" s="63"/>
      <c r="K512" s="28"/>
      <c r="L512" s="28"/>
      <c r="M512" s="28"/>
      <c r="N512" s="28"/>
      <c r="O512" s="28"/>
      <c r="P512" s="28"/>
      <c r="Q512" s="28"/>
      <c r="R512" s="28"/>
      <c r="S512" s="28"/>
      <c r="T512" s="28"/>
      <c r="U512" s="28"/>
      <c r="V512" s="28"/>
      <c r="W512" s="28"/>
      <c r="X512" s="28"/>
      <c r="Y512" s="28"/>
      <c r="Z512" s="28"/>
      <c r="AA512" s="28"/>
      <c r="AB512" s="28"/>
      <c r="AC512" s="28"/>
      <c r="AD512" s="28"/>
    </row>
    <row r="513" spans="1:30" s="29" customFormat="1" x14ac:dyDescent="0.25">
      <c r="A513" s="38"/>
      <c r="C513" s="30"/>
      <c r="E513" s="30"/>
      <c r="G513" s="30"/>
      <c r="H513" s="30"/>
      <c r="J513" s="63"/>
      <c r="K513" s="28"/>
      <c r="L513" s="28"/>
      <c r="M513" s="28"/>
      <c r="N513" s="28"/>
      <c r="O513" s="28"/>
      <c r="P513" s="28"/>
      <c r="Q513" s="28"/>
      <c r="R513" s="28"/>
      <c r="S513" s="28"/>
      <c r="T513" s="28"/>
      <c r="U513" s="28"/>
      <c r="V513" s="28"/>
      <c r="W513" s="28"/>
      <c r="X513" s="28"/>
      <c r="Y513" s="28"/>
      <c r="Z513" s="28"/>
      <c r="AA513" s="28"/>
      <c r="AB513" s="28"/>
      <c r="AC513" s="28"/>
      <c r="AD513" s="28"/>
    </row>
    <row r="514" spans="1:30" s="29" customFormat="1" x14ac:dyDescent="0.25">
      <c r="A514" s="38"/>
      <c r="C514" s="30"/>
      <c r="E514" s="30"/>
      <c r="G514" s="30"/>
      <c r="H514" s="30"/>
      <c r="J514" s="63"/>
      <c r="K514" s="28"/>
      <c r="L514" s="28"/>
      <c r="M514" s="28"/>
      <c r="N514" s="28"/>
      <c r="O514" s="28"/>
      <c r="P514" s="28"/>
      <c r="Q514" s="28"/>
      <c r="R514" s="28"/>
      <c r="S514" s="28"/>
      <c r="T514" s="28"/>
      <c r="U514" s="28"/>
      <c r="V514" s="28"/>
      <c r="W514" s="28"/>
      <c r="X514" s="28"/>
      <c r="Y514" s="28"/>
      <c r="Z514" s="28"/>
      <c r="AA514" s="28"/>
      <c r="AB514" s="28"/>
      <c r="AC514" s="28"/>
      <c r="AD514" s="28"/>
    </row>
  </sheetData>
  <mergeCells count="3">
    <mergeCell ref="E17:H17"/>
    <mergeCell ref="H443:I443"/>
    <mergeCell ref="A14:K14"/>
  </mergeCells>
  <pageMargins left="0.55118110236220474" right="0.27559055118110237" top="0.59055118110236227" bottom="0.39370078740157483" header="0.27559055118110237" footer="0.15748031496062992"/>
  <pageSetup paperSize="9" scale="74" fitToHeight="11" orientation="portrait" verticalDpi="300" r:id="rId1"/>
  <headerFooter alignWithMargins="0"/>
  <ignoredErrors>
    <ignoredError sqref="H110"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50"/>
  <sheetViews>
    <sheetView tabSelected="1" view="pageBreakPreview" zoomScaleNormal="100" zoomScaleSheetLayoutView="100" workbookViewId="0">
      <selection activeCell="A68" sqref="A68"/>
    </sheetView>
  </sheetViews>
  <sheetFormatPr defaultRowHeight="12.75" x14ac:dyDescent="0.2"/>
  <cols>
    <col min="1" max="1" width="50.28515625" style="2" customWidth="1"/>
    <col min="2" max="2" width="4.28515625" style="40" customWidth="1"/>
    <col min="3" max="3" width="3.5703125" style="2" customWidth="1"/>
    <col min="4" max="4" width="3.85546875" style="2" customWidth="1"/>
    <col min="5" max="5" width="8.42578125" style="2" customWidth="1"/>
    <col min="6" max="6" width="9" style="2" customWidth="1"/>
    <col min="7" max="7" width="5.85546875" style="1" customWidth="1"/>
    <col min="8" max="8" width="5.140625" style="1" customWidth="1"/>
    <col min="9" max="9" width="10.5703125" style="1" customWidth="1"/>
    <col min="10" max="16384" width="9.140625" style="1"/>
  </cols>
  <sheetData>
    <row r="1" spans="1:9" ht="15.75" x14ac:dyDescent="0.25">
      <c r="I1" s="7" t="s">
        <v>66</v>
      </c>
    </row>
    <row r="2" spans="1:9" ht="15.75" x14ac:dyDescent="0.25">
      <c r="I2" s="7" t="s">
        <v>76</v>
      </c>
    </row>
    <row r="3" spans="1:9" ht="15.75" x14ac:dyDescent="0.25">
      <c r="I3" s="7" t="s">
        <v>401</v>
      </c>
    </row>
    <row r="4" spans="1:9" ht="15.75" x14ac:dyDescent="0.25">
      <c r="I4" s="7" t="s">
        <v>390</v>
      </c>
    </row>
    <row r="5" spans="1:9" ht="15.75" x14ac:dyDescent="0.25">
      <c r="I5" s="7" t="s">
        <v>301</v>
      </c>
    </row>
    <row r="6" spans="1:9" ht="15.75" x14ac:dyDescent="0.25">
      <c r="I6" s="7" t="str">
        <f>'Прил 1'!I6</f>
        <v>от "___" февраля 2017 года №______</v>
      </c>
    </row>
    <row r="8" spans="1:9" ht="15.75" x14ac:dyDescent="0.25">
      <c r="I8" s="7" t="s">
        <v>388</v>
      </c>
    </row>
    <row r="9" spans="1:9" ht="15.75" x14ac:dyDescent="0.25">
      <c r="I9" s="7" t="s">
        <v>76</v>
      </c>
    </row>
    <row r="10" spans="1:9" ht="15.75" x14ac:dyDescent="0.25">
      <c r="I10" s="7" t="s">
        <v>84</v>
      </c>
    </row>
    <row r="11" spans="1:9" ht="15.75" x14ac:dyDescent="0.25">
      <c r="I11" s="7" t="s">
        <v>301</v>
      </c>
    </row>
    <row r="12" spans="1:9" ht="15.75" x14ac:dyDescent="0.25">
      <c r="I12" s="7" t="s">
        <v>389</v>
      </c>
    </row>
    <row r="13" spans="1:9" ht="14.25" customHeight="1" x14ac:dyDescent="0.2">
      <c r="I13" s="3"/>
    </row>
    <row r="14" spans="1:9" ht="129" customHeight="1" x14ac:dyDescent="0.3">
      <c r="A14" s="185" t="s">
        <v>349</v>
      </c>
      <c r="B14" s="185"/>
      <c r="C14" s="185"/>
      <c r="D14" s="185"/>
      <c r="E14" s="185"/>
      <c r="F14" s="185"/>
      <c r="G14" s="185"/>
      <c r="H14" s="185"/>
      <c r="I14" s="185"/>
    </row>
    <row r="15" spans="1:9" ht="15" customHeight="1" x14ac:dyDescent="0.25">
      <c r="A15" s="147"/>
      <c r="B15" s="148"/>
      <c r="C15" s="148"/>
      <c r="D15" s="148"/>
      <c r="E15" s="148"/>
      <c r="F15" s="149"/>
      <c r="G15" s="149"/>
      <c r="H15" s="149"/>
      <c r="I15" s="150"/>
    </row>
    <row r="16" spans="1:9" ht="15.75" x14ac:dyDescent="0.25">
      <c r="A16" s="147"/>
      <c r="B16" s="148"/>
      <c r="C16" s="148"/>
      <c r="D16" s="148"/>
      <c r="E16" s="148"/>
      <c r="F16" s="149"/>
      <c r="G16" s="149"/>
      <c r="H16" s="149"/>
      <c r="I16" s="158" t="s">
        <v>294</v>
      </c>
    </row>
    <row r="17" spans="1:9" ht="82.5" customHeight="1" x14ac:dyDescent="0.2">
      <c r="A17" s="151" t="s">
        <v>4</v>
      </c>
      <c r="B17" s="186" t="s">
        <v>6</v>
      </c>
      <c r="C17" s="186"/>
      <c r="D17" s="186"/>
      <c r="E17" s="186"/>
      <c r="F17" s="152" t="s">
        <v>403</v>
      </c>
      <c r="G17" s="152" t="s">
        <v>347</v>
      </c>
      <c r="H17" s="152" t="s">
        <v>348</v>
      </c>
      <c r="I17" s="153" t="s">
        <v>166</v>
      </c>
    </row>
    <row r="18" spans="1:9" ht="63" x14ac:dyDescent="0.2">
      <c r="A18" s="171" t="s">
        <v>114</v>
      </c>
      <c r="B18" s="163" t="s">
        <v>12</v>
      </c>
      <c r="C18" s="154" t="s">
        <v>205</v>
      </c>
      <c r="D18" s="163" t="s">
        <v>181</v>
      </c>
      <c r="E18" s="154" t="s">
        <v>335</v>
      </c>
      <c r="F18" s="155" t="s">
        <v>296</v>
      </c>
      <c r="G18" s="156" t="s">
        <v>296</v>
      </c>
      <c r="H18" s="156" t="s">
        <v>296</v>
      </c>
      <c r="I18" s="157">
        <f>I19+I23</f>
        <v>1640.8</v>
      </c>
    </row>
    <row r="19" spans="1:9" ht="15.75" x14ac:dyDescent="0.2">
      <c r="A19" s="172" t="s">
        <v>159</v>
      </c>
      <c r="B19" s="164" t="s">
        <v>12</v>
      </c>
      <c r="C19" s="159" t="s">
        <v>201</v>
      </c>
      <c r="D19" s="164" t="s">
        <v>181</v>
      </c>
      <c r="E19" s="159" t="s">
        <v>335</v>
      </c>
      <c r="F19" s="160" t="s">
        <v>296</v>
      </c>
      <c r="G19" s="161" t="s">
        <v>296</v>
      </c>
      <c r="H19" s="161" t="s">
        <v>296</v>
      </c>
      <c r="I19" s="162">
        <f>SUM(I20:I22)</f>
        <v>1303.0999999999999</v>
      </c>
    </row>
    <row r="20" spans="1:9" ht="15.75" x14ac:dyDescent="0.2">
      <c r="A20" s="172" t="s">
        <v>113</v>
      </c>
      <c r="B20" s="164" t="s">
        <v>12</v>
      </c>
      <c r="C20" s="159" t="s">
        <v>201</v>
      </c>
      <c r="D20" s="164" t="s">
        <v>181</v>
      </c>
      <c r="E20" s="159">
        <v>29060</v>
      </c>
      <c r="F20" s="160">
        <v>240</v>
      </c>
      <c r="G20" s="161">
        <v>1</v>
      </c>
      <c r="H20" s="161">
        <v>13</v>
      </c>
      <c r="I20" s="162">
        <f>'Прил 3'!J63</f>
        <v>639.79999999999995</v>
      </c>
    </row>
    <row r="21" spans="1:9" ht="31.5" x14ac:dyDescent="0.2">
      <c r="A21" s="172" t="s">
        <v>312</v>
      </c>
      <c r="B21" s="164" t="s">
        <v>12</v>
      </c>
      <c r="C21" s="159" t="s">
        <v>201</v>
      </c>
      <c r="D21" s="164" t="s">
        <v>181</v>
      </c>
      <c r="E21" s="159">
        <v>29270</v>
      </c>
      <c r="F21" s="160">
        <v>240</v>
      </c>
      <c r="G21" s="161">
        <v>1</v>
      </c>
      <c r="H21" s="161">
        <v>13</v>
      </c>
      <c r="I21" s="162">
        <f>'Прил 3'!J65</f>
        <v>423.3</v>
      </c>
    </row>
    <row r="22" spans="1:9" ht="15.75" x14ac:dyDescent="0.2">
      <c r="A22" s="172" t="s">
        <v>115</v>
      </c>
      <c r="B22" s="164" t="s">
        <v>12</v>
      </c>
      <c r="C22" s="159" t="s">
        <v>201</v>
      </c>
      <c r="D22" s="164" t="s">
        <v>181</v>
      </c>
      <c r="E22" s="159">
        <v>29290</v>
      </c>
      <c r="F22" s="160">
        <v>240</v>
      </c>
      <c r="G22" s="161">
        <v>1</v>
      </c>
      <c r="H22" s="161">
        <v>13</v>
      </c>
      <c r="I22" s="162">
        <f>'Прил 3'!J67</f>
        <v>240</v>
      </c>
    </row>
    <row r="23" spans="1:9" ht="47.25" x14ac:dyDescent="0.2">
      <c r="A23" s="172" t="s">
        <v>183</v>
      </c>
      <c r="B23" s="164" t="s">
        <v>12</v>
      </c>
      <c r="C23" s="159">
        <v>2</v>
      </c>
      <c r="D23" s="164" t="s">
        <v>181</v>
      </c>
      <c r="E23" s="164" t="s">
        <v>335</v>
      </c>
      <c r="F23" s="160"/>
      <c r="G23" s="161"/>
      <c r="H23" s="161"/>
      <c r="I23" s="162">
        <f>I24</f>
        <v>337.7</v>
      </c>
    </row>
    <row r="24" spans="1:9" ht="30.75" customHeight="1" x14ac:dyDescent="0.2">
      <c r="A24" s="172" t="s">
        <v>174</v>
      </c>
      <c r="B24" s="164" t="s">
        <v>12</v>
      </c>
      <c r="C24" s="159">
        <v>2</v>
      </c>
      <c r="D24" s="164" t="s">
        <v>181</v>
      </c>
      <c r="E24" s="159">
        <v>29070</v>
      </c>
      <c r="F24" s="160">
        <v>240</v>
      </c>
      <c r="G24" s="161">
        <v>1</v>
      </c>
      <c r="H24" s="161">
        <v>13</v>
      </c>
      <c r="I24" s="162">
        <f>'Прил 3'!J70</f>
        <v>337.7</v>
      </c>
    </row>
    <row r="25" spans="1:9" ht="141.75" x14ac:dyDescent="0.2">
      <c r="A25" s="172" t="s">
        <v>373</v>
      </c>
      <c r="B25" s="164" t="s">
        <v>14</v>
      </c>
      <c r="C25" s="159" t="s">
        <v>205</v>
      </c>
      <c r="D25" s="164" t="s">
        <v>181</v>
      </c>
      <c r="E25" s="159" t="s">
        <v>335</v>
      </c>
      <c r="F25" s="160" t="s">
        <v>296</v>
      </c>
      <c r="G25" s="161" t="s">
        <v>296</v>
      </c>
      <c r="H25" s="161" t="s">
        <v>296</v>
      </c>
      <c r="I25" s="162">
        <f>I26+I30+I32+I35</f>
        <v>1300</v>
      </c>
    </row>
    <row r="26" spans="1:9" ht="47.25" x14ac:dyDescent="0.2">
      <c r="A26" s="172" t="s">
        <v>350</v>
      </c>
      <c r="B26" s="164" t="s">
        <v>14</v>
      </c>
      <c r="C26" s="159" t="s">
        <v>201</v>
      </c>
      <c r="D26" s="164" t="s">
        <v>181</v>
      </c>
      <c r="E26" s="159" t="s">
        <v>335</v>
      </c>
      <c r="F26" s="160" t="s">
        <v>296</v>
      </c>
      <c r="G26" s="161" t="s">
        <v>296</v>
      </c>
      <c r="H26" s="161" t="s">
        <v>296</v>
      </c>
      <c r="I26" s="162">
        <f>SUM(I27:I29)</f>
        <v>35</v>
      </c>
    </row>
    <row r="27" spans="1:9" ht="27.75" customHeight="1" x14ac:dyDescent="0.2">
      <c r="A27" s="172" t="s">
        <v>120</v>
      </c>
      <c r="B27" s="164" t="s">
        <v>14</v>
      </c>
      <c r="C27" s="159">
        <v>1</v>
      </c>
      <c r="D27" s="164" t="s">
        <v>181</v>
      </c>
      <c r="E27" s="159">
        <v>29080</v>
      </c>
      <c r="F27" s="160">
        <v>240</v>
      </c>
      <c r="G27" s="161">
        <v>3</v>
      </c>
      <c r="H27" s="161">
        <v>9</v>
      </c>
      <c r="I27" s="162">
        <f>'Прил 3'!J114</f>
        <v>20</v>
      </c>
    </row>
    <row r="28" spans="1:9" ht="31.5" x14ac:dyDescent="0.2">
      <c r="A28" s="172" t="s">
        <v>270</v>
      </c>
      <c r="B28" s="164" t="s">
        <v>14</v>
      </c>
      <c r="C28" s="159">
        <v>1</v>
      </c>
      <c r="D28" s="164" t="s">
        <v>181</v>
      </c>
      <c r="E28" s="159">
        <v>29320</v>
      </c>
      <c r="F28" s="160">
        <v>240</v>
      </c>
      <c r="G28" s="161">
        <v>3</v>
      </c>
      <c r="H28" s="161">
        <v>9</v>
      </c>
      <c r="I28" s="162">
        <f>'Прил 3'!J116</f>
        <v>10</v>
      </c>
    </row>
    <row r="29" spans="1:9" ht="47.25" x14ac:dyDescent="0.2">
      <c r="A29" s="172" t="s">
        <v>288</v>
      </c>
      <c r="B29" s="164" t="s">
        <v>14</v>
      </c>
      <c r="C29" s="159">
        <v>1</v>
      </c>
      <c r="D29" s="164" t="s">
        <v>181</v>
      </c>
      <c r="E29" s="159">
        <v>29560</v>
      </c>
      <c r="F29" s="160">
        <v>240</v>
      </c>
      <c r="G29" s="161">
        <v>3</v>
      </c>
      <c r="H29" s="161">
        <v>9</v>
      </c>
      <c r="I29" s="162">
        <f>'Прил 3'!J118</f>
        <v>5</v>
      </c>
    </row>
    <row r="30" spans="1:9" ht="78.75" x14ac:dyDescent="0.2">
      <c r="A30" s="172" t="s">
        <v>351</v>
      </c>
      <c r="B30" s="164" t="s">
        <v>14</v>
      </c>
      <c r="C30" s="159">
        <v>2</v>
      </c>
      <c r="D30" s="164" t="s">
        <v>181</v>
      </c>
      <c r="E30" s="164" t="s">
        <v>335</v>
      </c>
      <c r="F30" s="160"/>
      <c r="G30" s="161"/>
      <c r="H30" s="161"/>
      <c r="I30" s="162">
        <f>I31</f>
        <v>2</v>
      </c>
    </row>
    <row r="31" spans="1:9" ht="35.25" customHeight="1" x14ac:dyDescent="0.2">
      <c r="A31" s="172" t="s">
        <v>326</v>
      </c>
      <c r="B31" s="164" t="s">
        <v>14</v>
      </c>
      <c r="C31" s="159">
        <v>2</v>
      </c>
      <c r="D31" s="164" t="s">
        <v>181</v>
      </c>
      <c r="E31" s="159">
        <v>29030</v>
      </c>
      <c r="F31" s="160">
        <v>240</v>
      </c>
      <c r="G31" s="161">
        <v>3</v>
      </c>
      <c r="H31" s="161">
        <v>9</v>
      </c>
      <c r="I31" s="162">
        <f>'Прил 3'!J121</f>
        <v>2</v>
      </c>
    </row>
    <row r="32" spans="1:9" ht="78.75" x14ac:dyDescent="0.2">
      <c r="A32" s="172" t="s">
        <v>291</v>
      </c>
      <c r="B32" s="164" t="s">
        <v>14</v>
      </c>
      <c r="C32" s="159">
        <v>3</v>
      </c>
      <c r="D32" s="164" t="s">
        <v>181</v>
      </c>
      <c r="E32" s="164" t="s">
        <v>335</v>
      </c>
      <c r="F32" s="160"/>
      <c r="G32" s="161"/>
      <c r="H32" s="161"/>
      <c r="I32" s="162">
        <f>SUM(I33:I34)</f>
        <v>1228</v>
      </c>
    </row>
    <row r="33" spans="1:9" ht="47.25" x14ac:dyDescent="0.2">
      <c r="A33" s="172" t="s">
        <v>328</v>
      </c>
      <c r="B33" s="164" t="s">
        <v>14</v>
      </c>
      <c r="C33" s="159">
        <v>3</v>
      </c>
      <c r="D33" s="164" t="s">
        <v>181</v>
      </c>
      <c r="E33" s="159">
        <v>29520</v>
      </c>
      <c r="F33" s="160">
        <v>240</v>
      </c>
      <c r="G33" s="161">
        <v>3</v>
      </c>
      <c r="H33" s="161">
        <v>9</v>
      </c>
      <c r="I33" s="162">
        <f>'Прил 3'!J124</f>
        <v>1206</v>
      </c>
    </row>
    <row r="34" spans="1:9" ht="47.25" x14ac:dyDescent="0.2">
      <c r="A34" s="172" t="s">
        <v>290</v>
      </c>
      <c r="B34" s="164" t="s">
        <v>14</v>
      </c>
      <c r="C34" s="159">
        <v>3</v>
      </c>
      <c r="D34" s="164" t="s">
        <v>181</v>
      </c>
      <c r="E34" s="159">
        <v>29540</v>
      </c>
      <c r="F34" s="160">
        <v>240</v>
      </c>
      <c r="G34" s="161">
        <v>3</v>
      </c>
      <c r="H34" s="161">
        <v>9</v>
      </c>
      <c r="I34" s="162">
        <f>'Прил 3'!J126</f>
        <v>22</v>
      </c>
    </row>
    <row r="35" spans="1:9" ht="31.5" x14ac:dyDescent="0.2">
      <c r="A35" s="172" t="s">
        <v>284</v>
      </c>
      <c r="B35" s="164" t="s">
        <v>14</v>
      </c>
      <c r="C35" s="159">
        <v>4</v>
      </c>
      <c r="D35" s="164" t="s">
        <v>181</v>
      </c>
      <c r="E35" s="164" t="s">
        <v>335</v>
      </c>
      <c r="F35" s="160"/>
      <c r="G35" s="161"/>
      <c r="H35" s="161"/>
      <c r="I35" s="162">
        <f>SUM(I36:I36)</f>
        <v>35</v>
      </c>
    </row>
    <row r="36" spans="1:9" ht="39.75" customHeight="1" x14ac:dyDescent="0.2">
      <c r="A36" s="172" t="s">
        <v>275</v>
      </c>
      <c r="B36" s="164" t="s">
        <v>14</v>
      </c>
      <c r="C36" s="159">
        <v>4</v>
      </c>
      <c r="D36" s="164" t="s">
        <v>181</v>
      </c>
      <c r="E36" s="159">
        <v>29530</v>
      </c>
      <c r="F36" s="160">
        <v>240</v>
      </c>
      <c r="G36" s="161">
        <v>3</v>
      </c>
      <c r="H36" s="161">
        <v>10</v>
      </c>
      <c r="I36" s="162">
        <f>'Прил 3'!J135</f>
        <v>35</v>
      </c>
    </row>
    <row r="37" spans="1:9" ht="47.25" x14ac:dyDescent="0.2">
      <c r="A37" s="172" t="s">
        <v>374</v>
      </c>
      <c r="B37" s="164" t="s">
        <v>13</v>
      </c>
      <c r="C37" s="159" t="s">
        <v>205</v>
      </c>
      <c r="D37" s="164" t="s">
        <v>181</v>
      </c>
      <c r="E37" s="159" t="s">
        <v>335</v>
      </c>
      <c r="F37" s="160" t="s">
        <v>296</v>
      </c>
      <c r="G37" s="161" t="s">
        <v>296</v>
      </c>
      <c r="H37" s="161" t="s">
        <v>296</v>
      </c>
      <c r="I37" s="162">
        <f>I38+I45+I48+I57</f>
        <v>65704.7</v>
      </c>
    </row>
    <row r="38" spans="1:9" ht="78.75" x14ac:dyDescent="0.2">
      <c r="A38" s="172" t="s">
        <v>352</v>
      </c>
      <c r="B38" s="164" t="s">
        <v>13</v>
      </c>
      <c r="C38" s="159" t="s">
        <v>201</v>
      </c>
      <c r="D38" s="164" t="s">
        <v>181</v>
      </c>
      <c r="E38" s="159" t="s">
        <v>335</v>
      </c>
      <c r="F38" s="160" t="s">
        <v>296</v>
      </c>
      <c r="G38" s="161" t="s">
        <v>296</v>
      </c>
      <c r="H38" s="161" t="s">
        <v>296</v>
      </c>
      <c r="I38" s="162">
        <f>SUM(I39:I44)</f>
        <v>15837.800000000001</v>
      </c>
    </row>
    <row r="39" spans="1:9" ht="15.75" x14ac:dyDescent="0.2">
      <c r="A39" s="172" t="s">
        <v>121</v>
      </c>
      <c r="B39" s="164" t="s">
        <v>13</v>
      </c>
      <c r="C39" s="159">
        <v>1</v>
      </c>
      <c r="D39" s="164" t="s">
        <v>181</v>
      </c>
      <c r="E39" s="159">
        <v>29100</v>
      </c>
      <c r="F39" s="160">
        <v>240</v>
      </c>
      <c r="G39" s="161">
        <v>4</v>
      </c>
      <c r="H39" s="161">
        <v>9</v>
      </c>
      <c r="I39" s="162">
        <f>'Прил 3'!J145</f>
        <v>5869.1</v>
      </c>
    </row>
    <row r="40" spans="1:9" ht="15.75" x14ac:dyDescent="0.2">
      <c r="A40" s="172" t="s">
        <v>122</v>
      </c>
      <c r="B40" s="164" t="s">
        <v>13</v>
      </c>
      <c r="C40" s="159">
        <v>1</v>
      </c>
      <c r="D40" s="164" t="s">
        <v>181</v>
      </c>
      <c r="E40" s="159">
        <v>29110</v>
      </c>
      <c r="F40" s="160">
        <v>240</v>
      </c>
      <c r="G40" s="161">
        <v>4</v>
      </c>
      <c r="H40" s="161">
        <v>9</v>
      </c>
      <c r="I40" s="162">
        <f>'Прил 3'!J147</f>
        <v>357.3</v>
      </c>
    </row>
    <row r="41" spans="1:9" ht="15" customHeight="1" x14ac:dyDescent="0.2">
      <c r="A41" s="172" t="s">
        <v>123</v>
      </c>
      <c r="B41" s="164" t="s">
        <v>13</v>
      </c>
      <c r="C41" s="159">
        <v>1</v>
      </c>
      <c r="D41" s="164" t="s">
        <v>181</v>
      </c>
      <c r="E41" s="159">
        <v>29120</v>
      </c>
      <c r="F41" s="160">
        <v>240</v>
      </c>
      <c r="G41" s="161">
        <v>4</v>
      </c>
      <c r="H41" s="161">
        <v>9</v>
      </c>
      <c r="I41" s="162">
        <f>'Прил 3'!J149</f>
        <v>1861.4</v>
      </c>
    </row>
    <row r="42" spans="1:9" ht="47.25" x14ac:dyDescent="0.2">
      <c r="A42" s="172" t="s">
        <v>165</v>
      </c>
      <c r="B42" s="164" t="s">
        <v>13</v>
      </c>
      <c r="C42" s="159">
        <v>1</v>
      </c>
      <c r="D42" s="164" t="s">
        <v>181</v>
      </c>
      <c r="E42" s="159">
        <v>29130</v>
      </c>
      <c r="F42" s="160">
        <v>240</v>
      </c>
      <c r="G42" s="161">
        <v>4</v>
      </c>
      <c r="H42" s="161">
        <v>9</v>
      </c>
      <c r="I42" s="162">
        <f>'Прил 3'!J151</f>
        <v>50</v>
      </c>
    </row>
    <row r="43" spans="1:9" ht="15.75" x14ac:dyDescent="0.2">
      <c r="A43" s="172" t="s">
        <v>207</v>
      </c>
      <c r="B43" s="164" t="s">
        <v>13</v>
      </c>
      <c r="C43" s="159">
        <v>1</v>
      </c>
      <c r="D43" s="164" t="s">
        <v>181</v>
      </c>
      <c r="E43" s="159">
        <v>29330</v>
      </c>
      <c r="F43" s="160">
        <v>240</v>
      </c>
      <c r="G43" s="161">
        <v>4</v>
      </c>
      <c r="H43" s="161">
        <v>9</v>
      </c>
      <c r="I43" s="162">
        <f>'Прил 3'!J153</f>
        <v>5100</v>
      </c>
    </row>
    <row r="44" spans="1:9" ht="31.5" x14ac:dyDescent="0.2">
      <c r="A44" s="172" t="s">
        <v>154</v>
      </c>
      <c r="B44" s="164" t="s">
        <v>13</v>
      </c>
      <c r="C44" s="159">
        <v>1</v>
      </c>
      <c r="D44" s="164" t="s">
        <v>181</v>
      </c>
      <c r="E44" s="159">
        <v>29590</v>
      </c>
      <c r="F44" s="160">
        <v>240</v>
      </c>
      <c r="G44" s="161">
        <v>4</v>
      </c>
      <c r="H44" s="161">
        <v>9</v>
      </c>
      <c r="I44" s="162">
        <f>'Прил 3'!J155</f>
        <v>2600.0000000000005</v>
      </c>
    </row>
    <row r="45" spans="1:9" ht="42" customHeight="1" x14ac:dyDescent="0.2">
      <c r="A45" s="172" t="s">
        <v>160</v>
      </c>
      <c r="B45" s="164" t="s">
        <v>13</v>
      </c>
      <c r="C45" s="159">
        <v>2</v>
      </c>
      <c r="D45" s="164" t="s">
        <v>181</v>
      </c>
      <c r="E45" s="164" t="s">
        <v>335</v>
      </c>
      <c r="F45" s="160"/>
      <c r="G45" s="161"/>
      <c r="H45" s="161"/>
      <c r="I45" s="162">
        <f>SUM(I46:I47)</f>
        <v>9356.2000000000007</v>
      </c>
    </row>
    <row r="46" spans="1:9" ht="33.75" customHeight="1" x14ac:dyDescent="0.2">
      <c r="A46" s="172" t="s">
        <v>128</v>
      </c>
      <c r="B46" s="164" t="s">
        <v>13</v>
      </c>
      <c r="C46" s="164" t="s">
        <v>178</v>
      </c>
      <c r="D46" s="164" t="s">
        <v>181</v>
      </c>
      <c r="E46" s="164" t="s">
        <v>242</v>
      </c>
      <c r="F46" s="164" t="s">
        <v>202</v>
      </c>
      <c r="G46" s="164" t="s">
        <v>17</v>
      </c>
      <c r="H46" s="164" t="s">
        <v>13</v>
      </c>
      <c r="I46" s="162">
        <f>'Прил 3'!J185</f>
        <v>5856.2</v>
      </c>
    </row>
    <row r="47" spans="1:9" ht="31.5" x14ac:dyDescent="0.2">
      <c r="A47" s="172" t="s">
        <v>131</v>
      </c>
      <c r="B47" s="164" t="s">
        <v>13</v>
      </c>
      <c r="C47" s="164" t="s">
        <v>178</v>
      </c>
      <c r="D47" s="164" t="s">
        <v>181</v>
      </c>
      <c r="E47" s="164" t="s">
        <v>243</v>
      </c>
      <c r="F47" s="164" t="s">
        <v>202</v>
      </c>
      <c r="G47" s="164" t="s">
        <v>17</v>
      </c>
      <c r="H47" s="164" t="s">
        <v>13</v>
      </c>
      <c r="I47" s="162">
        <f>'Прил 3'!J187</f>
        <v>3500</v>
      </c>
    </row>
    <row r="48" spans="1:9" ht="47.25" x14ac:dyDescent="0.2">
      <c r="A48" s="172" t="s">
        <v>161</v>
      </c>
      <c r="B48" s="164" t="s">
        <v>13</v>
      </c>
      <c r="C48" s="159">
        <v>3</v>
      </c>
      <c r="D48" s="164" t="s">
        <v>181</v>
      </c>
      <c r="E48" s="164" t="s">
        <v>335</v>
      </c>
      <c r="F48" s="160"/>
      <c r="G48" s="161"/>
      <c r="H48" s="161"/>
      <c r="I48" s="162">
        <f>SUM(I49:I56)</f>
        <v>22594.400000000001</v>
      </c>
    </row>
    <row r="49" spans="1:9" ht="15" customHeight="1" x14ac:dyDescent="0.2">
      <c r="A49" s="172" t="s">
        <v>123</v>
      </c>
      <c r="B49" s="164" t="s">
        <v>13</v>
      </c>
      <c r="C49" s="164" t="s">
        <v>214</v>
      </c>
      <c r="D49" s="164" t="s">
        <v>181</v>
      </c>
      <c r="E49" s="164" t="s">
        <v>235</v>
      </c>
      <c r="F49" s="164" t="s">
        <v>202</v>
      </c>
      <c r="G49" s="164" t="s">
        <v>17</v>
      </c>
      <c r="H49" s="164" t="s">
        <v>13</v>
      </c>
      <c r="I49" s="162">
        <f>'Прил 3'!J190</f>
        <v>300</v>
      </c>
    </row>
    <row r="50" spans="1:9" ht="15.75" x14ac:dyDescent="0.2">
      <c r="A50" s="172" t="s">
        <v>130</v>
      </c>
      <c r="B50" s="164" t="s">
        <v>13</v>
      </c>
      <c r="C50" s="164" t="s">
        <v>214</v>
      </c>
      <c r="D50" s="164" t="s">
        <v>181</v>
      </c>
      <c r="E50" s="164" t="s">
        <v>244</v>
      </c>
      <c r="F50" s="164" t="s">
        <v>202</v>
      </c>
      <c r="G50" s="164" t="s">
        <v>17</v>
      </c>
      <c r="H50" s="164" t="s">
        <v>13</v>
      </c>
      <c r="I50" s="162">
        <f>'Прил 3'!J192</f>
        <v>600</v>
      </c>
    </row>
    <row r="51" spans="1:9" ht="15.75" x14ac:dyDescent="0.2">
      <c r="A51" s="172" t="s">
        <v>132</v>
      </c>
      <c r="B51" s="164" t="s">
        <v>13</v>
      </c>
      <c r="C51" s="164" t="s">
        <v>214</v>
      </c>
      <c r="D51" s="164" t="s">
        <v>181</v>
      </c>
      <c r="E51" s="164" t="s">
        <v>353</v>
      </c>
      <c r="F51" s="164" t="s">
        <v>202</v>
      </c>
      <c r="G51" s="164" t="s">
        <v>17</v>
      </c>
      <c r="H51" s="164" t="s">
        <v>13</v>
      </c>
      <c r="I51" s="162">
        <f>'Прил 3'!J194</f>
        <v>800</v>
      </c>
    </row>
    <row r="52" spans="1:9" ht="15.75" x14ac:dyDescent="0.2">
      <c r="A52" s="172" t="s">
        <v>135</v>
      </c>
      <c r="B52" s="164" t="s">
        <v>13</v>
      </c>
      <c r="C52" s="164" t="s">
        <v>214</v>
      </c>
      <c r="D52" s="164" t="s">
        <v>181</v>
      </c>
      <c r="E52" s="164" t="s">
        <v>245</v>
      </c>
      <c r="F52" s="164" t="s">
        <v>202</v>
      </c>
      <c r="G52" s="164" t="s">
        <v>17</v>
      </c>
      <c r="H52" s="164" t="s">
        <v>13</v>
      </c>
      <c r="I52" s="162">
        <f>'Прил 3'!J196</f>
        <v>17494.400000000001</v>
      </c>
    </row>
    <row r="53" spans="1:9" ht="31.5" x14ac:dyDescent="0.2">
      <c r="A53" s="172" t="s">
        <v>134</v>
      </c>
      <c r="B53" s="164" t="s">
        <v>13</v>
      </c>
      <c r="C53" s="164" t="s">
        <v>214</v>
      </c>
      <c r="D53" s="164" t="s">
        <v>181</v>
      </c>
      <c r="E53" s="164" t="s">
        <v>354</v>
      </c>
      <c r="F53" s="164" t="s">
        <v>202</v>
      </c>
      <c r="G53" s="164" t="s">
        <v>17</v>
      </c>
      <c r="H53" s="164" t="s">
        <v>13</v>
      </c>
      <c r="I53" s="162">
        <f>'Прил 3'!J200</f>
        <v>400</v>
      </c>
    </row>
    <row r="54" spans="1:9" ht="15.75" x14ac:dyDescent="0.2">
      <c r="A54" s="172" t="s">
        <v>155</v>
      </c>
      <c r="B54" s="164" t="s">
        <v>13</v>
      </c>
      <c r="C54" s="164" t="s">
        <v>214</v>
      </c>
      <c r="D54" s="164" t="s">
        <v>181</v>
      </c>
      <c r="E54" s="164" t="s">
        <v>277</v>
      </c>
      <c r="F54" s="164" t="s">
        <v>202</v>
      </c>
      <c r="G54" s="164" t="s">
        <v>17</v>
      </c>
      <c r="H54" s="164" t="s">
        <v>13</v>
      </c>
      <c r="I54" s="162">
        <f>'Прил 3'!J202</f>
        <v>600</v>
      </c>
    </row>
    <row r="55" spans="1:9" ht="31.5" x14ac:dyDescent="0.2">
      <c r="A55" s="172" t="s">
        <v>156</v>
      </c>
      <c r="B55" s="164" t="s">
        <v>13</v>
      </c>
      <c r="C55" s="164" t="s">
        <v>214</v>
      </c>
      <c r="D55" s="164" t="s">
        <v>181</v>
      </c>
      <c r="E55" s="164" t="s">
        <v>246</v>
      </c>
      <c r="F55" s="164" t="s">
        <v>202</v>
      </c>
      <c r="G55" s="164" t="s">
        <v>17</v>
      </c>
      <c r="H55" s="164" t="s">
        <v>13</v>
      </c>
      <c r="I55" s="162">
        <f>'Прил 3'!J204</f>
        <v>100</v>
      </c>
    </row>
    <row r="56" spans="1:9" ht="36" customHeight="1" x14ac:dyDescent="0.2">
      <c r="A56" s="172" t="s">
        <v>171</v>
      </c>
      <c r="B56" s="164" t="s">
        <v>13</v>
      </c>
      <c r="C56" s="164" t="s">
        <v>214</v>
      </c>
      <c r="D56" s="164" t="s">
        <v>181</v>
      </c>
      <c r="E56" s="164" t="s">
        <v>249</v>
      </c>
      <c r="F56" s="164" t="s">
        <v>202</v>
      </c>
      <c r="G56" s="164" t="s">
        <v>17</v>
      </c>
      <c r="H56" s="164" t="s">
        <v>13</v>
      </c>
      <c r="I56" s="162">
        <f>'Прил 3'!J210</f>
        <v>2300</v>
      </c>
    </row>
    <row r="57" spans="1:9" ht="36.75" customHeight="1" x14ac:dyDescent="0.2">
      <c r="A57" s="172" t="s">
        <v>355</v>
      </c>
      <c r="B57" s="164" t="s">
        <v>13</v>
      </c>
      <c r="C57" s="159">
        <v>4</v>
      </c>
      <c r="D57" s="164" t="s">
        <v>181</v>
      </c>
      <c r="E57" s="164" t="s">
        <v>335</v>
      </c>
      <c r="F57" s="160"/>
      <c r="G57" s="161"/>
      <c r="H57" s="161"/>
      <c r="I57" s="162">
        <f>SUM(I58:I60)</f>
        <v>17916.3</v>
      </c>
    </row>
    <row r="58" spans="1:9" ht="31.5" x14ac:dyDescent="0.2">
      <c r="A58" s="172" t="s">
        <v>137</v>
      </c>
      <c r="B58" s="164" t="s">
        <v>13</v>
      </c>
      <c r="C58" s="164" t="s">
        <v>285</v>
      </c>
      <c r="D58" s="164" t="s">
        <v>181</v>
      </c>
      <c r="E58" s="164" t="s">
        <v>250</v>
      </c>
      <c r="F58" s="164" t="s">
        <v>356</v>
      </c>
      <c r="G58" s="164" t="s">
        <v>17</v>
      </c>
      <c r="H58" s="164" t="s">
        <v>17</v>
      </c>
      <c r="I58" s="162">
        <f>'Прил 3'!J215</f>
        <v>15065.3</v>
      </c>
    </row>
    <row r="59" spans="1:9" ht="31.5" x14ac:dyDescent="0.2">
      <c r="A59" s="172" t="s">
        <v>137</v>
      </c>
      <c r="B59" s="164" t="s">
        <v>13</v>
      </c>
      <c r="C59" s="164" t="s">
        <v>285</v>
      </c>
      <c r="D59" s="164" t="s">
        <v>181</v>
      </c>
      <c r="E59" s="164" t="s">
        <v>250</v>
      </c>
      <c r="F59" s="164" t="s">
        <v>202</v>
      </c>
      <c r="G59" s="164" t="s">
        <v>17</v>
      </c>
      <c r="H59" s="164" t="s">
        <v>17</v>
      </c>
      <c r="I59" s="162">
        <f>'Прил 3'!J216</f>
        <v>2800</v>
      </c>
    </row>
    <row r="60" spans="1:9" ht="32.25" customHeight="1" x14ac:dyDescent="0.2">
      <c r="A60" s="172" t="s">
        <v>137</v>
      </c>
      <c r="B60" s="164" t="s">
        <v>13</v>
      </c>
      <c r="C60" s="164" t="s">
        <v>285</v>
      </c>
      <c r="D60" s="164" t="s">
        <v>181</v>
      </c>
      <c r="E60" s="164" t="s">
        <v>250</v>
      </c>
      <c r="F60" s="164" t="s">
        <v>357</v>
      </c>
      <c r="G60" s="164" t="s">
        <v>17</v>
      </c>
      <c r="H60" s="164" t="s">
        <v>17</v>
      </c>
      <c r="I60" s="162">
        <f>'Прил 3'!J217</f>
        <v>51</v>
      </c>
    </row>
    <row r="61" spans="1:9" ht="31.5" x14ac:dyDescent="0.2">
      <c r="A61" s="172" t="s">
        <v>176</v>
      </c>
      <c r="B61" s="164" t="s">
        <v>16</v>
      </c>
      <c r="C61" s="159" t="s">
        <v>205</v>
      </c>
      <c r="D61" s="164" t="s">
        <v>181</v>
      </c>
      <c r="E61" s="159" t="s">
        <v>335</v>
      </c>
      <c r="F61" s="160" t="s">
        <v>296</v>
      </c>
      <c r="G61" s="161" t="s">
        <v>296</v>
      </c>
      <c r="H61" s="161" t="s">
        <v>296</v>
      </c>
      <c r="I61" s="162">
        <f>I62</f>
        <v>30</v>
      </c>
    </row>
    <row r="62" spans="1:9" ht="15" customHeight="1" x14ac:dyDescent="0.2">
      <c r="A62" s="172" t="s">
        <v>185</v>
      </c>
      <c r="B62" s="164" t="s">
        <v>16</v>
      </c>
      <c r="C62" s="159">
        <v>0</v>
      </c>
      <c r="D62" s="164" t="s">
        <v>181</v>
      </c>
      <c r="E62" s="159">
        <v>29910</v>
      </c>
      <c r="F62" s="160">
        <v>810</v>
      </c>
      <c r="G62" s="161">
        <v>4</v>
      </c>
      <c r="H62" s="161">
        <v>12</v>
      </c>
      <c r="I62" s="162">
        <f>'Прил 3'!J159</f>
        <v>30</v>
      </c>
    </row>
    <row r="63" spans="1:9" ht="63" x14ac:dyDescent="0.2">
      <c r="A63" s="172" t="s">
        <v>376</v>
      </c>
      <c r="B63" s="164" t="s">
        <v>17</v>
      </c>
      <c r="C63" s="159" t="s">
        <v>205</v>
      </c>
      <c r="D63" s="164" t="s">
        <v>181</v>
      </c>
      <c r="E63" s="159" t="s">
        <v>335</v>
      </c>
      <c r="F63" s="160" t="s">
        <v>296</v>
      </c>
      <c r="G63" s="161" t="s">
        <v>296</v>
      </c>
      <c r="H63" s="161" t="s">
        <v>296</v>
      </c>
      <c r="I63" s="162">
        <f>I64+I66+I68</f>
        <v>20595.5</v>
      </c>
    </row>
    <row r="64" spans="1:9" ht="31.5" x14ac:dyDescent="0.2">
      <c r="A64" s="172" t="s">
        <v>162</v>
      </c>
      <c r="B64" s="164" t="s">
        <v>17</v>
      </c>
      <c r="C64" s="159" t="s">
        <v>201</v>
      </c>
      <c r="D64" s="164" t="s">
        <v>181</v>
      </c>
      <c r="E64" s="159" t="s">
        <v>335</v>
      </c>
      <c r="F64" s="160" t="s">
        <v>296</v>
      </c>
      <c r="G64" s="161" t="s">
        <v>296</v>
      </c>
      <c r="H64" s="161" t="s">
        <v>296</v>
      </c>
      <c r="I64" s="162">
        <f>I65</f>
        <v>100</v>
      </c>
    </row>
    <row r="65" spans="1:9" ht="15.75" x14ac:dyDescent="0.2">
      <c r="A65" s="172" t="s">
        <v>210</v>
      </c>
      <c r="B65" s="164" t="s">
        <v>17</v>
      </c>
      <c r="C65" s="159">
        <v>1</v>
      </c>
      <c r="D65" s="164" t="s">
        <v>181</v>
      </c>
      <c r="E65" s="159">
        <v>29420</v>
      </c>
      <c r="F65" s="160">
        <v>240</v>
      </c>
      <c r="G65" s="161">
        <v>5</v>
      </c>
      <c r="H65" s="161">
        <v>1</v>
      </c>
      <c r="I65" s="162">
        <f>'Прил 3'!J165</f>
        <v>100</v>
      </c>
    </row>
    <row r="66" spans="1:9" ht="47.25" x14ac:dyDescent="0.2">
      <c r="A66" s="172" t="s">
        <v>397</v>
      </c>
      <c r="B66" s="164" t="s">
        <v>17</v>
      </c>
      <c r="C66" s="159">
        <v>2</v>
      </c>
      <c r="D66" s="164" t="s">
        <v>181</v>
      </c>
      <c r="E66" s="159" t="s">
        <v>335</v>
      </c>
      <c r="F66" s="160"/>
      <c r="G66" s="161"/>
      <c r="H66" s="161"/>
      <c r="I66" s="162">
        <f>I67</f>
        <v>40.299999999999997</v>
      </c>
    </row>
    <row r="67" spans="1:9" ht="15.75" x14ac:dyDescent="0.2">
      <c r="A67" s="172" t="s">
        <v>394</v>
      </c>
      <c r="B67" s="164" t="s">
        <v>17</v>
      </c>
      <c r="C67" s="159">
        <v>2</v>
      </c>
      <c r="D67" s="164" t="s">
        <v>181</v>
      </c>
      <c r="E67" s="159">
        <v>29150</v>
      </c>
      <c r="F67" s="160">
        <v>240</v>
      </c>
      <c r="G67" s="161">
        <v>5</v>
      </c>
      <c r="H67" s="161">
        <v>1</v>
      </c>
      <c r="I67" s="162">
        <f>'Прил 3'!J168</f>
        <v>40.299999999999997</v>
      </c>
    </row>
    <row r="68" spans="1:9" ht="63" x14ac:dyDescent="0.2">
      <c r="A68" s="172" t="s">
        <v>398</v>
      </c>
      <c r="B68" s="164" t="s">
        <v>17</v>
      </c>
      <c r="C68" s="159">
        <v>6</v>
      </c>
      <c r="D68" s="164" t="s">
        <v>181</v>
      </c>
      <c r="E68" s="159" t="s">
        <v>335</v>
      </c>
      <c r="F68" s="160"/>
      <c r="G68" s="161"/>
      <c r="H68" s="161"/>
      <c r="I68" s="162">
        <f>I69</f>
        <v>20455.2</v>
      </c>
    </row>
    <row r="69" spans="1:9" ht="15.75" x14ac:dyDescent="0.2">
      <c r="A69" s="172" t="s">
        <v>206</v>
      </c>
      <c r="B69" s="164" t="s">
        <v>17</v>
      </c>
      <c r="C69" s="159">
        <v>6</v>
      </c>
      <c r="D69" s="164" t="s">
        <v>181</v>
      </c>
      <c r="E69" s="159">
        <v>29150</v>
      </c>
      <c r="F69" s="160">
        <v>240</v>
      </c>
      <c r="G69" s="161">
        <v>5</v>
      </c>
      <c r="H69" s="161">
        <v>1</v>
      </c>
      <c r="I69" s="162">
        <f>'Прил 3'!J170</f>
        <v>20455.2</v>
      </c>
    </row>
    <row r="70" spans="1:9" ht="63" x14ac:dyDescent="0.2">
      <c r="A70" s="172" t="s">
        <v>377</v>
      </c>
      <c r="B70" s="164" t="s">
        <v>126</v>
      </c>
      <c r="C70" s="159" t="s">
        <v>205</v>
      </c>
      <c r="D70" s="164" t="s">
        <v>181</v>
      </c>
      <c r="E70" s="159" t="s">
        <v>335</v>
      </c>
      <c r="F70" s="160" t="s">
        <v>296</v>
      </c>
      <c r="G70" s="161" t="s">
        <v>296</v>
      </c>
      <c r="H70" s="161" t="s">
        <v>296</v>
      </c>
      <c r="I70" s="162">
        <f>I71+I74+I78+I82+I86</f>
        <v>20048.3</v>
      </c>
    </row>
    <row r="71" spans="1:9" ht="15.75" x14ac:dyDescent="0.2">
      <c r="A71" s="172" t="s">
        <v>163</v>
      </c>
      <c r="B71" s="164" t="s">
        <v>126</v>
      </c>
      <c r="C71" s="159" t="s">
        <v>201</v>
      </c>
      <c r="D71" s="164" t="s">
        <v>181</v>
      </c>
      <c r="E71" s="159" t="s">
        <v>335</v>
      </c>
      <c r="F71" s="160" t="s">
        <v>296</v>
      </c>
      <c r="G71" s="161" t="s">
        <v>296</v>
      </c>
      <c r="H71" s="161" t="s">
        <v>296</v>
      </c>
      <c r="I71" s="162">
        <f>SUM(I72:I73)</f>
        <v>258</v>
      </c>
    </row>
    <row r="72" spans="1:9" ht="31.5" x14ac:dyDescent="0.2">
      <c r="A72" s="172" t="s">
        <v>141</v>
      </c>
      <c r="B72" s="164" t="s">
        <v>126</v>
      </c>
      <c r="C72" s="159">
        <v>1</v>
      </c>
      <c r="D72" s="164" t="s">
        <v>181</v>
      </c>
      <c r="E72" s="159">
        <v>29240</v>
      </c>
      <c r="F72" s="160">
        <v>810</v>
      </c>
      <c r="G72" s="161">
        <v>7</v>
      </c>
      <c r="H72" s="161">
        <v>7</v>
      </c>
      <c r="I72" s="162">
        <f>'Прил 3'!J239</f>
        <v>100</v>
      </c>
    </row>
    <row r="73" spans="1:9" ht="15.75" x14ac:dyDescent="0.2">
      <c r="A73" s="172" t="s">
        <v>139</v>
      </c>
      <c r="B73" s="164" t="s">
        <v>126</v>
      </c>
      <c r="C73" s="159">
        <v>1</v>
      </c>
      <c r="D73" s="164" t="s">
        <v>181</v>
      </c>
      <c r="E73" s="159">
        <v>29260</v>
      </c>
      <c r="F73" s="160">
        <v>244</v>
      </c>
      <c r="G73" s="161">
        <v>7</v>
      </c>
      <c r="H73" s="161">
        <v>7</v>
      </c>
      <c r="I73" s="162">
        <f>'Прил 3'!J241</f>
        <v>158</v>
      </c>
    </row>
    <row r="74" spans="1:9" ht="31.5" x14ac:dyDescent="0.2">
      <c r="A74" s="172" t="s">
        <v>358</v>
      </c>
      <c r="B74" s="164" t="s">
        <v>126</v>
      </c>
      <c r="C74" s="159">
        <v>2</v>
      </c>
      <c r="D74" s="164" t="s">
        <v>181</v>
      </c>
      <c r="E74" s="159" t="s">
        <v>335</v>
      </c>
      <c r="F74" s="160" t="s">
        <v>296</v>
      </c>
      <c r="G74" s="161" t="s">
        <v>296</v>
      </c>
      <c r="H74" s="161" t="s">
        <v>296</v>
      </c>
      <c r="I74" s="162">
        <f>SUM(I75:I77)</f>
        <v>2645.4</v>
      </c>
    </row>
    <row r="75" spans="1:9" ht="31.5" x14ac:dyDescent="0.2">
      <c r="A75" s="172" t="s">
        <v>137</v>
      </c>
      <c r="B75" s="164" t="s">
        <v>126</v>
      </c>
      <c r="C75" s="159">
        <v>2</v>
      </c>
      <c r="D75" s="164" t="s">
        <v>181</v>
      </c>
      <c r="E75" s="164" t="s">
        <v>250</v>
      </c>
      <c r="F75" s="160">
        <v>110</v>
      </c>
      <c r="G75" s="161">
        <v>8</v>
      </c>
      <c r="H75" s="161">
        <v>1</v>
      </c>
      <c r="I75" s="162">
        <f>'Прил 3'!J247</f>
        <v>1570.4</v>
      </c>
    </row>
    <row r="76" spans="1:9" ht="31.5" x14ac:dyDescent="0.2">
      <c r="A76" s="172" t="s">
        <v>137</v>
      </c>
      <c r="B76" s="164" t="s">
        <v>126</v>
      </c>
      <c r="C76" s="159">
        <v>2</v>
      </c>
      <c r="D76" s="164" t="s">
        <v>181</v>
      </c>
      <c r="E76" s="164" t="s">
        <v>250</v>
      </c>
      <c r="F76" s="160">
        <v>240</v>
      </c>
      <c r="G76" s="161">
        <v>8</v>
      </c>
      <c r="H76" s="161">
        <v>1</v>
      </c>
      <c r="I76" s="162">
        <f>'Прил 3'!J248</f>
        <v>1055</v>
      </c>
    </row>
    <row r="77" spans="1:9" ht="29.25" customHeight="1" x14ac:dyDescent="0.2">
      <c r="A77" s="172" t="s">
        <v>137</v>
      </c>
      <c r="B77" s="164" t="s">
        <v>126</v>
      </c>
      <c r="C77" s="159">
        <v>2</v>
      </c>
      <c r="D77" s="164" t="s">
        <v>181</v>
      </c>
      <c r="E77" s="164" t="s">
        <v>250</v>
      </c>
      <c r="F77" s="160">
        <v>850</v>
      </c>
      <c r="G77" s="161">
        <v>8</v>
      </c>
      <c r="H77" s="161">
        <v>1</v>
      </c>
      <c r="I77" s="162">
        <f>'Прил 3'!J249</f>
        <v>20</v>
      </c>
    </row>
    <row r="78" spans="1:9" ht="30.75" customHeight="1" x14ac:dyDescent="0.2">
      <c r="A78" s="172" t="s">
        <v>164</v>
      </c>
      <c r="B78" s="164" t="s">
        <v>126</v>
      </c>
      <c r="C78" s="159">
        <v>3</v>
      </c>
      <c r="D78" s="164" t="s">
        <v>181</v>
      </c>
      <c r="E78" s="159" t="s">
        <v>335</v>
      </c>
      <c r="F78" s="160" t="s">
        <v>296</v>
      </c>
      <c r="G78" s="161" t="s">
        <v>296</v>
      </c>
      <c r="H78" s="161" t="s">
        <v>296</v>
      </c>
      <c r="I78" s="162">
        <f>SUM(I79:I81)</f>
        <v>3081</v>
      </c>
    </row>
    <row r="79" spans="1:9" ht="35.25" customHeight="1" x14ac:dyDescent="0.2">
      <c r="A79" s="172" t="s">
        <v>144</v>
      </c>
      <c r="B79" s="164" t="s">
        <v>126</v>
      </c>
      <c r="C79" s="159">
        <v>3</v>
      </c>
      <c r="D79" s="164" t="s">
        <v>181</v>
      </c>
      <c r="E79" s="159">
        <v>29020</v>
      </c>
      <c r="F79" s="160">
        <v>240</v>
      </c>
      <c r="G79" s="161">
        <v>8</v>
      </c>
      <c r="H79" s="161">
        <v>4</v>
      </c>
      <c r="I79" s="162">
        <f>'Прил 3'!J278</f>
        <v>120</v>
      </c>
    </row>
    <row r="80" spans="1:9" ht="15.75" x14ac:dyDescent="0.2">
      <c r="A80" s="172" t="s">
        <v>145</v>
      </c>
      <c r="B80" s="164" t="s">
        <v>126</v>
      </c>
      <c r="C80" s="159">
        <v>3</v>
      </c>
      <c r="D80" s="164" t="s">
        <v>181</v>
      </c>
      <c r="E80" s="159">
        <v>29250</v>
      </c>
      <c r="F80" s="160">
        <v>240</v>
      </c>
      <c r="G80" s="161">
        <v>8</v>
      </c>
      <c r="H80" s="161">
        <v>4</v>
      </c>
      <c r="I80" s="162">
        <f>'Прил 3'!J280</f>
        <v>1200</v>
      </c>
    </row>
    <row r="81" spans="1:9" ht="33" customHeight="1" x14ac:dyDescent="0.2">
      <c r="A81" s="172" t="s">
        <v>139</v>
      </c>
      <c r="B81" s="164" t="s">
        <v>126</v>
      </c>
      <c r="C81" s="159">
        <v>3</v>
      </c>
      <c r="D81" s="164" t="s">
        <v>181</v>
      </c>
      <c r="E81" s="159">
        <v>29260</v>
      </c>
      <c r="F81" s="160">
        <v>240</v>
      </c>
      <c r="G81" s="161">
        <v>8</v>
      </c>
      <c r="H81" s="161">
        <v>4</v>
      </c>
      <c r="I81" s="162">
        <f>'Прил 3'!J282</f>
        <v>1761</v>
      </c>
    </row>
    <row r="82" spans="1:9" ht="63" x14ac:dyDescent="0.2">
      <c r="A82" s="172" t="s">
        <v>292</v>
      </c>
      <c r="B82" s="164" t="s">
        <v>126</v>
      </c>
      <c r="C82" s="159">
        <v>4</v>
      </c>
      <c r="D82" s="164" t="s">
        <v>181</v>
      </c>
      <c r="E82" s="159" t="s">
        <v>335</v>
      </c>
      <c r="F82" s="160" t="s">
        <v>296</v>
      </c>
      <c r="G82" s="161" t="s">
        <v>296</v>
      </c>
      <c r="H82" s="161" t="s">
        <v>296</v>
      </c>
      <c r="I82" s="162">
        <f>SUM(I83:I85)</f>
        <v>3134</v>
      </c>
    </row>
    <row r="83" spans="1:9" ht="15.75" x14ac:dyDescent="0.2">
      <c r="A83" s="172" t="s">
        <v>151</v>
      </c>
      <c r="B83" s="164" t="s">
        <v>126</v>
      </c>
      <c r="C83" s="159">
        <v>4</v>
      </c>
      <c r="D83" s="164" t="s">
        <v>181</v>
      </c>
      <c r="E83" s="159">
        <v>29230</v>
      </c>
      <c r="F83" s="160">
        <v>240</v>
      </c>
      <c r="G83" s="161">
        <v>11</v>
      </c>
      <c r="H83" s="161">
        <v>5</v>
      </c>
      <c r="I83" s="162">
        <f>'Прил 3'!J299</f>
        <v>274</v>
      </c>
    </row>
    <row r="84" spans="1:9" ht="15" customHeight="1" x14ac:dyDescent="0.2">
      <c r="A84" s="172" t="s">
        <v>135</v>
      </c>
      <c r="B84" s="164" t="s">
        <v>126</v>
      </c>
      <c r="C84" s="159">
        <v>4</v>
      </c>
      <c r="D84" s="164" t="s">
        <v>181</v>
      </c>
      <c r="E84" s="159">
        <v>29370</v>
      </c>
      <c r="F84" s="160">
        <v>240</v>
      </c>
      <c r="G84" s="161">
        <v>11</v>
      </c>
      <c r="H84" s="161">
        <v>5</v>
      </c>
      <c r="I84" s="162">
        <f>'Прил 3'!J301</f>
        <v>1360</v>
      </c>
    </row>
    <row r="85" spans="1:9" ht="15.75" x14ac:dyDescent="0.2">
      <c r="A85" s="172" t="s">
        <v>152</v>
      </c>
      <c r="B85" s="164" t="s">
        <v>126</v>
      </c>
      <c r="C85" s="159">
        <v>4</v>
      </c>
      <c r="D85" s="164" t="s">
        <v>181</v>
      </c>
      <c r="E85" s="159">
        <v>29570</v>
      </c>
      <c r="F85" s="160">
        <v>240</v>
      </c>
      <c r="G85" s="161">
        <v>11</v>
      </c>
      <c r="H85" s="161">
        <v>5</v>
      </c>
      <c r="I85" s="162">
        <f>'Прил 3'!J303</f>
        <v>1500</v>
      </c>
    </row>
    <row r="86" spans="1:9" ht="31.5" x14ac:dyDescent="0.2">
      <c r="A86" s="172" t="s">
        <v>399</v>
      </c>
      <c r="B86" s="164" t="s">
        <v>126</v>
      </c>
      <c r="C86" s="159">
        <v>5</v>
      </c>
      <c r="D86" s="164" t="s">
        <v>181</v>
      </c>
      <c r="E86" s="159" t="s">
        <v>335</v>
      </c>
      <c r="F86" s="160"/>
      <c r="G86" s="161"/>
      <c r="H86" s="161"/>
      <c r="I86" s="162">
        <f>I87</f>
        <v>10929.9</v>
      </c>
    </row>
    <row r="87" spans="1:9" ht="31.5" x14ac:dyDescent="0.2">
      <c r="A87" s="172" t="s">
        <v>137</v>
      </c>
      <c r="B87" s="164" t="s">
        <v>126</v>
      </c>
      <c r="C87" s="159">
        <v>5</v>
      </c>
      <c r="D87" s="164" t="s">
        <v>181</v>
      </c>
      <c r="E87" s="164" t="s">
        <v>250</v>
      </c>
      <c r="F87" s="160">
        <v>620</v>
      </c>
      <c r="G87" s="161">
        <v>8</v>
      </c>
      <c r="H87" s="161">
        <v>1</v>
      </c>
      <c r="I87" s="162">
        <f>'Прил 3'!J252</f>
        <v>10929.9</v>
      </c>
    </row>
    <row r="88" spans="1:9" ht="63" x14ac:dyDescent="0.2">
      <c r="A88" s="172" t="s">
        <v>197</v>
      </c>
      <c r="B88" s="164" t="s">
        <v>21</v>
      </c>
      <c r="C88" s="159" t="s">
        <v>205</v>
      </c>
      <c r="D88" s="164" t="s">
        <v>181</v>
      </c>
      <c r="E88" s="159" t="s">
        <v>335</v>
      </c>
      <c r="F88" s="160" t="s">
        <v>296</v>
      </c>
      <c r="G88" s="161" t="s">
        <v>296</v>
      </c>
      <c r="H88" s="161" t="s">
        <v>296</v>
      </c>
      <c r="I88" s="162">
        <f>I89+I102+I109</f>
        <v>1522.1</v>
      </c>
    </row>
    <row r="89" spans="1:9" ht="47.25" x14ac:dyDescent="0.2">
      <c r="A89" s="172" t="s">
        <v>286</v>
      </c>
      <c r="B89" s="164" t="s">
        <v>21</v>
      </c>
      <c r="C89" s="159" t="s">
        <v>201</v>
      </c>
      <c r="D89" s="164" t="s">
        <v>181</v>
      </c>
      <c r="E89" s="159" t="s">
        <v>335</v>
      </c>
      <c r="F89" s="160" t="s">
        <v>296</v>
      </c>
      <c r="G89" s="161" t="s">
        <v>296</v>
      </c>
      <c r="H89" s="161" t="s">
        <v>296</v>
      </c>
      <c r="I89" s="162">
        <f>I90+I92+I94+I96+I98+I100</f>
        <v>1039.5999999999999</v>
      </c>
    </row>
    <row r="90" spans="1:9" ht="31.5" x14ac:dyDescent="0.2">
      <c r="A90" s="172" t="s">
        <v>359</v>
      </c>
      <c r="B90" s="164" t="s">
        <v>21</v>
      </c>
      <c r="C90" s="159">
        <v>1</v>
      </c>
      <c r="D90" s="164" t="s">
        <v>12</v>
      </c>
      <c r="E90" s="164" t="s">
        <v>335</v>
      </c>
      <c r="F90" s="160"/>
      <c r="G90" s="161"/>
      <c r="H90" s="161"/>
      <c r="I90" s="162">
        <f>I91</f>
        <v>50</v>
      </c>
    </row>
    <row r="91" spans="1:9" ht="47.25" x14ac:dyDescent="0.2">
      <c r="A91" s="172" t="s">
        <v>199</v>
      </c>
      <c r="B91" s="164" t="s">
        <v>21</v>
      </c>
      <c r="C91" s="159">
        <v>1</v>
      </c>
      <c r="D91" s="164" t="s">
        <v>12</v>
      </c>
      <c r="E91" s="164" t="s">
        <v>227</v>
      </c>
      <c r="F91" s="160">
        <v>240</v>
      </c>
      <c r="G91" s="161">
        <v>1</v>
      </c>
      <c r="H91" s="161">
        <v>13</v>
      </c>
      <c r="I91" s="162">
        <f>'Прил 3'!J75</f>
        <v>50</v>
      </c>
    </row>
    <row r="92" spans="1:9" ht="31.5" x14ac:dyDescent="0.2">
      <c r="A92" s="172" t="s">
        <v>360</v>
      </c>
      <c r="B92" s="164" t="s">
        <v>21</v>
      </c>
      <c r="C92" s="159">
        <v>1</v>
      </c>
      <c r="D92" s="164" t="s">
        <v>14</v>
      </c>
      <c r="E92" s="164" t="s">
        <v>335</v>
      </c>
      <c r="F92" s="160"/>
      <c r="G92" s="161"/>
      <c r="H92" s="161"/>
      <c r="I92" s="162">
        <f>I93</f>
        <v>70</v>
      </c>
    </row>
    <row r="93" spans="1:9" ht="47.25" x14ac:dyDescent="0.2">
      <c r="A93" s="172" t="s">
        <v>199</v>
      </c>
      <c r="B93" s="164" t="s">
        <v>21</v>
      </c>
      <c r="C93" s="159">
        <v>1</v>
      </c>
      <c r="D93" s="164" t="s">
        <v>14</v>
      </c>
      <c r="E93" s="164" t="s">
        <v>227</v>
      </c>
      <c r="F93" s="160">
        <v>240</v>
      </c>
      <c r="G93" s="161">
        <v>1</v>
      </c>
      <c r="H93" s="161">
        <v>13</v>
      </c>
      <c r="I93" s="162">
        <f>'Прил 3'!J78</f>
        <v>70</v>
      </c>
    </row>
    <row r="94" spans="1:9" ht="31.5" x14ac:dyDescent="0.2">
      <c r="A94" s="172" t="s">
        <v>361</v>
      </c>
      <c r="B94" s="164" t="s">
        <v>21</v>
      </c>
      <c r="C94" s="159">
        <v>1</v>
      </c>
      <c r="D94" s="164" t="s">
        <v>13</v>
      </c>
      <c r="E94" s="164" t="s">
        <v>335</v>
      </c>
      <c r="F94" s="160"/>
      <c r="G94" s="161"/>
      <c r="H94" s="161"/>
      <c r="I94" s="162">
        <f>I95</f>
        <v>557.1</v>
      </c>
    </row>
    <row r="95" spans="1:9" ht="47.25" x14ac:dyDescent="0.2">
      <c r="A95" s="172" t="s">
        <v>199</v>
      </c>
      <c r="B95" s="164" t="s">
        <v>21</v>
      </c>
      <c r="C95" s="159">
        <v>1</v>
      </c>
      <c r="D95" s="164" t="s">
        <v>13</v>
      </c>
      <c r="E95" s="164" t="s">
        <v>227</v>
      </c>
      <c r="F95" s="160">
        <v>240</v>
      </c>
      <c r="G95" s="161">
        <v>1</v>
      </c>
      <c r="H95" s="161">
        <v>13</v>
      </c>
      <c r="I95" s="162">
        <f>'Прил 3'!J80</f>
        <v>557.1</v>
      </c>
    </row>
    <row r="96" spans="1:9" ht="31.5" x14ac:dyDescent="0.2">
      <c r="A96" s="172" t="s">
        <v>362</v>
      </c>
      <c r="B96" s="164" t="s">
        <v>21</v>
      </c>
      <c r="C96" s="159">
        <v>1</v>
      </c>
      <c r="D96" s="164" t="s">
        <v>16</v>
      </c>
      <c r="E96" s="164" t="s">
        <v>335</v>
      </c>
      <c r="F96" s="160"/>
      <c r="G96" s="161"/>
      <c r="H96" s="161"/>
      <c r="I96" s="162">
        <f>I97</f>
        <v>132.5</v>
      </c>
    </row>
    <row r="97" spans="1:9" ht="47.25" x14ac:dyDescent="0.2">
      <c r="A97" s="172" t="s">
        <v>199</v>
      </c>
      <c r="B97" s="164" t="s">
        <v>21</v>
      </c>
      <c r="C97" s="159">
        <v>1</v>
      </c>
      <c r="D97" s="164" t="s">
        <v>16</v>
      </c>
      <c r="E97" s="164" t="s">
        <v>227</v>
      </c>
      <c r="F97" s="160">
        <v>240</v>
      </c>
      <c r="G97" s="161">
        <v>1</v>
      </c>
      <c r="H97" s="161">
        <v>13</v>
      </c>
      <c r="I97" s="162">
        <f>'Прил 3'!J82</f>
        <v>132.5</v>
      </c>
    </row>
    <row r="98" spans="1:9" ht="78.75" x14ac:dyDescent="0.2">
      <c r="A98" s="172" t="s">
        <v>386</v>
      </c>
      <c r="B98" s="164" t="s">
        <v>21</v>
      </c>
      <c r="C98" s="159">
        <v>1</v>
      </c>
      <c r="D98" s="164" t="s">
        <v>17</v>
      </c>
      <c r="E98" s="164" t="s">
        <v>335</v>
      </c>
      <c r="F98" s="160"/>
      <c r="G98" s="161"/>
      <c r="H98" s="161"/>
      <c r="I98" s="162">
        <f>I99</f>
        <v>150</v>
      </c>
    </row>
    <row r="99" spans="1:9" ht="47.25" x14ac:dyDescent="0.2">
      <c r="A99" s="172" t="s">
        <v>199</v>
      </c>
      <c r="B99" s="164" t="s">
        <v>21</v>
      </c>
      <c r="C99" s="159">
        <v>1</v>
      </c>
      <c r="D99" s="164" t="s">
        <v>17</v>
      </c>
      <c r="E99" s="164" t="s">
        <v>227</v>
      </c>
      <c r="F99" s="160">
        <v>240</v>
      </c>
      <c r="G99" s="161">
        <v>1</v>
      </c>
      <c r="H99" s="161">
        <v>13</v>
      </c>
      <c r="I99" s="162">
        <f>'Прил 3'!J87</f>
        <v>150</v>
      </c>
    </row>
    <row r="100" spans="1:9" ht="31.5" x14ac:dyDescent="0.2">
      <c r="A100" s="172" t="s">
        <v>363</v>
      </c>
      <c r="B100" s="164" t="s">
        <v>21</v>
      </c>
      <c r="C100" s="159">
        <v>1</v>
      </c>
      <c r="D100" s="164" t="s">
        <v>126</v>
      </c>
      <c r="E100" s="164" t="s">
        <v>335</v>
      </c>
      <c r="F100" s="160"/>
      <c r="G100" s="161"/>
      <c r="H100" s="161"/>
      <c r="I100" s="162">
        <f>I101</f>
        <v>80</v>
      </c>
    </row>
    <row r="101" spans="1:9" ht="47.25" x14ac:dyDescent="0.2">
      <c r="A101" s="172" t="s">
        <v>199</v>
      </c>
      <c r="B101" s="164" t="s">
        <v>21</v>
      </c>
      <c r="C101" s="159">
        <v>1</v>
      </c>
      <c r="D101" s="164" t="s">
        <v>126</v>
      </c>
      <c r="E101" s="164" t="s">
        <v>227</v>
      </c>
      <c r="F101" s="160">
        <v>240</v>
      </c>
      <c r="G101" s="161">
        <v>1</v>
      </c>
      <c r="H101" s="161">
        <v>13</v>
      </c>
      <c r="I101" s="162">
        <f>'Прил 3'!J90</f>
        <v>80</v>
      </c>
    </row>
    <row r="102" spans="1:9" ht="31.5" x14ac:dyDescent="0.2">
      <c r="A102" s="172" t="s">
        <v>364</v>
      </c>
      <c r="B102" s="164" t="s">
        <v>21</v>
      </c>
      <c r="C102" s="164">
        <v>2</v>
      </c>
      <c r="D102" s="164" t="s">
        <v>181</v>
      </c>
      <c r="E102" s="159" t="s">
        <v>335</v>
      </c>
      <c r="F102" s="160" t="s">
        <v>296</v>
      </c>
      <c r="G102" s="161" t="s">
        <v>296</v>
      </c>
      <c r="H102" s="161" t="s">
        <v>296</v>
      </c>
      <c r="I102" s="162">
        <f>I103+I105+I107</f>
        <v>400</v>
      </c>
    </row>
    <row r="103" spans="1:9" ht="31.5" x14ac:dyDescent="0.2">
      <c r="A103" s="172" t="s">
        <v>359</v>
      </c>
      <c r="B103" s="164" t="s">
        <v>21</v>
      </c>
      <c r="C103" s="164" t="s">
        <v>178</v>
      </c>
      <c r="D103" s="164" t="s">
        <v>12</v>
      </c>
      <c r="E103" s="164" t="s">
        <v>335</v>
      </c>
      <c r="F103" s="160"/>
      <c r="G103" s="161"/>
      <c r="H103" s="161"/>
      <c r="I103" s="162">
        <f>I104</f>
        <v>50</v>
      </c>
    </row>
    <row r="104" spans="1:9" ht="47.25" x14ac:dyDescent="0.2">
      <c r="A104" s="172" t="s">
        <v>199</v>
      </c>
      <c r="B104" s="164" t="s">
        <v>21</v>
      </c>
      <c r="C104" s="164" t="s">
        <v>178</v>
      </c>
      <c r="D104" s="164" t="s">
        <v>12</v>
      </c>
      <c r="E104" s="164" t="s">
        <v>227</v>
      </c>
      <c r="F104" s="160">
        <v>240</v>
      </c>
      <c r="G104" s="161">
        <v>5</v>
      </c>
      <c r="H104" s="161">
        <v>5</v>
      </c>
      <c r="I104" s="162">
        <f>'Прил 3'!J222</f>
        <v>50</v>
      </c>
    </row>
    <row r="105" spans="1:9" ht="15.75" x14ac:dyDescent="0.2">
      <c r="A105" s="172" t="s">
        <v>365</v>
      </c>
      <c r="B105" s="164" t="s">
        <v>21</v>
      </c>
      <c r="C105" s="164" t="s">
        <v>178</v>
      </c>
      <c r="D105" s="164" t="s">
        <v>14</v>
      </c>
      <c r="E105" s="164" t="s">
        <v>335</v>
      </c>
      <c r="F105" s="160"/>
      <c r="G105" s="161"/>
      <c r="H105" s="161"/>
      <c r="I105" s="162">
        <f>I106</f>
        <v>300</v>
      </c>
    </row>
    <row r="106" spans="1:9" ht="47.25" x14ac:dyDescent="0.2">
      <c r="A106" s="172" t="s">
        <v>199</v>
      </c>
      <c r="B106" s="164" t="s">
        <v>21</v>
      </c>
      <c r="C106" s="164" t="s">
        <v>178</v>
      </c>
      <c r="D106" s="164" t="s">
        <v>14</v>
      </c>
      <c r="E106" s="164" t="s">
        <v>227</v>
      </c>
      <c r="F106" s="160">
        <v>240</v>
      </c>
      <c r="G106" s="161">
        <v>5</v>
      </c>
      <c r="H106" s="161">
        <v>5</v>
      </c>
      <c r="I106" s="162">
        <f>'Прил 3'!J225</f>
        <v>300</v>
      </c>
    </row>
    <row r="107" spans="1:9" ht="36" customHeight="1" x14ac:dyDescent="0.2">
      <c r="A107" s="172" t="s">
        <v>363</v>
      </c>
      <c r="B107" s="164" t="s">
        <v>21</v>
      </c>
      <c r="C107" s="159">
        <v>2</v>
      </c>
      <c r="D107" s="164" t="s">
        <v>13</v>
      </c>
      <c r="E107" s="164" t="s">
        <v>335</v>
      </c>
      <c r="F107" s="160"/>
      <c r="G107" s="161"/>
      <c r="H107" s="161"/>
      <c r="I107" s="162">
        <f>I108</f>
        <v>50</v>
      </c>
    </row>
    <row r="108" spans="1:9" ht="47.25" x14ac:dyDescent="0.2">
      <c r="A108" s="172" t="s">
        <v>199</v>
      </c>
      <c r="B108" s="164" t="s">
        <v>21</v>
      </c>
      <c r="C108" s="159">
        <v>2</v>
      </c>
      <c r="D108" s="164" t="s">
        <v>13</v>
      </c>
      <c r="E108" s="164" t="s">
        <v>227</v>
      </c>
      <c r="F108" s="160">
        <v>240</v>
      </c>
      <c r="G108" s="161">
        <v>5</v>
      </c>
      <c r="H108" s="161">
        <v>5</v>
      </c>
      <c r="I108" s="162">
        <f>'Прил 3'!J228</f>
        <v>50</v>
      </c>
    </row>
    <row r="109" spans="1:9" ht="31.5" x14ac:dyDescent="0.2">
      <c r="A109" s="172" t="s">
        <v>364</v>
      </c>
      <c r="B109" s="164" t="s">
        <v>21</v>
      </c>
      <c r="C109" s="164" t="s">
        <v>214</v>
      </c>
      <c r="D109" s="164" t="s">
        <v>181</v>
      </c>
      <c r="E109" s="159" t="s">
        <v>335</v>
      </c>
      <c r="F109" s="160" t="s">
        <v>296</v>
      </c>
      <c r="G109" s="161" t="s">
        <v>296</v>
      </c>
      <c r="H109" s="161" t="s">
        <v>296</v>
      </c>
      <c r="I109" s="162">
        <f>I110+I112</f>
        <v>82.5</v>
      </c>
    </row>
    <row r="110" spans="1:9" ht="31.5" x14ac:dyDescent="0.2">
      <c r="A110" s="172" t="s">
        <v>359</v>
      </c>
      <c r="B110" s="164" t="s">
        <v>21</v>
      </c>
      <c r="C110" s="164" t="s">
        <v>214</v>
      </c>
      <c r="D110" s="164" t="s">
        <v>12</v>
      </c>
      <c r="E110" s="164" t="s">
        <v>335</v>
      </c>
      <c r="F110" s="160"/>
      <c r="G110" s="161"/>
      <c r="H110" s="161"/>
      <c r="I110" s="162">
        <f>I111</f>
        <v>72.5</v>
      </c>
    </row>
    <row r="111" spans="1:9" ht="47.25" x14ac:dyDescent="0.2">
      <c r="A111" s="172" t="s">
        <v>199</v>
      </c>
      <c r="B111" s="164" t="s">
        <v>21</v>
      </c>
      <c r="C111" s="164" t="s">
        <v>214</v>
      </c>
      <c r="D111" s="164" t="s">
        <v>12</v>
      </c>
      <c r="E111" s="164" t="s">
        <v>227</v>
      </c>
      <c r="F111" s="160">
        <v>240</v>
      </c>
      <c r="G111" s="161">
        <v>8</v>
      </c>
      <c r="H111" s="161">
        <v>1</v>
      </c>
      <c r="I111" s="162">
        <f>'Прил 3'!J257</f>
        <v>72.5</v>
      </c>
    </row>
    <row r="112" spans="1:9" ht="31.5" x14ac:dyDescent="0.2">
      <c r="A112" s="172" t="s">
        <v>363</v>
      </c>
      <c r="B112" s="164" t="s">
        <v>21</v>
      </c>
      <c r="C112" s="159">
        <v>3</v>
      </c>
      <c r="D112" s="164" t="s">
        <v>14</v>
      </c>
      <c r="E112" s="164" t="s">
        <v>335</v>
      </c>
      <c r="F112" s="160"/>
      <c r="G112" s="161"/>
      <c r="H112" s="161"/>
      <c r="I112" s="162">
        <f>I113</f>
        <v>10</v>
      </c>
    </row>
    <row r="113" spans="1:10" ht="47.25" x14ac:dyDescent="0.2">
      <c r="A113" s="172" t="s">
        <v>199</v>
      </c>
      <c r="B113" s="164" t="s">
        <v>21</v>
      </c>
      <c r="C113" s="159">
        <v>3</v>
      </c>
      <c r="D113" s="164" t="s">
        <v>14</v>
      </c>
      <c r="E113" s="164" t="s">
        <v>227</v>
      </c>
      <c r="F113" s="160">
        <v>240</v>
      </c>
      <c r="G113" s="161">
        <v>8</v>
      </c>
      <c r="H113" s="161">
        <v>1</v>
      </c>
      <c r="I113" s="162">
        <f>'Прил 3'!J260</f>
        <v>10</v>
      </c>
    </row>
    <row r="114" spans="1:10" ht="47.25" x14ac:dyDescent="0.2">
      <c r="A114" s="172" t="s">
        <v>366</v>
      </c>
      <c r="B114" s="164" t="s">
        <v>22</v>
      </c>
      <c r="C114" s="159" t="s">
        <v>205</v>
      </c>
      <c r="D114" s="164" t="s">
        <v>181</v>
      </c>
      <c r="E114" s="159" t="s">
        <v>335</v>
      </c>
      <c r="F114" s="160" t="s">
        <v>296</v>
      </c>
      <c r="G114" s="161" t="s">
        <v>296</v>
      </c>
      <c r="H114" s="161" t="s">
        <v>296</v>
      </c>
      <c r="I114" s="162">
        <f>I115</f>
        <v>236.8</v>
      </c>
    </row>
    <row r="115" spans="1:10" ht="47.25" x14ac:dyDescent="0.2">
      <c r="A115" s="172" t="s">
        <v>204</v>
      </c>
      <c r="B115" s="164" t="s">
        <v>22</v>
      </c>
      <c r="C115" s="159">
        <v>0</v>
      </c>
      <c r="D115" s="164" t="s">
        <v>181</v>
      </c>
      <c r="E115" s="159">
        <v>29010</v>
      </c>
      <c r="F115" s="160">
        <v>240</v>
      </c>
      <c r="G115" s="161">
        <v>1</v>
      </c>
      <c r="H115" s="161">
        <v>13</v>
      </c>
      <c r="I115" s="162">
        <f>'Прил 3'!J94</f>
        <v>236.8</v>
      </c>
    </row>
    <row r="116" spans="1:10" ht="63" x14ac:dyDescent="0.2">
      <c r="A116" s="172" t="s">
        <v>367</v>
      </c>
      <c r="B116" s="164" t="s">
        <v>85</v>
      </c>
      <c r="C116" s="159" t="s">
        <v>205</v>
      </c>
      <c r="D116" s="164" t="s">
        <v>181</v>
      </c>
      <c r="E116" s="159" t="s">
        <v>335</v>
      </c>
      <c r="F116" s="160" t="s">
        <v>296</v>
      </c>
      <c r="G116" s="161" t="s">
        <v>296</v>
      </c>
      <c r="H116" s="161" t="s">
        <v>296</v>
      </c>
      <c r="I116" s="162">
        <f>I117+I119</f>
        <v>550</v>
      </c>
    </row>
    <row r="117" spans="1:10" ht="31.5" x14ac:dyDescent="0.2">
      <c r="A117" s="172" t="s">
        <v>368</v>
      </c>
      <c r="B117" s="164" t="s">
        <v>85</v>
      </c>
      <c r="C117" s="159">
        <v>0</v>
      </c>
      <c r="D117" s="164" t="s">
        <v>12</v>
      </c>
      <c r="E117" s="159" t="s">
        <v>335</v>
      </c>
      <c r="F117" s="160"/>
      <c r="G117" s="161"/>
      <c r="H117" s="161"/>
      <c r="I117" s="162">
        <f>I118</f>
        <v>350</v>
      </c>
    </row>
    <row r="118" spans="1:10" ht="31.5" x14ac:dyDescent="0.2">
      <c r="A118" s="172" t="s">
        <v>316</v>
      </c>
      <c r="B118" s="164" t="s">
        <v>85</v>
      </c>
      <c r="C118" s="159">
        <v>0</v>
      </c>
      <c r="D118" s="164" t="s">
        <v>12</v>
      </c>
      <c r="E118" s="164" t="s">
        <v>317</v>
      </c>
      <c r="F118" s="160">
        <v>240</v>
      </c>
      <c r="G118" s="161">
        <v>8</v>
      </c>
      <c r="H118" s="161">
        <v>1</v>
      </c>
      <c r="I118" s="162">
        <f>'Прил 3'!J264</f>
        <v>350</v>
      </c>
    </row>
    <row r="119" spans="1:10" ht="31.5" x14ac:dyDescent="0.2">
      <c r="A119" s="172" t="s">
        <v>369</v>
      </c>
      <c r="B119" s="164" t="s">
        <v>85</v>
      </c>
      <c r="C119" s="159">
        <v>0</v>
      </c>
      <c r="D119" s="164" t="s">
        <v>14</v>
      </c>
      <c r="E119" s="159" t="s">
        <v>335</v>
      </c>
      <c r="F119" s="160"/>
      <c r="G119" s="161"/>
      <c r="H119" s="161"/>
      <c r="I119" s="162">
        <f>SUM(I120:I121)</f>
        <v>200</v>
      </c>
    </row>
    <row r="120" spans="1:10" ht="31.5" x14ac:dyDescent="0.2">
      <c r="A120" s="172" t="s">
        <v>316</v>
      </c>
      <c r="B120" s="164" t="s">
        <v>85</v>
      </c>
      <c r="C120" s="159">
        <v>0</v>
      </c>
      <c r="D120" s="164" t="s">
        <v>14</v>
      </c>
      <c r="E120" s="164" t="s">
        <v>317</v>
      </c>
      <c r="F120" s="160">
        <v>240</v>
      </c>
      <c r="G120" s="161">
        <v>8</v>
      </c>
      <c r="H120" s="161">
        <v>1</v>
      </c>
      <c r="I120" s="162">
        <f>'Прил 3'!J266</f>
        <v>100</v>
      </c>
      <c r="J120" s="170"/>
    </row>
    <row r="121" spans="1:10" ht="31.5" x14ac:dyDescent="0.2">
      <c r="A121" s="172" t="s">
        <v>316</v>
      </c>
      <c r="B121" s="164" t="s">
        <v>85</v>
      </c>
      <c r="C121" s="159">
        <v>0</v>
      </c>
      <c r="D121" s="164" t="s">
        <v>14</v>
      </c>
      <c r="E121" s="164" t="s">
        <v>317</v>
      </c>
      <c r="F121" s="160">
        <v>240</v>
      </c>
      <c r="G121" s="161">
        <v>1</v>
      </c>
      <c r="H121" s="161">
        <v>13</v>
      </c>
      <c r="I121" s="162">
        <f>'Прил 3'!J267</f>
        <v>100</v>
      </c>
      <c r="J121" s="170"/>
    </row>
    <row r="122" spans="1:10" ht="63" x14ac:dyDescent="0.2">
      <c r="A122" s="172" t="s">
        <v>370</v>
      </c>
      <c r="B122" s="164" t="s">
        <v>86</v>
      </c>
      <c r="C122" s="159" t="s">
        <v>205</v>
      </c>
      <c r="D122" s="164" t="s">
        <v>181</v>
      </c>
      <c r="E122" s="159" t="s">
        <v>335</v>
      </c>
      <c r="F122" s="160" t="s">
        <v>296</v>
      </c>
      <c r="G122" s="161" t="s">
        <v>296</v>
      </c>
      <c r="H122" s="161" t="s">
        <v>296</v>
      </c>
      <c r="I122" s="162">
        <f>I123</f>
        <v>692</v>
      </c>
      <c r="J122" s="170"/>
    </row>
    <row r="123" spans="1:10" ht="31.5" x14ac:dyDescent="0.2">
      <c r="A123" s="172" t="s">
        <v>371</v>
      </c>
      <c r="B123" s="164" t="s">
        <v>86</v>
      </c>
      <c r="C123" s="159">
        <v>0</v>
      </c>
      <c r="D123" s="164" t="s">
        <v>12</v>
      </c>
      <c r="E123" s="159" t="s">
        <v>335</v>
      </c>
      <c r="F123" s="160" t="s">
        <v>296</v>
      </c>
      <c r="G123" s="161" t="s">
        <v>296</v>
      </c>
      <c r="H123" s="161" t="s">
        <v>296</v>
      </c>
      <c r="I123" s="162">
        <f>SUM(I124:I126)</f>
        <v>692</v>
      </c>
      <c r="J123" s="170"/>
    </row>
    <row r="124" spans="1:10" ht="31.5" x14ac:dyDescent="0.2">
      <c r="A124" s="172" t="s">
        <v>309</v>
      </c>
      <c r="B124" s="164" t="s">
        <v>86</v>
      </c>
      <c r="C124" s="159">
        <v>0</v>
      </c>
      <c r="D124" s="164" t="s">
        <v>12</v>
      </c>
      <c r="E124" s="159">
        <v>26910</v>
      </c>
      <c r="F124" s="160">
        <v>240</v>
      </c>
      <c r="G124" s="161">
        <v>1</v>
      </c>
      <c r="H124" s="161">
        <v>4</v>
      </c>
      <c r="I124" s="162">
        <f>'Прил 3'!J23</f>
        <v>100</v>
      </c>
    </row>
    <row r="125" spans="1:10" ht="31.5" x14ac:dyDescent="0.2">
      <c r="A125" s="172" t="s">
        <v>309</v>
      </c>
      <c r="B125" s="164" t="s">
        <v>86</v>
      </c>
      <c r="C125" s="159">
        <v>0</v>
      </c>
      <c r="D125" s="164" t="s">
        <v>12</v>
      </c>
      <c r="E125" s="159">
        <v>26910</v>
      </c>
      <c r="F125" s="160">
        <v>240</v>
      </c>
      <c r="G125" s="161">
        <v>1</v>
      </c>
      <c r="H125" s="161">
        <v>13</v>
      </c>
      <c r="I125" s="162">
        <f>'Прил 3'!J102</f>
        <v>242</v>
      </c>
    </row>
    <row r="126" spans="1:10" ht="31.5" x14ac:dyDescent="0.2">
      <c r="A126" s="172" t="s">
        <v>309</v>
      </c>
      <c r="B126" s="164" t="s">
        <v>86</v>
      </c>
      <c r="C126" s="159">
        <v>0</v>
      </c>
      <c r="D126" s="164" t="s">
        <v>12</v>
      </c>
      <c r="E126" s="159">
        <v>26910</v>
      </c>
      <c r="F126" s="160">
        <v>240</v>
      </c>
      <c r="G126" s="161">
        <v>12</v>
      </c>
      <c r="H126" s="161">
        <v>2</v>
      </c>
      <c r="I126" s="162">
        <f>'Прил 3'!J309</f>
        <v>350</v>
      </c>
    </row>
    <row r="127" spans="1:10" ht="63" x14ac:dyDescent="0.2">
      <c r="A127" s="172" t="s">
        <v>372</v>
      </c>
      <c r="B127" s="164" t="s">
        <v>98</v>
      </c>
      <c r="C127" s="159">
        <v>0</v>
      </c>
      <c r="D127" s="164" t="s">
        <v>181</v>
      </c>
      <c r="E127" s="164" t="s">
        <v>335</v>
      </c>
      <c r="F127" s="160"/>
      <c r="G127" s="161"/>
      <c r="H127" s="161"/>
      <c r="I127" s="162">
        <f>I128</f>
        <v>450</v>
      </c>
    </row>
    <row r="128" spans="1:10" ht="31.5" x14ac:dyDescent="0.2">
      <c r="A128" s="172" t="s">
        <v>344</v>
      </c>
      <c r="B128" s="164" t="s">
        <v>98</v>
      </c>
      <c r="C128" s="159">
        <v>0</v>
      </c>
      <c r="D128" s="164" t="s">
        <v>181</v>
      </c>
      <c r="E128" s="164" t="s">
        <v>345</v>
      </c>
      <c r="F128" s="160">
        <v>240</v>
      </c>
      <c r="G128" s="161">
        <v>3</v>
      </c>
      <c r="H128" s="161">
        <v>14</v>
      </c>
      <c r="I128" s="162">
        <f>'Прил 3'!J139</f>
        <v>450</v>
      </c>
    </row>
    <row r="129" spans="1:9" ht="15.75" x14ac:dyDescent="0.2">
      <c r="A129" s="173" t="s">
        <v>297</v>
      </c>
      <c r="B129" s="166" t="s">
        <v>296</v>
      </c>
      <c r="C129" s="167" t="s">
        <v>296</v>
      </c>
      <c r="D129" s="166" t="s">
        <v>296</v>
      </c>
      <c r="E129" s="166" t="s">
        <v>296</v>
      </c>
      <c r="F129" s="168" t="s">
        <v>296</v>
      </c>
      <c r="G129" s="168" t="s">
        <v>296</v>
      </c>
      <c r="H129" s="168" t="s">
        <v>296</v>
      </c>
      <c r="I129" s="169">
        <f>I18+I25+I37+I61+I63+I70+I88+I114+I116+I122+I127</f>
        <v>112770.20000000001</v>
      </c>
    </row>
    <row r="130" spans="1:9" ht="15" x14ac:dyDescent="0.2">
      <c r="A130" s="5"/>
      <c r="B130" s="41"/>
      <c r="C130" s="5"/>
      <c r="D130" s="5"/>
      <c r="E130" s="5"/>
      <c r="F130" s="5"/>
      <c r="G130" s="4"/>
    </row>
    <row r="131" spans="1:9" ht="15" x14ac:dyDescent="0.2">
      <c r="A131" s="5"/>
      <c r="B131" s="41"/>
      <c r="C131" s="5"/>
      <c r="D131" s="5"/>
      <c r="E131" s="5"/>
      <c r="F131" s="5"/>
      <c r="G131" s="4"/>
    </row>
    <row r="132" spans="1:9" ht="15" x14ac:dyDescent="0.2">
      <c r="A132" s="5"/>
      <c r="B132" s="41"/>
      <c r="C132" s="5"/>
      <c r="D132" s="5"/>
      <c r="E132" s="5"/>
      <c r="F132" s="5"/>
      <c r="G132" s="4"/>
    </row>
    <row r="133" spans="1:9" ht="15" x14ac:dyDescent="0.2">
      <c r="A133" s="5"/>
      <c r="B133" s="41"/>
      <c r="C133" s="5"/>
      <c r="D133" s="5"/>
      <c r="E133" s="5"/>
      <c r="F133" s="5"/>
      <c r="G133" s="4"/>
    </row>
    <row r="134" spans="1:9" ht="15" x14ac:dyDescent="0.2">
      <c r="A134" s="5"/>
      <c r="B134" s="41"/>
      <c r="C134" s="5"/>
      <c r="D134" s="5"/>
      <c r="E134" s="5"/>
      <c r="F134" s="5"/>
      <c r="G134" s="4"/>
    </row>
    <row r="135" spans="1:9" ht="15" x14ac:dyDescent="0.2">
      <c r="A135" s="5"/>
      <c r="B135" s="41"/>
      <c r="C135" s="5"/>
      <c r="D135" s="5"/>
      <c r="E135" s="5"/>
      <c r="F135" s="5"/>
      <c r="G135" s="4"/>
    </row>
    <row r="136" spans="1:9" ht="15" x14ac:dyDescent="0.2">
      <c r="A136" s="5"/>
      <c r="B136" s="41"/>
      <c r="C136" s="5"/>
      <c r="D136" s="5"/>
      <c r="E136" s="5"/>
      <c r="F136" s="5"/>
      <c r="G136" s="4"/>
    </row>
    <row r="137" spans="1:9" ht="15" x14ac:dyDescent="0.2">
      <c r="A137" s="5"/>
      <c r="B137" s="41"/>
      <c r="C137" s="5"/>
      <c r="D137" s="5"/>
      <c r="E137" s="5"/>
      <c r="F137" s="5"/>
      <c r="G137" s="4"/>
    </row>
    <row r="138" spans="1:9" ht="15" x14ac:dyDescent="0.2">
      <c r="A138" s="5"/>
      <c r="B138" s="41"/>
      <c r="C138" s="5"/>
      <c r="D138" s="5"/>
      <c r="E138" s="5"/>
      <c r="F138" s="5"/>
      <c r="G138" s="4"/>
    </row>
    <row r="139" spans="1:9" ht="15" x14ac:dyDescent="0.2">
      <c r="A139" s="5"/>
      <c r="B139" s="41"/>
      <c r="C139" s="5"/>
      <c r="D139" s="5"/>
      <c r="E139" s="5"/>
      <c r="F139" s="5"/>
      <c r="G139" s="4"/>
    </row>
    <row r="140" spans="1:9" ht="15" x14ac:dyDescent="0.2">
      <c r="A140" s="5"/>
      <c r="B140" s="41"/>
      <c r="C140" s="5"/>
      <c r="D140" s="5"/>
      <c r="E140" s="5"/>
      <c r="F140" s="5"/>
      <c r="G140" s="4"/>
    </row>
    <row r="141" spans="1:9" ht="15" x14ac:dyDescent="0.2">
      <c r="A141" s="5"/>
      <c r="B141" s="41"/>
      <c r="C141" s="5"/>
      <c r="D141" s="5"/>
      <c r="E141" s="5"/>
      <c r="F141" s="5"/>
      <c r="G141" s="4"/>
    </row>
    <row r="142" spans="1:9" ht="15" x14ac:dyDescent="0.2">
      <c r="A142" s="5"/>
      <c r="B142" s="41"/>
      <c r="C142" s="5"/>
      <c r="D142" s="5"/>
      <c r="E142" s="5"/>
      <c r="F142" s="5"/>
      <c r="G142" s="4"/>
    </row>
    <row r="143" spans="1:9" ht="15" x14ac:dyDescent="0.2">
      <c r="A143" s="5"/>
      <c r="B143" s="41"/>
      <c r="C143" s="5"/>
      <c r="D143" s="5"/>
      <c r="E143" s="5"/>
      <c r="F143" s="5"/>
      <c r="G143" s="4"/>
    </row>
    <row r="144" spans="1:9" ht="15" x14ac:dyDescent="0.2">
      <c r="A144" s="5"/>
      <c r="B144" s="41"/>
      <c r="C144" s="5"/>
      <c r="D144" s="5"/>
      <c r="E144" s="5"/>
      <c r="F144" s="5"/>
      <c r="G144" s="4"/>
    </row>
    <row r="145" spans="1:7" ht="15" x14ac:dyDescent="0.2">
      <c r="A145" s="5"/>
      <c r="B145" s="41"/>
      <c r="C145" s="5"/>
      <c r="D145" s="5"/>
      <c r="E145" s="5"/>
      <c r="F145" s="5"/>
      <c r="G145" s="4"/>
    </row>
    <row r="146" spans="1:7" ht="15" x14ac:dyDescent="0.2">
      <c r="A146" s="5"/>
      <c r="B146" s="41"/>
      <c r="C146" s="5"/>
      <c r="D146" s="5"/>
      <c r="E146" s="5"/>
      <c r="F146" s="5"/>
      <c r="G146" s="4"/>
    </row>
    <row r="147" spans="1:7" ht="15" x14ac:dyDescent="0.2">
      <c r="A147" s="5"/>
      <c r="B147" s="41"/>
      <c r="C147" s="5"/>
      <c r="D147" s="5"/>
      <c r="E147" s="5"/>
      <c r="F147" s="5"/>
      <c r="G147" s="4"/>
    </row>
    <row r="148" spans="1:7" ht="15" x14ac:dyDescent="0.2">
      <c r="A148" s="5"/>
      <c r="B148" s="41"/>
      <c r="C148" s="5"/>
      <c r="D148" s="5"/>
      <c r="E148" s="5"/>
      <c r="F148" s="5"/>
      <c r="G148" s="4"/>
    </row>
    <row r="149" spans="1:7" ht="15" x14ac:dyDescent="0.2">
      <c r="A149" s="5"/>
      <c r="B149" s="41"/>
      <c r="C149" s="5"/>
      <c r="D149" s="5"/>
      <c r="E149" s="5"/>
      <c r="F149" s="5"/>
      <c r="G149" s="4"/>
    </row>
    <row r="150" spans="1:7" ht="15" x14ac:dyDescent="0.2">
      <c r="A150" s="5"/>
      <c r="B150" s="41"/>
      <c r="C150" s="5"/>
      <c r="D150" s="5"/>
      <c r="E150" s="5"/>
      <c r="F150" s="5"/>
      <c r="G150" s="4"/>
    </row>
  </sheetData>
  <mergeCells count="2">
    <mergeCell ref="A14:I14"/>
    <mergeCell ref="B17:E17"/>
  </mergeCells>
  <pageMargins left="0.70866141732283472" right="0.70866141732283472" top="0.74803149606299213" bottom="0.74803149606299213" header="0.31496062992125984" footer="0.31496062992125984"/>
  <pageSetup paperSize="9" scale="88" fitToHeight="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146"/>
  <sheetViews>
    <sheetView view="pageBreakPreview" topLeftCell="A53" zoomScaleNormal="100" zoomScaleSheetLayoutView="100" workbookViewId="0">
      <selection activeCell="A64" sqref="A64"/>
    </sheetView>
  </sheetViews>
  <sheetFormatPr defaultRowHeight="12.75" x14ac:dyDescent="0.2"/>
  <cols>
    <col min="1" max="1" width="50.28515625" style="2" customWidth="1"/>
    <col min="2" max="2" width="4.28515625" style="40" customWidth="1"/>
    <col min="3" max="3" width="3.5703125" style="2" customWidth="1"/>
    <col min="4" max="4" width="3.85546875" style="2" customWidth="1"/>
    <col min="5" max="5" width="8.42578125" style="2" customWidth="1"/>
    <col min="6" max="6" width="9" style="2" customWidth="1"/>
    <col min="7" max="7" width="5.85546875" style="1" customWidth="1"/>
    <col min="8" max="8" width="5.140625" style="1" customWidth="1"/>
    <col min="9" max="9" width="9.140625" style="1" customWidth="1"/>
    <col min="10" max="16384" width="9.140625" style="1"/>
  </cols>
  <sheetData>
    <row r="1" spans="1:10" ht="15.75" x14ac:dyDescent="0.25">
      <c r="J1" s="7" t="s">
        <v>383</v>
      </c>
    </row>
    <row r="2" spans="1:10" ht="15.75" x14ac:dyDescent="0.25">
      <c r="J2" s="7" t="s">
        <v>76</v>
      </c>
    </row>
    <row r="3" spans="1:10" ht="15.75" x14ac:dyDescent="0.25">
      <c r="J3" s="7" t="s">
        <v>401</v>
      </c>
    </row>
    <row r="4" spans="1:10" ht="15.75" x14ac:dyDescent="0.25">
      <c r="J4" s="7" t="s">
        <v>390</v>
      </c>
    </row>
    <row r="5" spans="1:10" ht="15.75" x14ac:dyDescent="0.25">
      <c r="J5" s="7" t="s">
        <v>301</v>
      </c>
    </row>
    <row r="6" spans="1:10" ht="15.75" x14ac:dyDescent="0.25">
      <c r="J6" s="7" t="str">
        <f>'Прил 1'!I6</f>
        <v>от "___" февраля 2017 года №______</v>
      </c>
    </row>
    <row r="8" spans="1:10" ht="15.75" x14ac:dyDescent="0.25">
      <c r="J8" s="7" t="s">
        <v>75</v>
      </c>
    </row>
    <row r="9" spans="1:10" ht="15.75" x14ac:dyDescent="0.25">
      <c r="J9" s="7" t="s">
        <v>76</v>
      </c>
    </row>
    <row r="10" spans="1:10" ht="15.75" x14ac:dyDescent="0.25">
      <c r="J10" s="7" t="s">
        <v>84</v>
      </c>
    </row>
    <row r="11" spans="1:10" ht="15.75" x14ac:dyDescent="0.25">
      <c r="J11" s="7" t="s">
        <v>301</v>
      </c>
    </row>
    <row r="12" spans="1:10" ht="15.75" x14ac:dyDescent="0.25">
      <c r="J12" s="7" t="s">
        <v>389</v>
      </c>
    </row>
    <row r="13" spans="1:10" ht="14.25" customHeight="1" x14ac:dyDescent="0.2">
      <c r="I13" s="3"/>
    </row>
    <row r="14" spans="1:10" ht="126" customHeight="1" x14ac:dyDescent="0.3">
      <c r="A14" s="185" t="s">
        <v>378</v>
      </c>
      <c r="B14" s="185"/>
      <c r="C14" s="185"/>
      <c r="D14" s="185"/>
      <c r="E14" s="185"/>
      <c r="F14" s="185"/>
      <c r="G14" s="185"/>
      <c r="H14" s="185"/>
      <c r="I14" s="185"/>
      <c r="J14" s="185"/>
    </row>
    <row r="15" spans="1:10" ht="15" customHeight="1" x14ac:dyDescent="0.25">
      <c r="A15" s="147"/>
      <c r="B15" s="148"/>
      <c r="C15" s="148"/>
      <c r="D15" s="148"/>
      <c r="E15" s="148"/>
      <c r="F15" s="149"/>
      <c r="G15" s="149"/>
      <c r="H15" s="149"/>
      <c r="I15" s="150"/>
    </row>
    <row r="16" spans="1:10" ht="15.75" x14ac:dyDescent="0.25">
      <c r="A16" s="147"/>
      <c r="B16" s="148"/>
      <c r="C16" s="148"/>
      <c r="D16" s="148"/>
      <c r="E16" s="148"/>
      <c r="F16" s="149"/>
      <c r="G16" s="149"/>
      <c r="H16" s="149"/>
      <c r="J16" s="158" t="s">
        <v>294</v>
      </c>
    </row>
    <row r="17" spans="1:10" ht="82.5" customHeight="1" x14ac:dyDescent="0.2">
      <c r="A17" s="151" t="s">
        <v>4</v>
      </c>
      <c r="B17" s="186" t="s">
        <v>6</v>
      </c>
      <c r="C17" s="186"/>
      <c r="D17" s="186"/>
      <c r="E17" s="186"/>
      <c r="F17" s="152" t="s">
        <v>405</v>
      </c>
      <c r="G17" s="152" t="s">
        <v>347</v>
      </c>
      <c r="H17" s="152" t="s">
        <v>348</v>
      </c>
      <c r="I17" s="153" t="s">
        <v>283</v>
      </c>
      <c r="J17" s="153" t="s">
        <v>302</v>
      </c>
    </row>
    <row r="18" spans="1:10" ht="63" x14ac:dyDescent="0.2">
      <c r="A18" s="171" t="s">
        <v>114</v>
      </c>
      <c r="B18" s="163" t="s">
        <v>12</v>
      </c>
      <c r="C18" s="154" t="s">
        <v>205</v>
      </c>
      <c r="D18" s="163" t="s">
        <v>181</v>
      </c>
      <c r="E18" s="154" t="s">
        <v>335</v>
      </c>
      <c r="F18" s="155" t="s">
        <v>296</v>
      </c>
      <c r="G18" s="156" t="s">
        <v>296</v>
      </c>
      <c r="H18" s="156" t="s">
        <v>296</v>
      </c>
      <c r="I18" s="157">
        <f>I19+I23</f>
        <v>1356.3</v>
      </c>
      <c r="J18" s="157">
        <f>J19+J23</f>
        <v>0</v>
      </c>
    </row>
    <row r="19" spans="1:10" ht="15.75" x14ac:dyDescent="0.2">
      <c r="A19" s="172" t="s">
        <v>159</v>
      </c>
      <c r="B19" s="164" t="s">
        <v>12</v>
      </c>
      <c r="C19" s="159" t="s">
        <v>201</v>
      </c>
      <c r="D19" s="164" t="s">
        <v>181</v>
      </c>
      <c r="E19" s="159" t="s">
        <v>335</v>
      </c>
      <c r="F19" s="160" t="s">
        <v>296</v>
      </c>
      <c r="G19" s="161" t="s">
        <v>296</v>
      </c>
      <c r="H19" s="161" t="s">
        <v>296</v>
      </c>
      <c r="I19" s="162">
        <f>SUM(I20:I22)</f>
        <v>1041.5</v>
      </c>
      <c r="J19" s="162">
        <f>SUM(J20:J22)</f>
        <v>0</v>
      </c>
    </row>
    <row r="20" spans="1:10" ht="15.75" x14ac:dyDescent="0.2">
      <c r="A20" s="172" t="s">
        <v>113</v>
      </c>
      <c r="B20" s="164" t="s">
        <v>12</v>
      </c>
      <c r="C20" s="159" t="s">
        <v>201</v>
      </c>
      <c r="D20" s="164" t="s">
        <v>181</v>
      </c>
      <c r="E20" s="159">
        <v>29060</v>
      </c>
      <c r="F20" s="160">
        <v>240</v>
      </c>
      <c r="G20" s="161">
        <v>1</v>
      </c>
      <c r="H20" s="161">
        <v>13</v>
      </c>
      <c r="I20" s="162">
        <f>'Прил 4'!J73</f>
        <v>573.70000000000005</v>
      </c>
      <c r="J20" s="162">
        <f>'Прил 4'!K73</f>
        <v>0</v>
      </c>
    </row>
    <row r="21" spans="1:10" ht="31.5" x14ac:dyDescent="0.2">
      <c r="A21" s="172" t="s">
        <v>312</v>
      </c>
      <c r="B21" s="164" t="s">
        <v>12</v>
      </c>
      <c r="C21" s="159" t="s">
        <v>201</v>
      </c>
      <c r="D21" s="164" t="s">
        <v>181</v>
      </c>
      <c r="E21" s="159">
        <v>29270</v>
      </c>
      <c r="F21" s="160">
        <v>240</v>
      </c>
      <c r="G21" s="161">
        <v>1</v>
      </c>
      <c r="H21" s="161">
        <v>13</v>
      </c>
      <c r="I21" s="162">
        <f>'Прил 4'!J75</f>
        <v>227.8</v>
      </c>
      <c r="J21" s="162">
        <f>'Прил 4'!K75</f>
        <v>0</v>
      </c>
    </row>
    <row r="22" spans="1:10" ht="15.75" x14ac:dyDescent="0.2">
      <c r="A22" s="172" t="s">
        <v>115</v>
      </c>
      <c r="B22" s="164" t="s">
        <v>12</v>
      </c>
      <c r="C22" s="159" t="s">
        <v>201</v>
      </c>
      <c r="D22" s="164" t="s">
        <v>181</v>
      </c>
      <c r="E22" s="159">
        <v>29290</v>
      </c>
      <c r="F22" s="160">
        <v>240</v>
      </c>
      <c r="G22" s="161">
        <v>1</v>
      </c>
      <c r="H22" s="161">
        <v>13</v>
      </c>
      <c r="I22" s="162">
        <f>'Прил 4'!J77</f>
        <v>240</v>
      </c>
      <c r="J22" s="162">
        <f>'Прил 4'!K77</f>
        <v>0</v>
      </c>
    </row>
    <row r="23" spans="1:10" ht="47.25" x14ac:dyDescent="0.2">
      <c r="A23" s="172" t="s">
        <v>183</v>
      </c>
      <c r="B23" s="164" t="s">
        <v>12</v>
      </c>
      <c r="C23" s="159">
        <v>2</v>
      </c>
      <c r="D23" s="164" t="s">
        <v>181</v>
      </c>
      <c r="E23" s="164" t="s">
        <v>335</v>
      </c>
      <c r="F23" s="160"/>
      <c r="G23" s="161"/>
      <c r="H23" s="161"/>
      <c r="I23" s="162">
        <f>I24</f>
        <v>314.8</v>
      </c>
      <c r="J23" s="162">
        <f>J24</f>
        <v>0</v>
      </c>
    </row>
    <row r="24" spans="1:10" ht="30.75" customHeight="1" x14ac:dyDescent="0.2">
      <c r="A24" s="172" t="s">
        <v>174</v>
      </c>
      <c r="B24" s="164" t="s">
        <v>12</v>
      </c>
      <c r="C24" s="159">
        <v>2</v>
      </c>
      <c r="D24" s="164" t="s">
        <v>181</v>
      </c>
      <c r="E24" s="159">
        <v>29070</v>
      </c>
      <c r="F24" s="160">
        <v>240</v>
      </c>
      <c r="G24" s="161">
        <v>1</v>
      </c>
      <c r="H24" s="161">
        <v>13</v>
      </c>
      <c r="I24" s="162">
        <f>'Прил 4'!J80</f>
        <v>314.8</v>
      </c>
      <c r="J24" s="162">
        <f>'Прил 4'!K80</f>
        <v>0</v>
      </c>
    </row>
    <row r="25" spans="1:10" ht="141.75" x14ac:dyDescent="0.2">
      <c r="A25" s="172" t="s">
        <v>373</v>
      </c>
      <c r="B25" s="164" t="s">
        <v>14</v>
      </c>
      <c r="C25" s="159" t="s">
        <v>205</v>
      </c>
      <c r="D25" s="164" t="s">
        <v>181</v>
      </c>
      <c r="E25" s="159" t="s">
        <v>335</v>
      </c>
      <c r="F25" s="160" t="s">
        <v>296</v>
      </c>
      <c r="G25" s="161" t="s">
        <v>296</v>
      </c>
      <c r="H25" s="161" t="s">
        <v>296</v>
      </c>
      <c r="I25" s="162">
        <f>I26+I30+I32+I35</f>
        <v>1550</v>
      </c>
      <c r="J25" s="162">
        <f>J26+J30+J32+J35</f>
        <v>0</v>
      </c>
    </row>
    <row r="26" spans="1:10" ht="47.25" x14ac:dyDescent="0.2">
      <c r="A26" s="172" t="s">
        <v>350</v>
      </c>
      <c r="B26" s="164" t="s">
        <v>14</v>
      </c>
      <c r="C26" s="159" t="s">
        <v>201</v>
      </c>
      <c r="D26" s="164" t="s">
        <v>181</v>
      </c>
      <c r="E26" s="159" t="s">
        <v>335</v>
      </c>
      <c r="F26" s="160" t="s">
        <v>296</v>
      </c>
      <c r="G26" s="161" t="s">
        <v>296</v>
      </c>
      <c r="H26" s="161" t="s">
        <v>296</v>
      </c>
      <c r="I26" s="162">
        <f>SUM(I27:I29)</f>
        <v>40</v>
      </c>
      <c r="J26" s="162">
        <f>SUM(J27:J29)</f>
        <v>0</v>
      </c>
    </row>
    <row r="27" spans="1:10" ht="27.75" customHeight="1" x14ac:dyDescent="0.2">
      <c r="A27" s="172" t="s">
        <v>120</v>
      </c>
      <c r="B27" s="164" t="s">
        <v>14</v>
      </c>
      <c r="C27" s="159">
        <v>1</v>
      </c>
      <c r="D27" s="164" t="s">
        <v>181</v>
      </c>
      <c r="E27" s="159">
        <v>29080</v>
      </c>
      <c r="F27" s="160">
        <v>240</v>
      </c>
      <c r="G27" s="161">
        <v>3</v>
      </c>
      <c r="H27" s="161">
        <v>9</v>
      </c>
      <c r="I27" s="162">
        <f>'Прил 4'!J135</f>
        <v>20</v>
      </c>
      <c r="J27" s="162">
        <f>'Прил 4'!K135</f>
        <v>0</v>
      </c>
    </row>
    <row r="28" spans="1:10" ht="31.5" x14ac:dyDescent="0.2">
      <c r="A28" s="172" t="s">
        <v>270</v>
      </c>
      <c r="B28" s="164" t="s">
        <v>14</v>
      </c>
      <c r="C28" s="159">
        <v>1</v>
      </c>
      <c r="D28" s="164" t="s">
        <v>181</v>
      </c>
      <c r="E28" s="159">
        <v>29320</v>
      </c>
      <c r="F28" s="160">
        <v>240</v>
      </c>
      <c r="G28" s="161">
        <v>3</v>
      </c>
      <c r="H28" s="161">
        <v>9</v>
      </c>
      <c r="I28" s="162">
        <f>'Прил 4'!J137</f>
        <v>10</v>
      </c>
      <c r="J28" s="162">
        <f>'Прил 4'!K137</f>
        <v>0</v>
      </c>
    </row>
    <row r="29" spans="1:10" ht="47.25" x14ac:dyDescent="0.2">
      <c r="A29" s="172" t="s">
        <v>288</v>
      </c>
      <c r="B29" s="164" t="s">
        <v>14</v>
      </c>
      <c r="C29" s="159">
        <v>1</v>
      </c>
      <c r="D29" s="164" t="s">
        <v>181</v>
      </c>
      <c r="E29" s="159">
        <v>29560</v>
      </c>
      <c r="F29" s="160">
        <v>240</v>
      </c>
      <c r="G29" s="161">
        <v>3</v>
      </c>
      <c r="H29" s="161">
        <v>9</v>
      </c>
      <c r="I29" s="162">
        <f>'Прил 4'!J139</f>
        <v>10</v>
      </c>
      <c r="J29" s="162">
        <f>'Прил 4'!K139</f>
        <v>0</v>
      </c>
    </row>
    <row r="30" spans="1:10" ht="78.75" x14ac:dyDescent="0.2">
      <c r="A30" s="172" t="s">
        <v>351</v>
      </c>
      <c r="B30" s="164" t="s">
        <v>14</v>
      </c>
      <c r="C30" s="159">
        <v>2</v>
      </c>
      <c r="D30" s="164" t="s">
        <v>181</v>
      </c>
      <c r="E30" s="164" t="s">
        <v>335</v>
      </c>
      <c r="F30" s="160"/>
      <c r="G30" s="161"/>
      <c r="H30" s="161"/>
      <c r="I30" s="162">
        <f>I31</f>
        <v>8</v>
      </c>
      <c r="J30" s="162">
        <f>J31</f>
        <v>0</v>
      </c>
    </row>
    <row r="31" spans="1:10" ht="35.25" customHeight="1" x14ac:dyDescent="0.2">
      <c r="A31" s="172" t="s">
        <v>326</v>
      </c>
      <c r="B31" s="164" t="s">
        <v>14</v>
      </c>
      <c r="C31" s="159">
        <v>2</v>
      </c>
      <c r="D31" s="164" t="s">
        <v>181</v>
      </c>
      <c r="E31" s="159">
        <v>29030</v>
      </c>
      <c r="F31" s="160">
        <v>240</v>
      </c>
      <c r="G31" s="161">
        <v>3</v>
      </c>
      <c r="H31" s="161">
        <v>9</v>
      </c>
      <c r="I31" s="162">
        <f>'Прил 4'!J142</f>
        <v>8</v>
      </c>
      <c r="J31" s="162">
        <f>'Прил 4'!K142</f>
        <v>0</v>
      </c>
    </row>
    <row r="32" spans="1:10" ht="78.75" x14ac:dyDescent="0.2">
      <c r="A32" s="172" t="s">
        <v>291</v>
      </c>
      <c r="B32" s="164" t="s">
        <v>14</v>
      </c>
      <c r="C32" s="159">
        <v>3</v>
      </c>
      <c r="D32" s="164" t="s">
        <v>181</v>
      </c>
      <c r="E32" s="164" t="s">
        <v>335</v>
      </c>
      <c r="F32" s="160"/>
      <c r="G32" s="161"/>
      <c r="H32" s="161"/>
      <c r="I32" s="162">
        <f>SUM(I33:I34)</f>
        <v>1237</v>
      </c>
      <c r="J32" s="162">
        <f>SUM(J33:J34)</f>
        <v>0</v>
      </c>
    </row>
    <row r="33" spans="1:10" ht="47.25" x14ac:dyDescent="0.2">
      <c r="A33" s="172" t="s">
        <v>328</v>
      </c>
      <c r="B33" s="164" t="s">
        <v>14</v>
      </c>
      <c r="C33" s="159">
        <v>3</v>
      </c>
      <c r="D33" s="164" t="s">
        <v>181</v>
      </c>
      <c r="E33" s="159">
        <v>29520</v>
      </c>
      <c r="F33" s="160">
        <v>240</v>
      </c>
      <c r="G33" s="161">
        <v>3</v>
      </c>
      <c r="H33" s="161">
        <v>9</v>
      </c>
      <c r="I33" s="162">
        <f>'Прил 4'!J145</f>
        <v>1215</v>
      </c>
      <c r="J33" s="162">
        <f>'Прил 4'!K145</f>
        <v>0</v>
      </c>
    </row>
    <row r="34" spans="1:10" ht="47.25" x14ac:dyDescent="0.2">
      <c r="A34" s="172" t="s">
        <v>290</v>
      </c>
      <c r="B34" s="164" t="s">
        <v>14</v>
      </c>
      <c r="C34" s="159">
        <v>3</v>
      </c>
      <c r="D34" s="164" t="s">
        <v>181</v>
      </c>
      <c r="E34" s="159">
        <v>29540</v>
      </c>
      <c r="F34" s="160">
        <v>240</v>
      </c>
      <c r="G34" s="161">
        <v>3</v>
      </c>
      <c r="H34" s="161">
        <v>9</v>
      </c>
      <c r="I34" s="162">
        <f>'Прил 4'!J147</f>
        <v>22</v>
      </c>
      <c r="J34" s="162">
        <f>'Прил 4'!K147</f>
        <v>0</v>
      </c>
    </row>
    <row r="35" spans="1:10" ht="31.5" x14ac:dyDescent="0.2">
      <c r="A35" s="172" t="s">
        <v>284</v>
      </c>
      <c r="B35" s="164" t="s">
        <v>14</v>
      </c>
      <c r="C35" s="159">
        <v>4</v>
      </c>
      <c r="D35" s="164" t="s">
        <v>181</v>
      </c>
      <c r="E35" s="164" t="s">
        <v>335</v>
      </c>
      <c r="F35" s="160"/>
      <c r="G35" s="161"/>
      <c r="H35" s="161"/>
      <c r="I35" s="162">
        <f>SUM(I36:I36)</f>
        <v>265</v>
      </c>
      <c r="J35" s="162">
        <f>SUM(J36:J36)</f>
        <v>0</v>
      </c>
    </row>
    <row r="36" spans="1:10" ht="39.75" customHeight="1" x14ac:dyDescent="0.2">
      <c r="A36" s="172" t="s">
        <v>275</v>
      </c>
      <c r="B36" s="164" t="s">
        <v>14</v>
      </c>
      <c r="C36" s="159">
        <v>4</v>
      </c>
      <c r="D36" s="164" t="s">
        <v>181</v>
      </c>
      <c r="E36" s="159">
        <v>29530</v>
      </c>
      <c r="F36" s="160">
        <v>240</v>
      </c>
      <c r="G36" s="161">
        <v>3</v>
      </c>
      <c r="H36" s="161">
        <v>10</v>
      </c>
      <c r="I36" s="162">
        <f>'Прил 4'!J171</f>
        <v>265</v>
      </c>
      <c r="J36" s="162">
        <f>'Прил 4'!K171</f>
        <v>0</v>
      </c>
    </row>
    <row r="37" spans="1:10" ht="47.25" x14ac:dyDescent="0.2">
      <c r="A37" s="172" t="s">
        <v>374</v>
      </c>
      <c r="B37" s="164" t="s">
        <v>13</v>
      </c>
      <c r="C37" s="159" t="s">
        <v>205</v>
      </c>
      <c r="D37" s="164" t="s">
        <v>181</v>
      </c>
      <c r="E37" s="159" t="s">
        <v>335</v>
      </c>
      <c r="F37" s="160" t="s">
        <v>296</v>
      </c>
      <c r="G37" s="161" t="s">
        <v>296</v>
      </c>
      <c r="H37" s="161" t="s">
        <v>296</v>
      </c>
      <c r="I37" s="162">
        <f>I38+I45+I48+I58</f>
        <v>51360.899999999994</v>
      </c>
      <c r="J37" s="162">
        <f>J38+J45+J48+J58</f>
        <v>0</v>
      </c>
    </row>
    <row r="38" spans="1:10" ht="78.75" x14ac:dyDescent="0.2">
      <c r="A38" s="172" t="s">
        <v>352</v>
      </c>
      <c r="B38" s="164" t="s">
        <v>13</v>
      </c>
      <c r="C38" s="159" t="s">
        <v>201</v>
      </c>
      <c r="D38" s="164" t="s">
        <v>181</v>
      </c>
      <c r="E38" s="159" t="s">
        <v>335</v>
      </c>
      <c r="F38" s="160" t="s">
        <v>296</v>
      </c>
      <c r="G38" s="161" t="s">
        <v>296</v>
      </c>
      <c r="H38" s="161" t="s">
        <v>296</v>
      </c>
      <c r="I38" s="162">
        <f>SUM(I39:I44)</f>
        <v>15837.8</v>
      </c>
      <c r="J38" s="162">
        <f>SUM(J39:J44)</f>
        <v>0</v>
      </c>
    </row>
    <row r="39" spans="1:10" ht="15.75" x14ac:dyDescent="0.2">
      <c r="A39" s="172" t="s">
        <v>121</v>
      </c>
      <c r="B39" s="164" t="s">
        <v>13</v>
      </c>
      <c r="C39" s="159">
        <v>1</v>
      </c>
      <c r="D39" s="164" t="s">
        <v>181</v>
      </c>
      <c r="E39" s="159">
        <v>29100</v>
      </c>
      <c r="F39" s="160">
        <v>240</v>
      </c>
      <c r="G39" s="161">
        <v>4</v>
      </c>
      <c r="H39" s="161">
        <v>9</v>
      </c>
      <c r="I39" s="162">
        <f>'Прил 4'!J186</f>
        <v>7000</v>
      </c>
      <c r="J39" s="162">
        <f>'Прил 4'!K186</f>
        <v>0</v>
      </c>
    </row>
    <row r="40" spans="1:10" ht="15.75" hidden="1" x14ac:dyDescent="0.2">
      <c r="A40" s="172" t="s">
        <v>122</v>
      </c>
      <c r="B40" s="164" t="s">
        <v>13</v>
      </c>
      <c r="C40" s="159">
        <v>1</v>
      </c>
      <c r="D40" s="164" t="s">
        <v>181</v>
      </c>
      <c r="E40" s="159">
        <v>29110</v>
      </c>
      <c r="F40" s="160">
        <v>240</v>
      </c>
      <c r="G40" s="161">
        <v>4</v>
      </c>
      <c r="H40" s="161">
        <v>9</v>
      </c>
      <c r="I40" s="162">
        <v>0</v>
      </c>
      <c r="J40" s="162">
        <v>0</v>
      </c>
    </row>
    <row r="41" spans="1:10" ht="15" customHeight="1" x14ac:dyDescent="0.2">
      <c r="A41" s="172" t="s">
        <v>123</v>
      </c>
      <c r="B41" s="164" t="s">
        <v>13</v>
      </c>
      <c r="C41" s="159">
        <v>1</v>
      </c>
      <c r="D41" s="164" t="s">
        <v>181</v>
      </c>
      <c r="E41" s="159">
        <v>29120</v>
      </c>
      <c r="F41" s="160">
        <v>240</v>
      </c>
      <c r="G41" s="161">
        <v>4</v>
      </c>
      <c r="H41" s="161">
        <v>9</v>
      </c>
      <c r="I41" s="162">
        <f>'Прил 4'!J190</f>
        <v>2800</v>
      </c>
      <c r="J41" s="162">
        <f>'Прил 4'!K190</f>
        <v>0</v>
      </c>
    </row>
    <row r="42" spans="1:10" ht="47.25" x14ac:dyDescent="0.2">
      <c r="A42" s="172" t="s">
        <v>165</v>
      </c>
      <c r="B42" s="164" t="s">
        <v>13</v>
      </c>
      <c r="C42" s="159">
        <v>1</v>
      </c>
      <c r="D42" s="164" t="s">
        <v>181</v>
      </c>
      <c r="E42" s="159">
        <v>29130</v>
      </c>
      <c r="F42" s="160">
        <v>240</v>
      </c>
      <c r="G42" s="161">
        <v>4</v>
      </c>
      <c r="H42" s="161">
        <v>9</v>
      </c>
      <c r="I42" s="162">
        <f>'Прил 4'!J192</f>
        <v>50</v>
      </c>
      <c r="J42" s="162">
        <f>'Прил 4'!K192</f>
        <v>0</v>
      </c>
    </row>
    <row r="43" spans="1:10" ht="15.75" x14ac:dyDescent="0.2">
      <c r="A43" s="172" t="s">
        <v>207</v>
      </c>
      <c r="B43" s="164" t="s">
        <v>13</v>
      </c>
      <c r="C43" s="159">
        <v>1</v>
      </c>
      <c r="D43" s="164" t="s">
        <v>181</v>
      </c>
      <c r="E43" s="159">
        <v>29330</v>
      </c>
      <c r="F43" s="160">
        <v>240</v>
      </c>
      <c r="G43" s="161">
        <v>4</v>
      </c>
      <c r="H43" s="161">
        <v>9</v>
      </c>
      <c r="I43" s="162">
        <f>'Прил 4'!J194</f>
        <v>3987.8</v>
      </c>
      <c r="J43" s="162">
        <f>'Прил 4'!K194</f>
        <v>0</v>
      </c>
    </row>
    <row r="44" spans="1:10" ht="31.5" x14ac:dyDescent="0.2">
      <c r="A44" s="172" t="s">
        <v>154</v>
      </c>
      <c r="B44" s="164" t="s">
        <v>13</v>
      </c>
      <c r="C44" s="159">
        <v>1</v>
      </c>
      <c r="D44" s="164" t="s">
        <v>181</v>
      </c>
      <c r="E44" s="159">
        <v>29590</v>
      </c>
      <c r="F44" s="160">
        <v>240</v>
      </c>
      <c r="G44" s="161">
        <v>4</v>
      </c>
      <c r="H44" s="161">
        <v>9</v>
      </c>
      <c r="I44" s="162">
        <f>'Прил 4'!J196</f>
        <v>2000</v>
      </c>
      <c r="J44" s="162">
        <f>'Прил 4'!K196</f>
        <v>0</v>
      </c>
    </row>
    <row r="45" spans="1:10" ht="42" customHeight="1" x14ac:dyDescent="0.2">
      <c r="A45" s="172" t="s">
        <v>160</v>
      </c>
      <c r="B45" s="164" t="s">
        <v>13</v>
      </c>
      <c r="C45" s="159">
        <v>2</v>
      </c>
      <c r="D45" s="164" t="s">
        <v>181</v>
      </c>
      <c r="E45" s="164" t="s">
        <v>335</v>
      </c>
      <c r="F45" s="160"/>
      <c r="G45" s="161"/>
      <c r="H45" s="161"/>
      <c r="I45" s="162">
        <f>SUM(I46:I47)</f>
        <v>10256</v>
      </c>
      <c r="J45" s="162">
        <f>SUM(J46:J47)</f>
        <v>0</v>
      </c>
    </row>
    <row r="46" spans="1:10" ht="33.75" customHeight="1" x14ac:dyDescent="0.2">
      <c r="A46" s="172" t="s">
        <v>128</v>
      </c>
      <c r="B46" s="164" t="s">
        <v>13</v>
      </c>
      <c r="C46" s="164" t="s">
        <v>178</v>
      </c>
      <c r="D46" s="164" t="s">
        <v>181</v>
      </c>
      <c r="E46" s="164" t="s">
        <v>242</v>
      </c>
      <c r="F46" s="164" t="s">
        <v>202</v>
      </c>
      <c r="G46" s="164" t="s">
        <v>17</v>
      </c>
      <c r="H46" s="164" t="s">
        <v>13</v>
      </c>
      <c r="I46" s="162">
        <f>'Прил 4'!J241</f>
        <v>6356</v>
      </c>
      <c r="J46" s="162">
        <f>'Прил 4'!K241</f>
        <v>0</v>
      </c>
    </row>
    <row r="47" spans="1:10" ht="31.5" x14ac:dyDescent="0.2">
      <c r="A47" s="172" t="s">
        <v>131</v>
      </c>
      <c r="B47" s="164" t="s">
        <v>13</v>
      </c>
      <c r="C47" s="164" t="s">
        <v>178</v>
      </c>
      <c r="D47" s="164" t="s">
        <v>181</v>
      </c>
      <c r="E47" s="164" t="s">
        <v>243</v>
      </c>
      <c r="F47" s="164" t="s">
        <v>202</v>
      </c>
      <c r="G47" s="164" t="s">
        <v>17</v>
      </c>
      <c r="H47" s="164" t="s">
        <v>13</v>
      </c>
      <c r="I47" s="162">
        <f>'Прил 4'!J243</f>
        <v>3900</v>
      </c>
      <c r="J47" s="162">
        <f>'Прил 4'!K243</f>
        <v>0</v>
      </c>
    </row>
    <row r="48" spans="1:10" ht="47.25" x14ac:dyDescent="0.2">
      <c r="A48" s="172" t="s">
        <v>161</v>
      </c>
      <c r="B48" s="164" t="s">
        <v>13</v>
      </c>
      <c r="C48" s="159">
        <v>3</v>
      </c>
      <c r="D48" s="164" t="s">
        <v>181</v>
      </c>
      <c r="E48" s="164" t="s">
        <v>335</v>
      </c>
      <c r="F48" s="160"/>
      <c r="G48" s="161"/>
      <c r="H48" s="161"/>
      <c r="I48" s="162">
        <f>SUM(I49:I57)</f>
        <v>7171.3</v>
      </c>
      <c r="J48" s="162">
        <f>SUM(J49:J57)</f>
        <v>0</v>
      </c>
    </row>
    <row r="49" spans="1:10" ht="15" customHeight="1" x14ac:dyDescent="0.2">
      <c r="A49" s="172" t="s">
        <v>123</v>
      </c>
      <c r="B49" s="164" t="s">
        <v>13</v>
      </c>
      <c r="C49" s="164" t="s">
        <v>214</v>
      </c>
      <c r="D49" s="164" t="s">
        <v>181</v>
      </c>
      <c r="E49" s="164" t="s">
        <v>235</v>
      </c>
      <c r="F49" s="164" t="s">
        <v>202</v>
      </c>
      <c r="G49" s="164" t="s">
        <v>17</v>
      </c>
      <c r="H49" s="164" t="s">
        <v>13</v>
      </c>
      <c r="I49" s="162">
        <f>0</f>
        <v>0</v>
      </c>
      <c r="J49" s="162">
        <v>0</v>
      </c>
    </row>
    <row r="50" spans="1:10" ht="15.75" x14ac:dyDescent="0.2">
      <c r="A50" s="172" t="s">
        <v>130</v>
      </c>
      <c r="B50" s="164" t="s">
        <v>13</v>
      </c>
      <c r="C50" s="164" t="s">
        <v>214</v>
      </c>
      <c r="D50" s="164" t="s">
        <v>181</v>
      </c>
      <c r="E50" s="164" t="s">
        <v>244</v>
      </c>
      <c r="F50" s="164" t="s">
        <v>202</v>
      </c>
      <c r="G50" s="164" t="s">
        <v>17</v>
      </c>
      <c r="H50" s="164" t="s">
        <v>13</v>
      </c>
      <c r="I50" s="162">
        <f>'Прил 4'!J248</f>
        <v>700</v>
      </c>
      <c r="J50" s="162">
        <f>'Прил 4'!K248</f>
        <v>0</v>
      </c>
    </row>
    <row r="51" spans="1:10" ht="15.75" x14ac:dyDescent="0.2">
      <c r="A51" s="172" t="s">
        <v>132</v>
      </c>
      <c r="B51" s="164" t="s">
        <v>13</v>
      </c>
      <c r="C51" s="164" t="s">
        <v>214</v>
      </c>
      <c r="D51" s="164" t="s">
        <v>181</v>
      </c>
      <c r="E51" s="164" t="s">
        <v>353</v>
      </c>
      <c r="F51" s="164" t="s">
        <v>202</v>
      </c>
      <c r="G51" s="164" t="s">
        <v>17</v>
      </c>
      <c r="H51" s="164" t="s">
        <v>13</v>
      </c>
      <c r="I51" s="162">
        <f>'Прил 4'!J250</f>
        <v>1000</v>
      </c>
      <c r="J51" s="162">
        <f>'Прил 4'!K250</f>
        <v>0</v>
      </c>
    </row>
    <row r="52" spans="1:10" ht="15.75" x14ac:dyDescent="0.2">
      <c r="A52" s="172" t="s">
        <v>135</v>
      </c>
      <c r="B52" s="164" t="s">
        <v>13</v>
      </c>
      <c r="C52" s="164" t="s">
        <v>214</v>
      </c>
      <c r="D52" s="164" t="s">
        <v>181</v>
      </c>
      <c r="E52" s="164" t="s">
        <v>245</v>
      </c>
      <c r="F52" s="164" t="s">
        <v>202</v>
      </c>
      <c r="G52" s="164" t="s">
        <v>17</v>
      </c>
      <c r="H52" s="164" t="s">
        <v>13</v>
      </c>
      <c r="I52" s="162">
        <f>'Прил 4'!J252</f>
        <v>1001.3000000000002</v>
      </c>
      <c r="J52" s="162">
        <f>'Прил 4'!K252</f>
        <v>0</v>
      </c>
    </row>
    <row r="53" spans="1:10" ht="15.75" x14ac:dyDescent="0.2">
      <c r="A53" s="172" t="s">
        <v>133</v>
      </c>
      <c r="B53" s="164" t="s">
        <v>13</v>
      </c>
      <c r="C53" s="164" t="s">
        <v>214</v>
      </c>
      <c r="D53" s="164" t="s">
        <v>181</v>
      </c>
      <c r="E53" s="164" t="s">
        <v>379</v>
      </c>
      <c r="F53" s="164" t="s">
        <v>202</v>
      </c>
      <c r="G53" s="164" t="s">
        <v>17</v>
      </c>
      <c r="H53" s="164" t="s">
        <v>13</v>
      </c>
      <c r="I53" s="162">
        <f>'Прил 4'!J254</f>
        <v>500</v>
      </c>
      <c r="J53" s="162">
        <f>'Прил 4'!K254</f>
        <v>0</v>
      </c>
    </row>
    <row r="54" spans="1:10" ht="31.5" x14ac:dyDescent="0.2">
      <c r="A54" s="172" t="s">
        <v>134</v>
      </c>
      <c r="B54" s="164" t="s">
        <v>13</v>
      </c>
      <c r="C54" s="164" t="s">
        <v>214</v>
      </c>
      <c r="D54" s="164" t="s">
        <v>181</v>
      </c>
      <c r="E54" s="164" t="s">
        <v>354</v>
      </c>
      <c r="F54" s="164" t="s">
        <v>202</v>
      </c>
      <c r="G54" s="164" t="s">
        <v>17</v>
      </c>
      <c r="H54" s="164" t="s">
        <v>13</v>
      </c>
      <c r="I54" s="162">
        <f>'Прил 4'!J256</f>
        <v>1200</v>
      </c>
      <c r="J54" s="162">
        <f>'Прил 4'!K256</f>
        <v>0</v>
      </c>
    </row>
    <row r="55" spans="1:10" ht="15.75" x14ac:dyDescent="0.2">
      <c r="A55" s="172" t="s">
        <v>155</v>
      </c>
      <c r="B55" s="164" t="s">
        <v>13</v>
      </c>
      <c r="C55" s="164" t="s">
        <v>214</v>
      </c>
      <c r="D55" s="164" t="s">
        <v>181</v>
      </c>
      <c r="E55" s="164" t="s">
        <v>277</v>
      </c>
      <c r="F55" s="164" t="s">
        <v>202</v>
      </c>
      <c r="G55" s="164" t="s">
        <v>17</v>
      </c>
      <c r="H55" s="164" t="s">
        <v>13</v>
      </c>
      <c r="I55" s="162">
        <f>'Прил 4'!J258</f>
        <v>1200</v>
      </c>
      <c r="J55" s="162">
        <f>'Прил 4'!K258</f>
        <v>0</v>
      </c>
    </row>
    <row r="56" spans="1:10" ht="31.5" x14ac:dyDescent="0.2">
      <c r="A56" s="172" t="s">
        <v>156</v>
      </c>
      <c r="B56" s="164" t="s">
        <v>13</v>
      </c>
      <c r="C56" s="164" t="s">
        <v>214</v>
      </c>
      <c r="D56" s="164" t="s">
        <v>181</v>
      </c>
      <c r="E56" s="164" t="s">
        <v>246</v>
      </c>
      <c r="F56" s="164" t="s">
        <v>202</v>
      </c>
      <c r="G56" s="164" t="s">
        <v>17</v>
      </c>
      <c r="H56" s="164" t="s">
        <v>13</v>
      </c>
      <c r="I56" s="162">
        <f>'Прил 4'!J260</f>
        <v>500</v>
      </c>
      <c r="J56" s="162">
        <f>'Прил 4'!K260</f>
        <v>0</v>
      </c>
    </row>
    <row r="57" spans="1:10" ht="36" customHeight="1" x14ac:dyDescent="0.2">
      <c r="A57" s="172" t="s">
        <v>171</v>
      </c>
      <c r="B57" s="164" t="s">
        <v>13</v>
      </c>
      <c r="C57" s="164" t="s">
        <v>214</v>
      </c>
      <c r="D57" s="164" t="s">
        <v>181</v>
      </c>
      <c r="E57" s="164" t="s">
        <v>249</v>
      </c>
      <c r="F57" s="164" t="s">
        <v>202</v>
      </c>
      <c r="G57" s="164" t="s">
        <v>17</v>
      </c>
      <c r="H57" s="164" t="s">
        <v>13</v>
      </c>
      <c r="I57" s="162">
        <f>'Прил 4'!J266</f>
        <v>1070</v>
      </c>
      <c r="J57" s="162">
        <f>'Прил 4'!K266</f>
        <v>0</v>
      </c>
    </row>
    <row r="58" spans="1:10" ht="36.75" customHeight="1" x14ac:dyDescent="0.2">
      <c r="A58" s="172" t="s">
        <v>355</v>
      </c>
      <c r="B58" s="164" t="s">
        <v>13</v>
      </c>
      <c r="C58" s="159">
        <v>4</v>
      </c>
      <c r="D58" s="164" t="s">
        <v>181</v>
      </c>
      <c r="E58" s="164" t="s">
        <v>335</v>
      </c>
      <c r="F58" s="160"/>
      <c r="G58" s="161"/>
      <c r="H58" s="161"/>
      <c r="I58" s="162">
        <f>SUM(I59:I61)</f>
        <v>18095.8</v>
      </c>
      <c r="J58" s="162">
        <f>SUM(J59:J61)</f>
        <v>0</v>
      </c>
    </row>
    <row r="59" spans="1:10" ht="31.5" x14ac:dyDescent="0.2">
      <c r="A59" s="172" t="s">
        <v>137</v>
      </c>
      <c r="B59" s="164" t="s">
        <v>13</v>
      </c>
      <c r="C59" s="164" t="s">
        <v>285</v>
      </c>
      <c r="D59" s="164" t="s">
        <v>181</v>
      </c>
      <c r="E59" s="164" t="s">
        <v>250</v>
      </c>
      <c r="F59" s="164" t="s">
        <v>356</v>
      </c>
      <c r="G59" s="164" t="s">
        <v>17</v>
      </c>
      <c r="H59" s="164" t="s">
        <v>17</v>
      </c>
      <c r="I59" s="162">
        <f>'Прил 4'!J286</f>
        <v>15065.3</v>
      </c>
      <c r="J59" s="162">
        <f>'Прил 4'!K286</f>
        <v>0</v>
      </c>
    </row>
    <row r="60" spans="1:10" ht="31.5" x14ac:dyDescent="0.2">
      <c r="A60" s="172" t="s">
        <v>137</v>
      </c>
      <c r="B60" s="164" t="s">
        <v>13</v>
      </c>
      <c r="C60" s="164" t="s">
        <v>285</v>
      </c>
      <c r="D60" s="164" t="s">
        <v>181</v>
      </c>
      <c r="E60" s="164" t="s">
        <v>250</v>
      </c>
      <c r="F60" s="164" t="s">
        <v>202</v>
      </c>
      <c r="G60" s="164" t="s">
        <v>17</v>
      </c>
      <c r="H60" s="164" t="s">
        <v>17</v>
      </c>
      <c r="I60" s="162">
        <f>'Прил 4'!J287</f>
        <v>2979.5</v>
      </c>
      <c r="J60" s="162">
        <f>'Прил 4'!K287</f>
        <v>0</v>
      </c>
    </row>
    <row r="61" spans="1:10" ht="32.25" customHeight="1" x14ac:dyDescent="0.2">
      <c r="A61" s="172" t="s">
        <v>137</v>
      </c>
      <c r="B61" s="164" t="s">
        <v>13</v>
      </c>
      <c r="C61" s="164" t="s">
        <v>285</v>
      </c>
      <c r="D61" s="164" t="s">
        <v>181</v>
      </c>
      <c r="E61" s="164" t="s">
        <v>250</v>
      </c>
      <c r="F61" s="164" t="s">
        <v>357</v>
      </c>
      <c r="G61" s="164" t="s">
        <v>17</v>
      </c>
      <c r="H61" s="164" t="s">
        <v>17</v>
      </c>
      <c r="I61" s="162">
        <f>'Прил 4'!J288</f>
        <v>51</v>
      </c>
      <c r="J61" s="162">
        <f>'Прил 4'!K288</f>
        <v>0</v>
      </c>
    </row>
    <row r="62" spans="1:10" ht="31.5" x14ac:dyDescent="0.2">
      <c r="A62" s="172" t="s">
        <v>176</v>
      </c>
      <c r="B62" s="164" t="s">
        <v>16</v>
      </c>
      <c r="C62" s="159" t="s">
        <v>205</v>
      </c>
      <c r="D62" s="164" t="s">
        <v>181</v>
      </c>
      <c r="E62" s="159" t="s">
        <v>335</v>
      </c>
      <c r="F62" s="160" t="s">
        <v>296</v>
      </c>
      <c r="G62" s="161" t="s">
        <v>296</v>
      </c>
      <c r="H62" s="161" t="s">
        <v>296</v>
      </c>
      <c r="I62" s="162">
        <f>I63</f>
        <v>30</v>
      </c>
      <c r="J62" s="162">
        <f>J63</f>
        <v>0</v>
      </c>
    </row>
    <row r="63" spans="1:10" ht="15" customHeight="1" x14ac:dyDescent="0.2">
      <c r="A63" s="172" t="s">
        <v>185</v>
      </c>
      <c r="B63" s="164" t="s">
        <v>16</v>
      </c>
      <c r="C63" s="159">
        <v>0</v>
      </c>
      <c r="D63" s="164" t="s">
        <v>181</v>
      </c>
      <c r="E63" s="159">
        <v>29910</v>
      </c>
      <c r="F63" s="160">
        <v>810</v>
      </c>
      <c r="G63" s="161">
        <v>4</v>
      </c>
      <c r="H63" s="161">
        <v>12</v>
      </c>
      <c r="I63" s="162">
        <f>'Прил 4'!J213</f>
        <v>30</v>
      </c>
      <c r="J63" s="162">
        <f>'Прил 4'!K213</f>
        <v>0</v>
      </c>
    </row>
    <row r="64" spans="1:10" ht="63" x14ac:dyDescent="0.2">
      <c r="A64" s="172" t="s">
        <v>376</v>
      </c>
      <c r="B64" s="164" t="s">
        <v>17</v>
      </c>
      <c r="C64" s="159" t="s">
        <v>205</v>
      </c>
      <c r="D64" s="164" t="s">
        <v>181</v>
      </c>
      <c r="E64" s="159" t="s">
        <v>335</v>
      </c>
      <c r="F64" s="160" t="s">
        <v>296</v>
      </c>
      <c r="G64" s="161" t="s">
        <v>296</v>
      </c>
      <c r="H64" s="161" t="s">
        <v>296</v>
      </c>
      <c r="I64" s="162">
        <f>I65</f>
        <v>215</v>
      </c>
      <c r="J64" s="162">
        <f>J65</f>
        <v>0</v>
      </c>
    </row>
    <row r="65" spans="1:10" ht="31.5" x14ac:dyDescent="0.2">
      <c r="A65" s="172" t="s">
        <v>162</v>
      </c>
      <c r="B65" s="164" t="s">
        <v>17</v>
      </c>
      <c r="C65" s="159" t="s">
        <v>201</v>
      </c>
      <c r="D65" s="164" t="s">
        <v>181</v>
      </c>
      <c r="E65" s="159" t="s">
        <v>335</v>
      </c>
      <c r="F65" s="160" t="s">
        <v>296</v>
      </c>
      <c r="G65" s="161" t="s">
        <v>296</v>
      </c>
      <c r="H65" s="161" t="s">
        <v>296</v>
      </c>
      <c r="I65" s="162">
        <f>I66</f>
        <v>215</v>
      </c>
      <c r="J65" s="162">
        <f>J66</f>
        <v>0</v>
      </c>
    </row>
    <row r="66" spans="1:10" ht="15.75" x14ac:dyDescent="0.2">
      <c r="A66" s="172" t="s">
        <v>210</v>
      </c>
      <c r="B66" s="164" t="s">
        <v>17</v>
      </c>
      <c r="C66" s="159">
        <v>1</v>
      </c>
      <c r="D66" s="164" t="s">
        <v>181</v>
      </c>
      <c r="E66" s="159">
        <v>29420</v>
      </c>
      <c r="F66" s="160">
        <v>240</v>
      </c>
      <c r="G66" s="161">
        <v>5</v>
      </c>
      <c r="H66" s="161">
        <v>1</v>
      </c>
      <c r="I66" s="162">
        <f>'Прил 4'!J224</f>
        <v>215</v>
      </c>
      <c r="J66" s="162">
        <f>'Прил 4'!K224</f>
        <v>0</v>
      </c>
    </row>
    <row r="67" spans="1:10" ht="63" x14ac:dyDescent="0.2">
      <c r="A67" s="172" t="s">
        <v>377</v>
      </c>
      <c r="B67" s="164" t="s">
        <v>126</v>
      </c>
      <c r="C67" s="159" t="s">
        <v>205</v>
      </c>
      <c r="D67" s="164" t="s">
        <v>181</v>
      </c>
      <c r="E67" s="159" t="s">
        <v>335</v>
      </c>
      <c r="F67" s="160" t="s">
        <v>296</v>
      </c>
      <c r="G67" s="161" t="s">
        <v>296</v>
      </c>
      <c r="H67" s="161" t="s">
        <v>296</v>
      </c>
      <c r="I67" s="162">
        <f>I68+I71+I75+I79+I83</f>
        <v>19941.099999999999</v>
      </c>
      <c r="J67" s="162">
        <f>J68+J71+J75+J79+J83</f>
        <v>0</v>
      </c>
    </row>
    <row r="68" spans="1:10" ht="15.75" x14ac:dyDescent="0.2">
      <c r="A68" s="172" t="s">
        <v>163</v>
      </c>
      <c r="B68" s="164" t="s">
        <v>126</v>
      </c>
      <c r="C68" s="159" t="s">
        <v>201</v>
      </c>
      <c r="D68" s="164" t="s">
        <v>181</v>
      </c>
      <c r="E68" s="159" t="s">
        <v>335</v>
      </c>
      <c r="F68" s="160" t="s">
        <v>296</v>
      </c>
      <c r="G68" s="161" t="s">
        <v>296</v>
      </c>
      <c r="H68" s="161" t="s">
        <v>296</v>
      </c>
      <c r="I68" s="162">
        <f>SUM(I69:I70)</f>
        <v>258</v>
      </c>
      <c r="J68" s="162">
        <f>SUM(J69:J70)</f>
        <v>0</v>
      </c>
    </row>
    <row r="69" spans="1:10" ht="31.5" x14ac:dyDescent="0.2">
      <c r="A69" s="172" t="s">
        <v>141</v>
      </c>
      <c r="B69" s="164" t="s">
        <v>126</v>
      </c>
      <c r="C69" s="159">
        <v>1</v>
      </c>
      <c r="D69" s="164" t="s">
        <v>181</v>
      </c>
      <c r="E69" s="159">
        <v>29240</v>
      </c>
      <c r="F69" s="160">
        <v>810</v>
      </c>
      <c r="G69" s="161">
        <v>7</v>
      </c>
      <c r="H69" s="161">
        <v>7</v>
      </c>
      <c r="I69" s="162">
        <f>'Прил 4'!J315</f>
        <v>100</v>
      </c>
      <c r="J69" s="162">
        <f>'Прил 4'!K315</f>
        <v>0</v>
      </c>
    </row>
    <row r="70" spans="1:10" ht="15.75" x14ac:dyDescent="0.2">
      <c r="A70" s="172" t="s">
        <v>139</v>
      </c>
      <c r="B70" s="164" t="s">
        <v>126</v>
      </c>
      <c r="C70" s="159">
        <v>1</v>
      </c>
      <c r="D70" s="164" t="s">
        <v>181</v>
      </c>
      <c r="E70" s="159">
        <v>29260</v>
      </c>
      <c r="F70" s="160">
        <v>244</v>
      </c>
      <c r="G70" s="161">
        <v>7</v>
      </c>
      <c r="H70" s="161">
        <v>7</v>
      </c>
      <c r="I70" s="162">
        <f>'Прил 4'!J317</f>
        <v>158</v>
      </c>
      <c r="J70" s="162">
        <f>'Прил 4'!K317</f>
        <v>0</v>
      </c>
    </row>
    <row r="71" spans="1:10" ht="31.5" x14ac:dyDescent="0.2">
      <c r="A71" s="172" t="s">
        <v>358</v>
      </c>
      <c r="B71" s="164" t="s">
        <v>126</v>
      </c>
      <c r="C71" s="159">
        <v>2</v>
      </c>
      <c r="D71" s="164" t="s">
        <v>181</v>
      </c>
      <c r="E71" s="159" t="s">
        <v>335</v>
      </c>
      <c r="F71" s="160" t="s">
        <v>296</v>
      </c>
      <c r="G71" s="161" t="s">
        <v>296</v>
      </c>
      <c r="H71" s="161" t="s">
        <v>296</v>
      </c>
      <c r="I71" s="162">
        <f>SUM(I72:I74)</f>
        <v>2696.3</v>
      </c>
      <c r="J71" s="162">
        <f>SUM(J72:J74)</f>
        <v>0</v>
      </c>
    </row>
    <row r="72" spans="1:10" ht="31.5" x14ac:dyDescent="0.2">
      <c r="A72" s="172" t="s">
        <v>137</v>
      </c>
      <c r="B72" s="164" t="s">
        <v>126</v>
      </c>
      <c r="C72" s="159">
        <v>2</v>
      </c>
      <c r="D72" s="164" t="s">
        <v>181</v>
      </c>
      <c r="E72" s="164" t="s">
        <v>250</v>
      </c>
      <c r="F72" s="160">
        <v>110</v>
      </c>
      <c r="G72" s="161">
        <v>8</v>
      </c>
      <c r="H72" s="161">
        <v>1</v>
      </c>
      <c r="I72" s="162">
        <f>'Прил 4'!J330</f>
        <v>1842.2</v>
      </c>
      <c r="J72" s="162">
        <f>'Прил 4'!K330</f>
        <v>0</v>
      </c>
    </row>
    <row r="73" spans="1:10" ht="31.5" x14ac:dyDescent="0.2">
      <c r="A73" s="172" t="s">
        <v>137</v>
      </c>
      <c r="B73" s="164" t="s">
        <v>126</v>
      </c>
      <c r="C73" s="159">
        <v>2</v>
      </c>
      <c r="D73" s="164" t="s">
        <v>181</v>
      </c>
      <c r="E73" s="164" t="s">
        <v>250</v>
      </c>
      <c r="F73" s="160">
        <v>240</v>
      </c>
      <c r="G73" s="161">
        <v>8</v>
      </c>
      <c r="H73" s="161">
        <v>1</v>
      </c>
      <c r="I73" s="162">
        <f>'Прил 4'!J331</f>
        <v>834.1</v>
      </c>
      <c r="J73" s="162">
        <f>'Прил 4'!K331</f>
        <v>0</v>
      </c>
    </row>
    <row r="74" spans="1:10" ht="29.25" customHeight="1" x14ac:dyDescent="0.2">
      <c r="A74" s="172" t="s">
        <v>137</v>
      </c>
      <c r="B74" s="164" t="s">
        <v>126</v>
      </c>
      <c r="C74" s="159">
        <v>2</v>
      </c>
      <c r="D74" s="164" t="s">
        <v>181</v>
      </c>
      <c r="E74" s="164" t="s">
        <v>250</v>
      </c>
      <c r="F74" s="160">
        <v>850</v>
      </c>
      <c r="G74" s="161">
        <v>8</v>
      </c>
      <c r="H74" s="161">
        <v>1</v>
      </c>
      <c r="I74" s="162">
        <f>'Прил 4'!J332</f>
        <v>20</v>
      </c>
      <c r="J74" s="162">
        <f>'Прил 4'!K332</f>
        <v>0</v>
      </c>
    </row>
    <row r="75" spans="1:10" ht="30.75" customHeight="1" x14ac:dyDescent="0.2">
      <c r="A75" s="172" t="s">
        <v>164</v>
      </c>
      <c r="B75" s="164" t="s">
        <v>126</v>
      </c>
      <c r="C75" s="159">
        <v>3</v>
      </c>
      <c r="D75" s="164" t="s">
        <v>181</v>
      </c>
      <c r="E75" s="159" t="s">
        <v>335</v>
      </c>
      <c r="F75" s="160" t="s">
        <v>296</v>
      </c>
      <c r="G75" s="161" t="s">
        <v>296</v>
      </c>
      <c r="H75" s="161" t="s">
        <v>296</v>
      </c>
      <c r="I75" s="162">
        <f>SUM(I76:I78)</f>
        <v>3061</v>
      </c>
      <c r="J75" s="162">
        <f>SUM(J76:J78)</f>
        <v>0</v>
      </c>
    </row>
    <row r="76" spans="1:10" ht="35.25" customHeight="1" x14ac:dyDescent="0.2">
      <c r="A76" s="172" t="s">
        <v>144</v>
      </c>
      <c r="B76" s="164" t="s">
        <v>126</v>
      </c>
      <c r="C76" s="159">
        <v>3</v>
      </c>
      <c r="D76" s="164" t="s">
        <v>181</v>
      </c>
      <c r="E76" s="159">
        <v>29020</v>
      </c>
      <c r="F76" s="160">
        <v>240</v>
      </c>
      <c r="G76" s="161">
        <v>8</v>
      </c>
      <c r="H76" s="161">
        <v>4</v>
      </c>
      <c r="I76" s="162">
        <f>'Прил 4'!J371</f>
        <v>100</v>
      </c>
      <c r="J76" s="162">
        <f>'Прил 4'!K371</f>
        <v>0</v>
      </c>
    </row>
    <row r="77" spans="1:10" ht="15.75" x14ac:dyDescent="0.2">
      <c r="A77" s="172" t="s">
        <v>145</v>
      </c>
      <c r="B77" s="164" t="s">
        <v>126</v>
      </c>
      <c r="C77" s="159">
        <v>3</v>
      </c>
      <c r="D77" s="164" t="s">
        <v>181</v>
      </c>
      <c r="E77" s="159">
        <v>29250</v>
      </c>
      <c r="F77" s="160">
        <v>240</v>
      </c>
      <c r="G77" s="161">
        <v>8</v>
      </c>
      <c r="H77" s="161">
        <v>4</v>
      </c>
      <c r="I77" s="162">
        <f>'Прил 4'!J373</f>
        <v>1200</v>
      </c>
      <c r="J77" s="162">
        <f>'Прил 4'!K373</f>
        <v>0</v>
      </c>
    </row>
    <row r="78" spans="1:10" ht="33" customHeight="1" x14ac:dyDescent="0.2">
      <c r="A78" s="172" t="s">
        <v>139</v>
      </c>
      <c r="B78" s="164" t="s">
        <v>126</v>
      </c>
      <c r="C78" s="159">
        <v>3</v>
      </c>
      <c r="D78" s="164" t="s">
        <v>181</v>
      </c>
      <c r="E78" s="159">
        <v>29260</v>
      </c>
      <c r="F78" s="160">
        <v>240</v>
      </c>
      <c r="G78" s="161">
        <v>8</v>
      </c>
      <c r="H78" s="161">
        <v>4</v>
      </c>
      <c r="I78" s="162">
        <f>'Прил 4'!J375</f>
        <v>1761</v>
      </c>
      <c r="J78" s="162">
        <f>'Прил 4'!K375</f>
        <v>0</v>
      </c>
    </row>
    <row r="79" spans="1:10" ht="63" x14ac:dyDescent="0.2">
      <c r="A79" s="172" t="s">
        <v>292</v>
      </c>
      <c r="B79" s="164" t="s">
        <v>126</v>
      </c>
      <c r="C79" s="159">
        <v>4</v>
      </c>
      <c r="D79" s="164" t="s">
        <v>181</v>
      </c>
      <c r="E79" s="159" t="s">
        <v>335</v>
      </c>
      <c r="F79" s="160" t="s">
        <v>296</v>
      </c>
      <c r="G79" s="161" t="s">
        <v>296</v>
      </c>
      <c r="H79" s="161" t="s">
        <v>296</v>
      </c>
      <c r="I79" s="162">
        <f>SUM(I80:I82)</f>
        <v>3094</v>
      </c>
      <c r="J79" s="162">
        <f>SUM(J80:J82)</f>
        <v>0</v>
      </c>
    </row>
    <row r="80" spans="1:10" ht="15.75" x14ac:dyDescent="0.2">
      <c r="A80" s="172" t="s">
        <v>151</v>
      </c>
      <c r="B80" s="164" t="s">
        <v>126</v>
      </c>
      <c r="C80" s="159">
        <v>4</v>
      </c>
      <c r="D80" s="164" t="s">
        <v>181</v>
      </c>
      <c r="E80" s="159">
        <v>29230</v>
      </c>
      <c r="F80" s="160">
        <v>240</v>
      </c>
      <c r="G80" s="161">
        <v>11</v>
      </c>
      <c r="H80" s="161">
        <v>5</v>
      </c>
      <c r="I80" s="162">
        <f>'Прил 4'!J401</f>
        <v>274</v>
      </c>
      <c r="J80" s="162">
        <f>'Прил 4'!K401</f>
        <v>0</v>
      </c>
    </row>
    <row r="81" spans="1:10" ht="15" customHeight="1" x14ac:dyDescent="0.2">
      <c r="A81" s="172" t="s">
        <v>135</v>
      </c>
      <c r="B81" s="164" t="s">
        <v>126</v>
      </c>
      <c r="C81" s="159">
        <v>4</v>
      </c>
      <c r="D81" s="164" t="s">
        <v>181</v>
      </c>
      <c r="E81" s="159">
        <v>29370</v>
      </c>
      <c r="F81" s="160">
        <v>240</v>
      </c>
      <c r="G81" s="161">
        <v>11</v>
      </c>
      <c r="H81" s="161">
        <v>5</v>
      </c>
      <c r="I81" s="162">
        <f>'Прил 4'!J403</f>
        <v>1320</v>
      </c>
      <c r="J81" s="162">
        <f>'Прил 4'!K403</f>
        <v>0</v>
      </c>
    </row>
    <row r="82" spans="1:10" ht="15.75" x14ac:dyDescent="0.2">
      <c r="A82" s="172" t="s">
        <v>152</v>
      </c>
      <c r="B82" s="164" t="s">
        <v>126</v>
      </c>
      <c r="C82" s="159">
        <v>4</v>
      </c>
      <c r="D82" s="164" t="s">
        <v>181</v>
      </c>
      <c r="E82" s="159">
        <v>29570</v>
      </c>
      <c r="F82" s="160">
        <v>240</v>
      </c>
      <c r="G82" s="161">
        <v>11</v>
      </c>
      <c r="H82" s="161">
        <v>5</v>
      </c>
      <c r="I82" s="162">
        <f>'Прил 4'!J405</f>
        <v>1500</v>
      </c>
      <c r="J82" s="162">
        <f>'Прил 4'!K405</f>
        <v>0</v>
      </c>
    </row>
    <row r="83" spans="1:10" ht="31.5" x14ac:dyDescent="0.2">
      <c r="A83" s="172" t="s">
        <v>399</v>
      </c>
      <c r="B83" s="164" t="s">
        <v>126</v>
      </c>
      <c r="C83" s="159">
        <v>5</v>
      </c>
      <c r="D83" s="164" t="s">
        <v>181</v>
      </c>
      <c r="E83" s="159" t="s">
        <v>335</v>
      </c>
      <c r="F83" s="160"/>
      <c r="G83" s="161"/>
      <c r="H83" s="161"/>
      <c r="I83" s="162">
        <f>I84</f>
        <v>10831.8</v>
      </c>
      <c r="J83" s="162">
        <f>J84</f>
        <v>0</v>
      </c>
    </row>
    <row r="84" spans="1:10" ht="31.5" x14ac:dyDescent="0.2">
      <c r="A84" s="172" t="s">
        <v>137</v>
      </c>
      <c r="B84" s="164" t="s">
        <v>126</v>
      </c>
      <c r="C84" s="159">
        <v>5</v>
      </c>
      <c r="D84" s="164" t="s">
        <v>181</v>
      </c>
      <c r="E84" s="164" t="s">
        <v>250</v>
      </c>
      <c r="F84" s="160">
        <v>620</v>
      </c>
      <c r="G84" s="161">
        <v>8</v>
      </c>
      <c r="H84" s="161">
        <v>1</v>
      </c>
      <c r="I84" s="162">
        <f>'Прил 4'!J335</f>
        <v>10831.8</v>
      </c>
      <c r="J84" s="162">
        <f>'Прил 4'!K335</f>
        <v>0</v>
      </c>
    </row>
    <row r="85" spans="1:10" ht="63" x14ac:dyDescent="0.2">
      <c r="A85" s="172" t="s">
        <v>197</v>
      </c>
      <c r="B85" s="164" t="s">
        <v>21</v>
      </c>
      <c r="C85" s="159" t="s">
        <v>205</v>
      </c>
      <c r="D85" s="164" t="s">
        <v>181</v>
      </c>
      <c r="E85" s="159" t="s">
        <v>335</v>
      </c>
      <c r="F85" s="160" t="s">
        <v>296</v>
      </c>
      <c r="G85" s="161" t="s">
        <v>296</v>
      </c>
      <c r="H85" s="161" t="s">
        <v>296</v>
      </c>
      <c r="I85" s="162">
        <f>I86+I99+I106</f>
        <v>1492.1</v>
      </c>
      <c r="J85" s="162">
        <f>J86+J99+J106</f>
        <v>0</v>
      </c>
    </row>
    <row r="86" spans="1:10" ht="47.25" x14ac:dyDescent="0.2">
      <c r="A86" s="172" t="s">
        <v>286</v>
      </c>
      <c r="B86" s="164" t="s">
        <v>21</v>
      </c>
      <c r="C86" s="159" t="s">
        <v>201</v>
      </c>
      <c r="D86" s="164" t="s">
        <v>181</v>
      </c>
      <c r="E86" s="159" t="s">
        <v>335</v>
      </c>
      <c r="F86" s="160" t="s">
        <v>296</v>
      </c>
      <c r="G86" s="161" t="s">
        <v>296</v>
      </c>
      <c r="H86" s="161" t="s">
        <v>296</v>
      </c>
      <c r="I86" s="162">
        <f>I87+I89+I91+I93+I95+I97</f>
        <v>1039.5999999999999</v>
      </c>
      <c r="J86" s="162">
        <f>J87+J89+J91+J93+J97</f>
        <v>0</v>
      </c>
    </row>
    <row r="87" spans="1:10" ht="31.5" x14ac:dyDescent="0.2">
      <c r="A87" s="172" t="s">
        <v>359</v>
      </c>
      <c r="B87" s="164" t="s">
        <v>21</v>
      </c>
      <c r="C87" s="159">
        <v>1</v>
      </c>
      <c r="D87" s="164" t="s">
        <v>12</v>
      </c>
      <c r="E87" s="164" t="s">
        <v>335</v>
      </c>
      <c r="F87" s="160"/>
      <c r="G87" s="161"/>
      <c r="H87" s="161"/>
      <c r="I87" s="162">
        <f>I88</f>
        <v>50</v>
      </c>
      <c r="J87" s="162">
        <f>J88</f>
        <v>0</v>
      </c>
    </row>
    <row r="88" spans="1:10" ht="47.25" x14ac:dyDescent="0.2">
      <c r="A88" s="172" t="s">
        <v>199</v>
      </c>
      <c r="B88" s="164" t="s">
        <v>21</v>
      </c>
      <c r="C88" s="159">
        <v>1</v>
      </c>
      <c r="D88" s="164" t="s">
        <v>12</v>
      </c>
      <c r="E88" s="164" t="s">
        <v>227</v>
      </c>
      <c r="F88" s="160">
        <v>240</v>
      </c>
      <c r="G88" s="161">
        <v>1</v>
      </c>
      <c r="H88" s="161">
        <v>13</v>
      </c>
      <c r="I88" s="162">
        <f>'Прил 4'!J85</f>
        <v>50</v>
      </c>
      <c r="J88" s="162">
        <f>'Прил 4'!K85</f>
        <v>0</v>
      </c>
    </row>
    <row r="89" spans="1:10" ht="31.5" x14ac:dyDescent="0.2">
      <c r="A89" s="172" t="s">
        <v>360</v>
      </c>
      <c r="B89" s="164" t="s">
        <v>21</v>
      </c>
      <c r="C89" s="159">
        <v>1</v>
      </c>
      <c r="D89" s="164" t="s">
        <v>14</v>
      </c>
      <c r="E89" s="164" t="s">
        <v>335</v>
      </c>
      <c r="F89" s="160"/>
      <c r="G89" s="161"/>
      <c r="H89" s="161"/>
      <c r="I89" s="162">
        <f>I90</f>
        <v>70</v>
      </c>
      <c r="J89" s="162">
        <f>J90</f>
        <v>0</v>
      </c>
    </row>
    <row r="90" spans="1:10" ht="47.25" x14ac:dyDescent="0.2">
      <c r="A90" s="172" t="s">
        <v>199</v>
      </c>
      <c r="B90" s="164" t="s">
        <v>21</v>
      </c>
      <c r="C90" s="159">
        <v>1</v>
      </c>
      <c r="D90" s="164" t="s">
        <v>14</v>
      </c>
      <c r="E90" s="164" t="s">
        <v>227</v>
      </c>
      <c r="F90" s="160">
        <v>240</v>
      </c>
      <c r="G90" s="161">
        <v>1</v>
      </c>
      <c r="H90" s="161">
        <v>13</v>
      </c>
      <c r="I90" s="162">
        <f>'Прил 4'!J88</f>
        <v>70</v>
      </c>
      <c r="J90" s="162">
        <f>'Прил 4'!K88</f>
        <v>0</v>
      </c>
    </row>
    <row r="91" spans="1:10" ht="31.5" x14ac:dyDescent="0.2">
      <c r="A91" s="172" t="s">
        <v>361</v>
      </c>
      <c r="B91" s="164" t="s">
        <v>21</v>
      </c>
      <c r="C91" s="159">
        <v>1</v>
      </c>
      <c r="D91" s="164" t="s">
        <v>13</v>
      </c>
      <c r="E91" s="164" t="s">
        <v>335</v>
      </c>
      <c r="F91" s="160"/>
      <c r="G91" s="161"/>
      <c r="H91" s="161"/>
      <c r="I91" s="162">
        <f>I92</f>
        <v>557.1</v>
      </c>
      <c r="J91" s="162">
        <f>J92</f>
        <v>0</v>
      </c>
    </row>
    <row r="92" spans="1:10" ht="47.25" x14ac:dyDescent="0.2">
      <c r="A92" s="172" t="s">
        <v>199</v>
      </c>
      <c r="B92" s="164" t="s">
        <v>21</v>
      </c>
      <c r="C92" s="159">
        <v>1</v>
      </c>
      <c r="D92" s="164" t="s">
        <v>13</v>
      </c>
      <c r="E92" s="164" t="s">
        <v>227</v>
      </c>
      <c r="F92" s="160">
        <v>240</v>
      </c>
      <c r="G92" s="161">
        <v>1</v>
      </c>
      <c r="H92" s="161">
        <v>13</v>
      </c>
      <c r="I92" s="162">
        <f>'Прил 4'!J91</f>
        <v>557.1</v>
      </c>
      <c r="J92" s="162">
        <f>'Прил 4'!K91</f>
        <v>0</v>
      </c>
    </row>
    <row r="93" spans="1:10" ht="31.5" x14ac:dyDescent="0.2">
      <c r="A93" s="172" t="s">
        <v>362</v>
      </c>
      <c r="B93" s="164" t="s">
        <v>21</v>
      </c>
      <c r="C93" s="159">
        <v>1</v>
      </c>
      <c r="D93" s="164" t="s">
        <v>16</v>
      </c>
      <c r="E93" s="164" t="s">
        <v>335</v>
      </c>
      <c r="F93" s="160"/>
      <c r="G93" s="161"/>
      <c r="H93" s="161"/>
      <c r="I93" s="162">
        <f>I94</f>
        <v>132.5</v>
      </c>
      <c r="J93" s="162">
        <f>J94</f>
        <v>0</v>
      </c>
    </row>
    <row r="94" spans="1:10" ht="47.25" x14ac:dyDescent="0.2">
      <c r="A94" s="172" t="s">
        <v>199</v>
      </c>
      <c r="B94" s="164" t="s">
        <v>21</v>
      </c>
      <c r="C94" s="159">
        <v>1</v>
      </c>
      <c r="D94" s="164" t="s">
        <v>16</v>
      </c>
      <c r="E94" s="164" t="s">
        <v>227</v>
      </c>
      <c r="F94" s="160">
        <v>240</v>
      </c>
      <c r="G94" s="161">
        <v>1</v>
      </c>
      <c r="H94" s="161">
        <v>13</v>
      </c>
      <c r="I94" s="162">
        <f>'Прил 4'!J94</f>
        <v>132.5</v>
      </c>
      <c r="J94" s="162">
        <f>'Прил 4'!K94</f>
        <v>0</v>
      </c>
    </row>
    <row r="95" spans="1:10" ht="78.75" x14ac:dyDescent="0.2">
      <c r="A95" s="172" t="s">
        <v>386</v>
      </c>
      <c r="B95" s="164" t="s">
        <v>21</v>
      </c>
      <c r="C95" s="159">
        <v>1</v>
      </c>
      <c r="D95" s="164" t="s">
        <v>17</v>
      </c>
      <c r="E95" s="164" t="s">
        <v>335</v>
      </c>
      <c r="F95" s="160"/>
      <c r="G95" s="161"/>
      <c r="H95" s="161"/>
      <c r="I95" s="162">
        <f>I96</f>
        <v>150</v>
      </c>
      <c r="J95" s="162">
        <f>J96</f>
        <v>0</v>
      </c>
    </row>
    <row r="96" spans="1:10" ht="47.25" x14ac:dyDescent="0.2">
      <c r="A96" s="172" t="s">
        <v>199</v>
      </c>
      <c r="B96" s="164" t="s">
        <v>21</v>
      </c>
      <c r="C96" s="159">
        <v>1</v>
      </c>
      <c r="D96" s="164" t="s">
        <v>17</v>
      </c>
      <c r="E96" s="164" t="s">
        <v>227</v>
      </c>
      <c r="F96" s="160">
        <v>240</v>
      </c>
      <c r="G96" s="161">
        <v>1</v>
      </c>
      <c r="H96" s="161">
        <v>13</v>
      </c>
      <c r="I96" s="162">
        <f>'Прил 4'!J97</f>
        <v>150</v>
      </c>
      <c r="J96" s="162">
        <f>'Прил 4'!K96</f>
        <v>0</v>
      </c>
    </row>
    <row r="97" spans="1:10" ht="31.5" x14ac:dyDescent="0.2">
      <c r="A97" s="172" t="s">
        <v>363</v>
      </c>
      <c r="B97" s="164" t="s">
        <v>21</v>
      </c>
      <c r="C97" s="159">
        <v>1</v>
      </c>
      <c r="D97" s="164" t="s">
        <v>126</v>
      </c>
      <c r="E97" s="164" t="s">
        <v>335</v>
      </c>
      <c r="F97" s="160"/>
      <c r="G97" s="161"/>
      <c r="H97" s="161"/>
      <c r="I97" s="162">
        <f>I98</f>
        <v>80</v>
      </c>
      <c r="J97" s="162">
        <f>J98</f>
        <v>0</v>
      </c>
    </row>
    <row r="98" spans="1:10" ht="47.25" x14ac:dyDescent="0.2">
      <c r="A98" s="172" t="s">
        <v>199</v>
      </c>
      <c r="B98" s="164" t="s">
        <v>21</v>
      </c>
      <c r="C98" s="159">
        <v>1</v>
      </c>
      <c r="D98" s="164" t="s">
        <v>126</v>
      </c>
      <c r="E98" s="164" t="s">
        <v>227</v>
      </c>
      <c r="F98" s="160">
        <v>240</v>
      </c>
      <c r="G98" s="161">
        <v>1</v>
      </c>
      <c r="H98" s="161">
        <v>13</v>
      </c>
      <c r="I98" s="162">
        <f>'Прил 4'!J100</f>
        <v>80</v>
      </c>
      <c r="J98" s="162">
        <f>'Прил 4'!K100</f>
        <v>0</v>
      </c>
    </row>
    <row r="99" spans="1:10" ht="31.5" x14ac:dyDescent="0.2">
      <c r="A99" s="172" t="s">
        <v>364</v>
      </c>
      <c r="B99" s="164" t="s">
        <v>21</v>
      </c>
      <c r="C99" s="164">
        <v>2</v>
      </c>
      <c r="D99" s="164" t="s">
        <v>181</v>
      </c>
      <c r="E99" s="159" t="s">
        <v>335</v>
      </c>
      <c r="F99" s="160" t="s">
        <v>296</v>
      </c>
      <c r="G99" s="161" t="s">
        <v>296</v>
      </c>
      <c r="H99" s="161" t="s">
        <v>296</v>
      </c>
      <c r="I99" s="162">
        <f>I100+I102+I104</f>
        <v>370</v>
      </c>
      <c r="J99" s="162">
        <f>J100+J102+J104</f>
        <v>0</v>
      </c>
    </row>
    <row r="100" spans="1:10" ht="31.5" x14ac:dyDescent="0.2">
      <c r="A100" s="172" t="s">
        <v>359</v>
      </c>
      <c r="B100" s="164" t="s">
        <v>21</v>
      </c>
      <c r="C100" s="164" t="s">
        <v>178</v>
      </c>
      <c r="D100" s="164" t="s">
        <v>12</v>
      </c>
      <c r="E100" s="164" t="s">
        <v>335</v>
      </c>
      <c r="F100" s="160"/>
      <c r="G100" s="161"/>
      <c r="H100" s="161"/>
      <c r="I100" s="162">
        <f>I101</f>
        <v>50</v>
      </c>
      <c r="J100" s="162">
        <f>J101</f>
        <v>0</v>
      </c>
    </row>
    <row r="101" spans="1:10" ht="47.25" x14ac:dyDescent="0.2">
      <c r="A101" s="172" t="s">
        <v>199</v>
      </c>
      <c r="B101" s="164" t="s">
        <v>21</v>
      </c>
      <c r="C101" s="164" t="s">
        <v>178</v>
      </c>
      <c r="D101" s="164" t="s">
        <v>12</v>
      </c>
      <c r="E101" s="164" t="s">
        <v>227</v>
      </c>
      <c r="F101" s="160">
        <v>240</v>
      </c>
      <c r="G101" s="161">
        <v>5</v>
      </c>
      <c r="H101" s="161">
        <v>5</v>
      </c>
      <c r="I101" s="162">
        <f>'Прил 4'!J293</f>
        <v>50</v>
      </c>
      <c r="J101" s="162">
        <f>'Прил 4'!K293</f>
        <v>0</v>
      </c>
    </row>
    <row r="102" spans="1:10" ht="15.75" x14ac:dyDescent="0.2">
      <c r="A102" s="172" t="s">
        <v>365</v>
      </c>
      <c r="B102" s="164" t="s">
        <v>21</v>
      </c>
      <c r="C102" s="164" t="s">
        <v>178</v>
      </c>
      <c r="D102" s="164" t="s">
        <v>14</v>
      </c>
      <c r="E102" s="164" t="s">
        <v>335</v>
      </c>
      <c r="F102" s="160"/>
      <c r="G102" s="161"/>
      <c r="H102" s="161"/>
      <c r="I102" s="162">
        <f>I103</f>
        <v>300</v>
      </c>
      <c r="J102" s="162">
        <f>J103</f>
        <v>0</v>
      </c>
    </row>
    <row r="103" spans="1:10" ht="47.25" x14ac:dyDescent="0.2">
      <c r="A103" s="172" t="s">
        <v>199</v>
      </c>
      <c r="B103" s="164" t="s">
        <v>21</v>
      </c>
      <c r="C103" s="164" t="s">
        <v>178</v>
      </c>
      <c r="D103" s="164" t="s">
        <v>14</v>
      </c>
      <c r="E103" s="164" t="s">
        <v>227</v>
      </c>
      <c r="F103" s="160">
        <v>240</v>
      </c>
      <c r="G103" s="161">
        <v>5</v>
      </c>
      <c r="H103" s="161">
        <v>5</v>
      </c>
      <c r="I103" s="162">
        <f>'Прил 4'!J296</f>
        <v>300</v>
      </c>
      <c r="J103" s="162">
        <f>'Прил 4'!K296</f>
        <v>0</v>
      </c>
    </row>
    <row r="104" spans="1:10" ht="36" customHeight="1" x14ac:dyDescent="0.2">
      <c r="A104" s="172" t="s">
        <v>363</v>
      </c>
      <c r="B104" s="164" t="s">
        <v>21</v>
      </c>
      <c r="C104" s="159">
        <v>2</v>
      </c>
      <c r="D104" s="164" t="s">
        <v>13</v>
      </c>
      <c r="E104" s="164" t="s">
        <v>335</v>
      </c>
      <c r="F104" s="160"/>
      <c r="G104" s="161"/>
      <c r="H104" s="161"/>
      <c r="I104" s="162">
        <f>I105</f>
        <v>20</v>
      </c>
      <c r="J104" s="162">
        <f>J105</f>
        <v>0</v>
      </c>
    </row>
    <row r="105" spans="1:10" ht="47.25" x14ac:dyDescent="0.2">
      <c r="A105" s="172" t="s">
        <v>199</v>
      </c>
      <c r="B105" s="164" t="s">
        <v>21</v>
      </c>
      <c r="C105" s="159">
        <v>2</v>
      </c>
      <c r="D105" s="164" t="s">
        <v>13</v>
      </c>
      <c r="E105" s="164" t="s">
        <v>227</v>
      </c>
      <c r="F105" s="160">
        <v>240</v>
      </c>
      <c r="G105" s="161">
        <v>5</v>
      </c>
      <c r="H105" s="161">
        <v>5</v>
      </c>
      <c r="I105" s="162">
        <f>'Прил 4'!J299</f>
        <v>20</v>
      </c>
      <c r="J105" s="162">
        <f>'Прил 4'!K299</f>
        <v>0</v>
      </c>
    </row>
    <row r="106" spans="1:10" ht="31.5" x14ac:dyDescent="0.2">
      <c r="A106" s="172" t="s">
        <v>364</v>
      </c>
      <c r="B106" s="164" t="s">
        <v>21</v>
      </c>
      <c r="C106" s="164" t="s">
        <v>214</v>
      </c>
      <c r="D106" s="164" t="s">
        <v>181</v>
      </c>
      <c r="E106" s="159" t="s">
        <v>335</v>
      </c>
      <c r="F106" s="160" t="s">
        <v>296</v>
      </c>
      <c r="G106" s="161" t="s">
        <v>296</v>
      </c>
      <c r="H106" s="161" t="s">
        <v>296</v>
      </c>
      <c r="I106" s="162">
        <f>I107+I109</f>
        <v>82.5</v>
      </c>
      <c r="J106" s="162">
        <f>J107+J109</f>
        <v>0</v>
      </c>
    </row>
    <row r="107" spans="1:10" ht="31.5" x14ac:dyDescent="0.2">
      <c r="A107" s="172" t="s">
        <v>359</v>
      </c>
      <c r="B107" s="164" t="s">
        <v>21</v>
      </c>
      <c r="C107" s="164" t="s">
        <v>214</v>
      </c>
      <c r="D107" s="164" t="s">
        <v>12</v>
      </c>
      <c r="E107" s="164" t="s">
        <v>335</v>
      </c>
      <c r="F107" s="160"/>
      <c r="G107" s="161"/>
      <c r="H107" s="161"/>
      <c r="I107" s="162">
        <f>I108</f>
        <v>72.5</v>
      </c>
      <c r="J107" s="162">
        <f>J108</f>
        <v>0</v>
      </c>
    </row>
    <row r="108" spans="1:10" ht="47.25" x14ac:dyDescent="0.2">
      <c r="A108" s="172" t="s">
        <v>199</v>
      </c>
      <c r="B108" s="164" t="s">
        <v>21</v>
      </c>
      <c r="C108" s="164" t="s">
        <v>214</v>
      </c>
      <c r="D108" s="164" t="s">
        <v>12</v>
      </c>
      <c r="E108" s="164" t="s">
        <v>227</v>
      </c>
      <c r="F108" s="160">
        <v>240</v>
      </c>
      <c r="G108" s="161">
        <v>8</v>
      </c>
      <c r="H108" s="161">
        <v>1</v>
      </c>
      <c r="I108" s="162">
        <f>'Прил 4'!J340</f>
        <v>72.5</v>
      </c>
      <c r="J108" s="162">
        <f>'Прил 4'!K340</f>
        <v>0</v>
      </c>
    </row>
    <row r="109" spans="1:10" ht="31.5" x14ac:dyDescent="0.2">
      <c r="A109" s="172" t="s">
        <v>363</v>
      </c>
      <c r="B109" s="164" t="s">
        <v>21</v>
      </c>
      <c r="C109" s="159">
        <v>3</v>
      </c>
      <c r="D109" s="164" t="s">
        <v>14</v>
      </c>
      <c r="E109" s="164" t="s">
        <v>335</v>
      </c>
      <c r="F109" s="160"/>
      <c r="G109" s="161"/>
      <c r="H109" s="161"/>
      <c r="I109" s="162">
        <f>I110</f>
        <v>10</v>
      </c>
      <c r="J109" s="162">
        <f>J110</f>
        <v>0</v>
      </c>
    </row>
    <row r="110" spans="1:10" ht="47.25" x14ac:dyDescent="0.2">
      <c r="A110" s="172" t="s">
        <v>199</v>
      </c>
      <c r="B110" s="164" t="s">
        <v>21</v>
      </c>
      <c r="C110" s="159">
        <v>3</v>
      </c>
      <c r="D110" s="164" t="s">
        <v>14</v>
      </c>
      <c r="E110" s="164" t="s">
        <v>227</v>
      </c>
      <c r="F110" s="160">
        <v>240</v>
      </c>
      <c r="G110" s="161">
        <v>8</v>
      </c>
      <c r="H110" s="161">
        <v>1</v>
      </c>
      <c r="I110" s="162">
        <f>'Прил 4'!J343</f>
        <v>10</v>
      </c>
      <c r="J110" s="162">
        <f>'Прил 4'!K343</f>
        <v>0</v>
      </c>
    </row>
    <row r="111" spans="1:10" ht="47.25" x14ac:dyDescent="0.2">
      <c r="A111" s="172" t="s">
        <v>366</v>
      </c>
      <c r="B111" s="164" t="s">
        <v>22</v>
      </c>
      <c r="C111" s="159" t="s">
        <v>205</v>
      </c>
      <c r="D111" s="164" t="s">
        <v>181</v>
      </c>
      <c r="E111" s="159" t="s">
        <v>335</v>
      </c>
      <c r="F111" s="160" t="s">
        <v>296</v>
      </c>
      <c r="G111" s="161" t="s">
        <v>296</v>
      </c>
      <c r="H111" s="161" t="s">
        <v>296</v>
      </c>
      <c r="I111" s="162">
        <f>I112</f>
        <v>236.8</v>
      </c>
      <c r="J111" s="162">
        <f>J112</f>
        <v>0</v>
      </c>
    </row>
    <row r="112" spans="1:10" ht="47.25" x14ac:dyDescent="0.2">
      <c r="A112" s="172" t="s">
        <v>204</v>
      </c>
      <c r="B112" s="164" t="s">
        <v>22</v>
      </c>
      <c r="C112" s="159">
        <v>0</v>
      </c>
      <c r="D112" s="164" t="s">
        <v>181</v>
      </c>
      <c r="E112" s="159">
        <v>29010</v>
      </c>
      <c r="F112" s="160">
        <v>240</v>
      </c>
      <c r="G112" s="161">
        <v>1</v>
      </c>
      <c r="H112" s="161">
        <v>13</v>
      </c>
      <c r="I112" s="162">
        <f>'Прил 4'!J104</f>
        <v>236.8</v>
      </c>
      <c r="J112" s="162">
        <f>'Прил 4'!K104</f>
        <v>0</v>
      </c>
    </row>
    <row r="113" spans="1:10" ht="63" x14ac:dyDescent="0.2">
      <c r="A113" s="172" t="s">
        <v>367</v>
      </c>
      <c r="B113" s="164" t="s">
        <v>85</v>
      </c>
      <c r="C113" s="159" t="s">
        <v>205</v>
      </c>
      <c r="D113" s="164" t="s">
        <v>181</v>
      </c>
      <c r="E113" s="159" t="s">
        <v>335</v>
      </c>
      <c r="F113" s="160" t="s">
        <v>296</v>
      </c>
      <c r="G113" s="161" t="s">
        <v>296</v>
      </c>
      <c r="H113" s="161" t="s">
        <v>296</v>
      </c>
      <c r="I113" s="162">
        <f>I114+I116</f>
        <v>500</v>
      </c>
      <c r="J113" s="162">
        <f>J114+J116</f>
        <v>0</v>
      </c>
    </row>
    <row r="114" spans="1:10" ht="31.5" x14ac:dyDescent="0.2">
      <c r="A114" s="172" t="s">
        <v>368</v>
      </c>
      <c r="B114" s="164" t="s">
        <v>85</v>
      </c>
      <c r="C114" s="159">
        <v>0</v>
      </c>
      <c r="D114" s="164" t="s">
        <v>12</v>
      </c>
      <c r="E114" s="159" t="s">
        <v>335</v>
      </c>
      <c r="F114" s="160"/>
      <c r="G114" s="161"/>
      <c r="H114" s="161"/>
      <c r="I114" s="162">
        <f>I115</f>
        <v>350</v>
      </c>
      <c r="J114" s="162">
        <f>J115</f>
        <v>0</v>
      </c>
    </row>
    <row r="115" spans="1:10" ht="31.5" x14ac:dyDescent="0.2">
      <c r="A115" s="172" t="s">
        <v>316</v>
      </c>
      <c r="B115" s="164" t="s">
        <v>85</v>
      </c>
      <c r="C115" s="159">
        <v>0</v>
      </c>
      <c r="D115" s="164" t="s">
        <v>12</v>
      </c>
      <c r="E115" s="164" t="s">
        <v>317</v>
      </c>
      <c r="F115" s="160">
        <v>240</v>
      </c>
      <c r="G115" s="161">
        <v>8</v>
      </c>
      <c r="H115" s="161">
        <v>1</v>
      </c>
      <c r="I115" s="162">
        <f>'Прил 4'!J347</f>
        <v>350</v>
      </c>
      <c r="J115" s="162">
        <f>'Прил 4'!K347</f>
        <v>0</v>
      </c>
    </row>
    <row r="116" spans="1:10" ht="31.5" x14ac:dyDescent="0.2">
      <c r="A116" s="172" t="s">
        <v>369</v>
      </c>
      <c r="B116" s="164" t="s">
        <v>85</v>
      </c>
      <c r="C116" s="159">
        <v>0</v>
      </c>
      <c r="D116" s="164" t="s">
        <v>14</v>
      </c>
      <c r="E116" s="159" t="s">
        <v>335</v>
      </c>
      <c r="F116" s="160"/>
      <c r="G116" s="161"/>
      <c r="H116" s="161"/>
      <c r="I116" s="162">
        <f>I117</f>
        <v>150</v>
      </c>
      <c r="J116" s="162">
        <f>J117</f>
        <v>0</v>
      </c>
    </row>
    <row r="117" spans="1:10" ht="31.5" x14ac:dyDescent="0.2">
      <c r="A117" s="172" t="s">
        <v>316</v>
      </c>
      <c r="B117" s="164" t="s">
        <v>85</v>
      </c>
      <c r="C117" s="159">
        <v>0</v>
      </c>
      <c r="D117" s="164" t="s">
        <v>14</v>
      </c>
      <c r="E117" s="164" t="s">
        <v>317</v>
      </c>
      <c r="F117" s="160">
        <v>240</v>
      </c>
      <c r="G117" s="161">
        <v>8</v>
      </c>
      <c r="H117" s="161">
        <v>1</v>
      </c>
      <c r="I117" s="162">
        <f>'Прил 4'!J350</f>
        <v>150</v>
      </c>
      <c r="J117" s="162">
        <f>'Прил 4'!K350</f>
        <v>0</v>
      </c>
    </row>
    <row r="118" spans="1:10" ht="63" x14ac:dyDescent="0.2">
      <c r="A118" s="172" t="s">
        <v>370</v>
      </c>
      <c r="B118" s="164" t="s">
        <v>86</v>
      </c>
      <c r="C118" s="159" t="s">
        <v>205</v>
      </c>
      <c r="D118" s="164" t="s">
        <v>181</v>
      </c>
      <c r="E118" s="159" t="s">
        <v>335</v>
      </c>
      <c r="F118" s="160" t="s">
        <v>296</v>
      </c>
      <c r="G118" s="161" t="s">
        <v>296</v>
      </c>
      <c r="H118" s="161" t="s">
        <v>296</v>
      </c>
      <c r="I118" s="162">
        <f>I119</f>
        <v>742</v>
      </c>
      <c r="J118" s="162">
        <f>J119</f>
        <v>0</v>
      </c>
    </row>
    <row r="119" spans="1:10" ht="31.5" x14ac:dyDescent="0.2">
      <c r="A119" s="172" t="s">
        <v>371</v>
      </c>
      <c r="B119" s="164" t="s">
        <v>86</v>
      </c>
      <c r="C119" s="159">
        <v>0</v>
      </c>
      <c r="D119" s="164" t="s">
        <v>12</v>
      </c>
      <c r="E119" s="159" t="s">
        <v>335</v>
      </c>
      <c r="F119" s="160" t="s">
        <v>296</v>
      </c>
      <c r="G119" s="161" t="s">
        <v>296</v>
      </c>
      <c r="H119" s="161" t="s">
        <v>296</v>
      </c>
      <c r="I119" s="162">
        <f>SUM(I120:I122)</f>
        <v>742</v>
      </c>
      <c r="J119" s="162">
        <f>SUM(J120:J122)</f>
        <v>0</v>
      </c>
    </row>
    <row r="120" spans="1:10" ht="31.5" x14ac:dyDescent="0.2">
      <c r="A120" s="172" t="s">
        <v>309</v>
      </c>
      <c r="B120" s="164" t="s">
        <v>86</v>
      </c>
      <c r="C120" s="159">
        <v>0</v>
      </c>
      <c r="D120" s="164" t="s">
        <v>12</v>
      </c>
      <c r="E120" s="159">
        <v>26910</v>
      </c>
      <c r="F120" s="160">
        <v>240</v>
      </c>
      <c r="G120" s="161">
        <v>1</v>
      </c>
      <c r="H120" s="161">
        <v>4</v>
      </c>
      <c r="I120" s="162">
        <f>'Прил 4'!J24</f>
        <v>150</v>
      </c>
      <c r="J120" s="162">
        <f>'Прил 4'!K24</f>
        <v>0</v>
      </c>
    </row>
    <row r="121" spans="1:10" ht="31.5" x14ac:dyDescent="0.2">
      <c r="A121" s="172" t="s">
        <v>309</v>
      </c>
      <c r="B121" s="164" t="s">
        <v>86</v>
      </c>
      <c r="C121" s="159">
        <v>0</v>
      </c>
      <c r="D121" s="164" t="s">
        <v>12</v>
      </c>
      <c r="E121" s="159">
        <v>26910</v>
      </c>
      <c r="F121" s="160">
        <v>240</v>
      </c>
      <c r="G121" s="161">
        <v>1</v>
      </c>
      <c r="H121" s="161">
        <v>13</v>
      </c>
      <c r="I121" s="162">
        <f>'Прил 4'!J108</f>
        <v>242</v>
      </c>
      <c r="J121" s="162">
        <f>'Прил 4'!K108</f>
        <v>0</v>
      </c>
    </row>
    <row r="122" spans="1:10" ht="31.5" x14ac:dyDescent="0.2">
      <c r="A122" s="172" t="s">
        <v>309</v>
      </c>
      <c r="B122" s="164" t="s">
        <v>86</v>
      </c>
      <c r="C122" s="159">
        <v>0</v>
      </c>
      <c r="D122" s="164" t="s">
        <v>12</v>
      </c>
      <c r="E122" s="159">
        <v>26910</v>
      </c>
      <c r="F122" s="160">
        <v>240</v>
      </c>
      <c r="G122" s="161">
        <v>12</v>
      </c>
      <c r="H122" s="161">
        <v>2</v>
      </c>
      <c r="I122" s="162">
        <f>'Прил 4'!J420</f>
        <v>350</v>
      </c>
      <c r="J122" s="162">
        <f>'Прил 4'!K420</f>
        <v>0</v>
      </c>
    </row>
    <row r="123" spans="1:10" ht="63" x14ac:dyDescent="0.2">
      <c r="A123" s="172" t="s">
        <v>372</v>
      </c>
      <c r="B123" s="164" t="s">
        <v>98</v>
      </c>
      <c r="C123" s="159">
        <v>0</v>
      </c>
      <c r="D123" s="164" t="s">
        <v>181</v>
      </c>
      <c r="E123" s="164" t="s">
        <v>335</v>
      </c>
      <c r="F123" s="160"/>
      <c r="G123" s="161"/>
      <c r="H123" s="161"/>
      <c r="I123" s="162">
        <f>I124</f>
        <v>25</v>
      </c>
      <c r="J123" s="162">
        <f>J124</f>
        <v>25</v>
      </c>
    </row>
    <row r="124" spans="1:10" ht="31.5" x14ac:dyDescent="0.2">
      <c r="A124" s="172" t="s">
        <v>344</v>
      </c>
      <c r="B124" s="164" t="s">
        <v>98</v>
      </c>
      <c r="C124" s="159">
        <v>0</v>
      </c>
      <c r="D124" s="164" t="s">
        <v>181</v>
      </c>
      <c r="E124" s="164" t="s">
        <v>345</v>
      </c>
      <c r="F124" s="160">
        <v>240</v>
      </c>
      <c r="G124" s="161">
        <v>3</v>
      </c>
      <c r="H124" s="161">
        <v>14</v>
      </c>
      <c r="I124" s="162">
        <f>'Прил 4'!J180</f>
        <v>25</v>
      </c>
      <c r="J124" s="162">
        <f>'Прил 4'!K180</f>
        <v>25</v>
      </c>
    </row>
    <row r="125" spans="1:10" ht="15.75" x14ac:dyDescent="0.2">
      <c r="A125" s="165" t="s">
        <v>297</v>
      </c>
      <c r="B125" s="166" t="s">
        <v>296</v>
      </c>
      <c r="C125" s="167" t="s">
        <v>296</v>
      </c>
      <c r="D125" s="166" t="s">
        <v>296</v>
      </c>
      <c r="E125" s="166" t="s">
        <v>296</v>
      </c>
      <c r="F125" s="168" t="s">
        <v>296</v>
      </c>
      <c r="G125" s="168" t="s">
        <v>296</v>
      </c>
      <c r="H125" s="168" t="s">
        <v>296</v>
      </c>
      <c r="I125" s="169">
        <f>I18+I25+I37+I62+I64+I67+I85+I111+I113+I118+I123</f>
        <v>77449.2</v>
      </c>
      <c r="J125" s="169">
        <f>J18+J25+J37+J62+J64+J67+J85+J111+J113+J118+J123</f>
        <v>25</v>
      </c>
    </row>
    <row r="126" spans="1:10" ht="15" x14ac:dyDescent="0.2">
      <c r="A126" s="5"/>
      <c r="B126" s="41"/>
      <c r="C126" s="5"/>
      <c r="D126" s="5"/>
      <c r="E126" s="5"/>
      <c r="F126" s="5"/>
      <c r="G126" s="4"/>
    </row>
    <row r="127" spans="1:10" ht="15" x14ac:dyDescent="0.2">
      <c r="A127" s="5"/>
      <c r="B127" s="41"/>
      <c r="C127" s="5"/>
      <c r="D127" s="5"/>
      <c r="E127" s="5"/>
      <c r="F127" s="5"/>
      <c r="G127" s="4"/>
    </row>
    <row r="128" spans="1:10" ht="15" x14ac:dyDescent="0.2">
      <c r="A128" s="5"/>
      <c r="B128" s="41"/>
      <c r="C128" s="5"/>
      <c r="D128" s="5"/>
      <c r="E128" s="5"/>
      <c r="F128" s="5"/>
      <c r="G128" s="4"/>
    </row>
    <row r="129" spans="1:7" ht="15" x14ac:dyDescent="0.2">
      <c r="A129" s="5"/>
      <c r="B129" s="41"/>
      <c r="C129" s="5"/>
      <c r="D129" s="5"/>
      <c r="E129" s="5"/>
      <c r="F129" s="5"/>
      <c r="G129" s="4"/>
    </row>
    <row r="130" spans="1:7" ht="15" x14ac:dyDescent="0.2">
      <c r="A130" s="5"/>
      <c r="B130" s="41"/>
      <c r="C130" s="5"/>
      <c r="D130" s="5"/>
      <c r="E130" s="5"/>
      <c r="F130" s="5"/>
      <c r="G130" s="4"/>
    </row>
    <row r="131" spans="1:7" ht="15" x14ac:dyDescent="0.2">
      <c r="A131" s="5"/>
      <c r="B131" s="41"/>
      <c r="C131" s="5"/>
      <c r="D131" s="5"/>
      <c r="E131" s="5"/>
      <c r="F131" s="5"/>
      <c r="G131" s="4"/>
    </row>
    <row r="132" spans="1:7" ht="15" x14ac:dyDescent="0.2">
      <c r="A132" s="5"/>
      <c r="B132" s="41"/>
      <c r="C132" s="5"/>
      <c r="D132" s="5"/>
      <c r="E132" s="5"/>
      <c r="F132" s="5"/>
      <c r="G132" s="4"/>
    </row>
    <row r="133" spans="1:7" ht="15" x14ac:dyDescent="0.2">
      <c r="A133" s="5"/>
      <c r="B133" s="41"/>
      <c r="C133" s="5"/>
      <c r="D133" s="5"/>
      <c r="E133" s="5"/>
      <c r="F133" s="5"/>
      <c r="G133" s="4"/>
    </row>
    <row r="134" spans="1:7" ht="15" x14ac:dyDescent="0.2">
      <c r="A134" s="5"/>
      <c r="B134" s="41"/>
      <c r="C134" s="5"/>
      <c r="D134" s="5"/>
      <c r="E134" s="5"/>
      <c r="F134" s="5"/>
      <c r="G134" s="4"/>
    </row>
    <row r="135" spans="1:7" ht="15" x14ac:dyDescent="0.2">
      <c r="A135" s="5"/>
      <c r="B135" s="41"/>
      <c r="C135" s="5"/>
      <c r="D135" s="5"/>
      <c r="E135" s="5"/>
      <c r="F135" s="5"/>
      <c r="G135" s="4"/>
    </row>
    <row r="136" spans="1:7" ht="15" x14ac:dyDescent="0.2">
      <c r="A136" s="5"/>
      <c r="B136" s="41"/>
      <c r="C136" s="5"/>
      <c r="D136" s="5"/>
      <c r="E136" s="5"/>
      <c r="F136" s="5"/>
      <c r="G136" s="4"/>
    </row>
    <row r="137" spans="1:7" ht="15" x14ac:dyDescent="0.2">
      <c r="A137" s="5"/>
      <c r="B137" s="41"/>
      <c r="C137" s="5"/>
      <c r="D137" s="5"/>
      <c r="E137" s="5"/>
      <c r="F137" s="5"/>
      <c r="G137" s="4"/>
    </row>
    <row r="138" spans="1:7" ht="15" x14ac:dyDescent="0.2">
      <c r="A138" s="5"/>
      <c r="B138" s="41"/>
      <c r="C138" s="5"/>
      <c r="D138" s="5"/>
      <c r="E138" s="5"/>
      <c r="F138" s="5"/>
      <c r="G138" s="4"/>
    </row>
    <row r="139" spans="1:7" ht="15" x14ac:dyDescent="0.2">
      <c r="A139" s="5"/>
      <c r="B139" s="41"/>
      <c r="C139" s="5"/>
      <c r="D139" s="5"/>
      <c r="E139" s="5"/>
      <c r="F139" s="5"/>
      <c r="G139" s="4"/>
    </row>
    <row r="140" spans="1:7" ht="15" x14ac:dyDescent="0.2">
      <c r="A140" s="5"/>
      <c r="B140" s="41"/>
      <c r="C140" s="5"/>
      <c r="D140" s="5"/>
      <c r="E140" s="5"/>
      <c r="F140" s="5"/>
      <c r="G140" s="4"/>
    </row>
    <row r="141" spans="1:7" ht="15" x14ac:dyDescent="0.2">
      <c r="A141" s="5"/>
      <c r="B141" s="41"/>
      <c r="C141" s="5"/>
      <c r="D141" s="5"/>
      <c r="E141" s="5"/>
      <c r="F141" s="5"/>
      <c r="G141" s="4"/>
    </row>
    <row r="142" spans="1:7" ht="15" x14ac:dyDescent="0.2">
      <c r="A142" s="5"/>
      <c r="B142" s="41"/>
      <c r="C142" s="5"/>
      <c r="D142" s="5"/>
      <c r="E142" s="5"/>
      <c r="F142" s="5"/>
      <c r="G142" s="4"/>
    </row>
    <row r="143" spans="1:7" ht="15" x14ac:dyDescent="0.2">
      <c r="A143" s="5"/>
      <c r="B143" s="41"/>
      <c r="C143" s="5"/>
      <c r="D143" s="5"/>
      <c r="E143" s="5"/>
      <c r="F143" s="5"/>
      <c r="G143" s="4"/>
    </row>
    <row r="144" spans="1:7" ht="15" x14ac:dyDescent="0.2">
      <c r="A144" s="5"/>
      <c r="B144" s="41"/>
      <c r="C144" s="5"/>
      <c r="D144" s="5"/>
      <c r="E144" s="5"/>
      <c r="F144" s="5"/>
      <c r="G144" s="4"/>
    </row>
    <row r="145" spans="1:7" ht="15" x14ac:dyDescent="0.2">
      <c r="A145" s="5"/>
      <c r="B145" s="41"/>
      <c r="C145" s="5"/>
      <c r="D145" s="5"/>
      <c r="E145" s="5"/>
      <c r="F145" s="5"/>
      <c r="G145" s="4"/>
    </row>
    <row r="146" spans="1:7" ht="15" x14ac:dyDescent="0.2">
      <c r="A146" s="5"/>
      <c r="B146" s="41"/>
      <c r="C146" s="5"/>
      <c r="D146" s="5"/>
      <c r="E146" s="5"/>
      <c r="F146" s="5"/>
      <c r="G146" s="4"/>
    </row>
  </sheetData>
  <mergeCells count="2">
    <mergeCell ref="B17:E17"/>
    <mergeCell ref="A14:J14"/>
  </mergeCells>
  <pageMargins left="0.70866141732283472" right="0.70866141732283472" top="0.74803149606299213" bottom="0.74803149606299213" header="0.31496062992125984" footer="0.31496062992125984"/>
  <pageSetup paperSize="9" scale="82" fitToHeight="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33"/>
  <sheetViews>
    <sheetView showGridLines="0" view="pageBreakPreview" topLeftCell="A19" zoomScaleSheetLayoutView="100" workbookViewId="0">
      <selection activeCell="L29" sqref="L29"/>
    </sheetView>
  </sheetViews>
  <sheetFormatPr defaultRowHeight="12.75" x14ac:dyDescent="0.2"/>
  <cols>
    <col min="1" max="1" width="4" style="66" customWidth="1"/>
    <col min="2" max="2" width="44.42578125" style="66" customWidth="1"/>
    <col min="3" max="3" width="4.42578125" style="66" customWidth="1"/>
    <col min="4" max="4" width="4.5703125" style="66" customWidth="1"/>
    <col min="5" max="7" width="3.5703125" style="66" customWidth="1"/>
    <col min="8" max="8" width="6.7109375" style="66" customWidth="1"/>
    <col min="9" max="9" width="6.5703125" style="66" customWidth="1"/>
    <col min="10" max="10" width="10.28515625" style="66" customWidth="1"/>
    <col min="11" max="11" width="16.28515625" style="66" customWidth="1"/>
    <col min="12" max="12" width="14.140625" style="66" customWidth="1"/>
    <col min="13" max="13" width="15.140625" style="66" customWidth="1"/>
    <col min="14" max="14" width="13.42578125" style="66" customWidth="1"/>
    <col min="15" max="15" width="11.85546875" style="66" customWidth="1"/>
    <col min="16" max="16" width="13" style="66" customWidth="1"/>
    <col min="17" max="17" width="9.42578125" style="66" customWidth="1"/>
    <col min="18" max="18" width="2.42578125" style="66" customWidth="1"/>
    <col min="19" max="247" width="9.140625" style="66" customWidth="1"/>
    <col min="248" max="16384" width="9.140625" style="66"/>
  </cols>
  <sheetData>
    <row r="1" spans="1:19" ht="15.75" x14ac:dyDescent="0.25">
      <c r="J1" s="7" t="s">
        <v>339</v>
      </c>
    </row>
    <row r="2" spans="1:19" ht="15.75" x14ac:dyDescent="0.25">
      <c r="J2" s="7" t="s">
        <v>76</v>
      </c>
    </row>
    <row r="3" spans="1:19" ht="15.75" x14ac:dyDescent="0.25">
      <c r="J3" s="7" t="s">
        <v>401</v>
      </c>
    </row>
    <row r="4" spans="1:19" ht="15.75" x14ac:dyDescent="0.25">
      <c r="J4" s="7" t="s">
        <v>390</v>
      </c>
    </row>
    <row r="5" spans="1:19" ht="15.75" x14ac:dyDescent="0.25">
      <c r="J5" s="7" t="s">
        <v>301</v>
      </c>
    </row>
    <row r="6" spans="1:19" ht="15.75" x14ac:dyDescent="0.25">
      <c r="J6" s="7" t="str">
        <f>'Прил 1'!I6</f>
        <v>от "___" февраля 2017 года №______</v>
      </c>
    </row>
    <row r="8" spans="1:19" ht="15.75" x14ac:dyDescent="0.25">
      <c r="I8" s="86"/>
      <c r="J8" s="7" t="s">
        <v>298</v>
      </c>
    </row>
    <row r="9" spans="1:19" ht="15.75" x14ac:dyDescent="0.25">
      <c r="J9" s="7" t="s">
        <v>76</v>
      </c>
    </row>
    <row r="10" spans="1:19" ht="15.75" x14ac:dyDescent="0.25">
      <c r="J10" s="7" t="s">
        <v>84</v>
      </c>
    </row>
    <row r="11" spans="1:19" ht="15.75" x14ac:dyDescent="0.25">
      <c r="A11" s="87"/>
      <c r="B11" s="87"/>
      <c r="C11" s="87"/>
      <c r="D11" s="87"/>
      <c r="E11" s="87"/>
      <c r="F11" s="87"/>
      <c r="G11" s="87"/>
      <c r="H11" s="87"/>
      <c r="I11" s="87"/>
      <c r="J11" s="7" t="s">
        <v>301</v>
      </c>
      <c r="K11" s="67"/>
      <c r="L11" s="67"/>
      <c r="M11" s="67"/>
      <c r="N11" s="67"/>
      <c r="O11" s="67"/>
      <c r="P11" s="67"/>
      <c r="Q11" s="67"/>
      <c r="R11" s="67"/>
    </row>
    <row r="12" spans="1:19" ht="15.75" x14ac:dyDescent="0.25">
      <c r="A12" s="87"/>
      <c r="B12" s="87"/>
      <c r="C12" s="87"/>
      <c r="D12" s="87"/>
      <c r="E12" s="87"/>
      <c r="F12" s="87"/>
      <c r="G12" s="87"/>
      <c r="H12" s="87"/>
      <c r="I12" s="87"/>
      <c r="J12" s="7" t="s">
        <v>389</v>
      </c>
      <c r="K12" s="67"/>
      <c r="L12" s="67"/>
      <c r="M12" s="67"/>
      <c r="N12" s="67"/>
      <c r="O12" s="67"/>
      <c r="P12" s="67"/>
      <c r="Q12" s="67"/>
      <c r="R12" s="67"/>
    </row>
    <row r="13" spans="1:19" ht="15" x14ac:dyDescent="0.2">
      <c r="A13" s="87"/>
      <c r="B13" s="87"/>
      <c r="C13" s="87"/>
      <c r="D13" s="87"/>
      <c r="E13" s="87"/>
      <c r="F13" s="87"/>
      <c r="G13" s="87"/>
      <c r="H13" s="87"/>
      <c r="I13" s="87"/>
      <c r="J13" s="87"/>
      <c r="K13" s="67"/>
      <c r="L13" s="67"/>
      <c r="M13" s="67"/>
      <c r="N13" s="67"/>
      <c r="O13" s="67"/>
      <c r="P13" s="67"/>
      <c r="Q13" s="67"/>
      <c r="R13" s="67"/>
    </row>
    <row r="14" spans="1:19" ht="163.5" customHeight="1" x14ac:dyDescent="0.2">
      <c r="A14" s="69"/>
      <c r="B14" s="187" t="s">
        <v>306</v>
      </c>
      <c r="C14" s="187"/>
      <c r="D14" s="187"/>
      <c r="E14" s="187"/>
      <c r="F14" s="187"/>
      <c r="G14" s="187"/>
      <c r="H14" s="187"/>
      <c r="I14" s="187"/>
      <c r="J14" s="187"/>
      <c r="K14" s="67"/>
      <c r="L14" s="67"/>
      <c r="M14" s="67"/>
      <c r="N14" s="67"/>
      <c r="O14" s="67"/>
      <c r="P14" s="67"/>
      <c r="Q14" s="67"/>
      <c r="R14" s="67"/>
    </row>
    <row r="15" spans="1:19" ht="18.75" x14ac:dyDescent="0.2">
      <c r="A15" s="68"/>
      <c r="B15" s="70"/>
      <c r="C15" s="70"/>
      <c r="D15" s="70"/>
      <c r="E15" s="70"/>
      <c r="F15" s="70"/>
      <c r="G15" s="70"/>
      <c r="H15" s="70"/>
      <c r="I15" s="188" t="s">
        <v>294</v>
      </c>
      <c r="J15" s="188"/>
      <c r="K15" s="67"/>
      <c r="L15" s="67"/>
      <c r="M15" s="67"/>
      <c r="N15" s="67"/>
      <c r="O15" s="67"/>
      <c r="P15" s="67"/>
      <c r="Q15" s="67"/>
      <c r="R15" s="67"/>
    </row>
    <row r="16" spans="1:19" ht="67.5" x14ac:dyDescent="0.2">
      <c r="A16" s="71" t="s">
        <v>295</v>
      </c>
      <c r="B16" s="72" t="s">
        <v>4</v>
      </c>
      <c r="C16" s="88" t="s">
        <v>5</v>
      </c>
      <c r="D16" s="89" t="s">
        <v>26</v>
      </c>
      <c r="E16" s="189" t="s">
        <v>6</v>
      </c>
      <c r="F16" s="189"/>
      <c r="G16" s="189"/>
      <c r="H16" s="189"/>
      <c r="I16" s="89" t="s">
        <v>7</v>
      </c>
      <c r="J16" s="71" t="s">
        <v>166</v>
      </c>
      <c r="K16" s="73"/>
      <c r="L16" s="73"/>
      <c r="M16" s="73"/>
      <c r="N16" s="73"/>
      <c r="O16" s="73"/>
      <c r="P16" s="73"/>
      <c r="Q16" s="73"/>
      <c r="R16" s="74"/>
      <c r="S16" s="75"/>
    </row>
    <row r="17" spans="1:18" ht="78.75" x14ac:dyDescent="0.2">
      <c r="A17" s="76">
        <v>1</v>
      </c>
      <c r="B17" s="90" t="s">
        <v>384</v>
      </c>
      <c r="C17" s="77" t="s">
        <v>296</v>
      </c>
      <c r="D17" s="77" t="s">
        <v>296</v>
      </c>
      <c r="E17" s="78" t="s">
        <v>296</v>
      </c>
      <c r="F17" s="76" t="s">
        <v>296</v>
      </c>
      <c r="G17" s="76"/>
      <c r="H17" s="79" t="s">
        <v>296</v>
      </c>
      <c r="I17" s="80" t="s">
        <v>296</v>
      </c>
      <c r="J17" s="81">
        <f>J18</f>
        <v>500</v>
      </c>
      <c r="K17" s="82"/>
      <c r="L17" s="67"/>
      <c r="M17" s="67"/>
      <c r="N17" s="67"/>
      <c r="O17" s="67"/>
      <c r="P17" s="67"/>
      <c r="Q17" s="67"/>
      <c r="R17" s="67"/>
    </row>
    <row r="18" spans="1:18" s="97" customFormat="1" ht="22.15" customHeight="1" x14ac:dyDescent="0.25">
      <c r="A18" s="93" t="s">
        <v>296</v>
      </c>
      <c r="B18" s="98" t="s">
        <v>92</v>
      </c>
      <c r="C18" s="99" t="s">
        <v>85</v>
      </c>
      <c r="D18" s="99" t="s">
        <v>13</v>
      </c>
      <c r="E18" s="99"/>
      <c r="F18" s="99"/>
      <c r="G18" s="99"/>
      <c r="H18" s="99"/>
      <c r="I18" s="100"/>
      <c r="J18" s="94">
        <f>J19</f>
        <v>500</v>
      </c>
      <c r="K18" s="95"/>
      <c r="L18" s="96"/>
      <c r="M18" s="96"/>
      <c r="N18" s="96"/>
      <c r="O18" s="96"/>
      <c r="P18" s="96"/>
      <c r="Q18" s="96"/>
      <c r="R18" s="96"/>
    </row>
    <row r="19" spans="1:18" ht="30.75" customHeight="1" x14ac:dyDescent="0.25">
      <c r="A19" s="83" t="s">
        <v>296</v>
      </c>
      <c r="B19" s="101" t="s">
        <v>147</v>
      </c>
      <c r="C19" s="99" t="s">
        <v>85</v>
      </c>
      <c r="D19" s="99" t="s">
        <v>13</v>
      </c>
      <c r="E19" s="99" t="s">
        <v>146</v>
      </c>
      <c r="F19" s="100"/>
      <c r="G19" s="99"/>
      <c r="H19" s="99"/>
      <c r="I19" s="100"/>
      <c r="J19" s="94">
        <f>J20</f>
        <v>500</v>
      </c>
      <c r="K19" s="82"/>
      <c r="L19" s="67"/>
      <c r="M19" s="67"/>
      <c r="N19" s="67"/>
      <c r="O19" s="67"/>
      <c r="P19" s="67"/>
      <c r="Q19" s="67"/>
      <c r="R19" s="67"/>
    </row>
    <row r="20" spans="1:18" ht="29.25" customHeight="1" x14ac:dyDescent="0.25">
      <c r="A20" s="83" t="s">
        <v>296</v>
      </c>
      <c r="B20" s="101" t="s">
        <v>148</v>
      </c>
      <c r="C20" s="99" t="s">
        <v>85</v>
      </c>
      <c r="D20" s="99" t="s">
        <v>13</v>
      </c>
      <c r="E20" s="99" t="s">
        <v>146</v>
      </c>
      <c r="F20" s="100">
        <v>3</v>
      </c>
      <c r="G20" s="99"/>
      <c r="H20" s="99"/>
      <c r="I20" s="100"/>
      <c r="J20" s="94">
        <f>J21</f>
        <v>500</v>
      </c>
      <c r="K20" s="82"/>
      <c r="L20" s="67"/>
      <c r="M20" s="67"/>
      <c r="N20" s="67"/>
      <c r="O20" s="67"/>
      <c r="P20" s="67"/>
      <c r="Q20" s="67"/>
      <c r="R20" s="67"/>
    </row>
    <row r="21" spans="1:18" ht="45.75" customHeight="1" x14ac:dyDescent="0.25">
      <c r="A21" s="83" t="s">
        <v>296</v>
      </c>
      <c r="B21" s="101" t="s">
        <v>149</v>
      </c>
      <c r="C21" s="99" t="s">
        <v>85</v>
      </c>
      <c r="D21" s="99" t="s">
        <v>13</v>
      </c>
      <c r="E21" s="99" t="s">
        <v>146</v>
      </c>
      <c r="F21" s="100">
        <v>3</v>
      </c>
      <c r="G21" s="99" t="s">
        <v>181</v>
      </c>
      <c r="H21" s="99" t="s">
        <v>258</v>
      </c>
      <c r="I21" s="100"/>
      <c r="J21" s="94">
        <f>SUM(J22:J23)</f>
        <v>500</v>
      </c>
      <c r="K21" s="82"/>
      <c r="L21" s="67"/>
      <c r="M21" s="67"/>
      <c r="N21" s="67"/>
      <c r="O21" s="67"/>
      <c r="P21" s="67"/>
      <c r="Q21" s="67"/>
      <c r="R21" s="67"/>
    </row>
    <row r="22" spans="1:18" ht="47.25" x14ac:dyDescent="0.25">
      <c r="A22" s="83" t="s">
        <v>296</v>
      </c>
      <c r="B22" s="101" t="s">
        <v>196</v>
      </c>
      <c r="C22" s="99" t="s">
        <v>85</v>
      </c>
      <c r="D22" s="99" t="s">
        <v>13</v>
      </c>
      <c r="E22" s="99" t="s">
        <v>146</v>
      </c>
      <c r="F22" s="100">
        <v>3</v>
      </c>
      <c r="G22" s="99" t="s">
        <v>181</v>
      </c>
      <c r="H22" s="99" t="s">
        <v>258</v>
      </c>
      <c r="I22" s="100">
        <v>240</v>
      </c>
      <c r="J22" s="94">
        <f>'Прил 3'!J288</f>
        <v>5</v>
      </c>
      <c r="K22" s="82"/>
      <c r="L22" s="67"/>
      <c r="M22" s="67"/>
      <c r="N22" s="67"/>
      <c r="O22" s="67"/>
      <c r="P22" s="67"/>
      <c r="Q22" s="67"/>
      <c r="R22" s="67"/>
    </row>
    <row r="23" spans="1:18" ht="78.75" x14ac:dyDescent="0.25">
      <c r="A23" s="83"/>
      <c r="B23" s="101" t="s">
        <v>396</v>
      </c>
      <c r="C23" s="99" t="s">
        <v>85</v>
      </c>
      <c r="D23" s="99" t="s">
        <v>13</v>
      </c>
      <c r="E23" s="99" t="s">
        <v>146</v>
      </c>
      <c r="F23" s="100">
        <v>3</v>
      </c>
      <c r="G23" s="99" t="s">
        <v>181</v>
      </c>
      <c r="H23" s="99" t="s">
        <v>258</v>
      </c>
      <c r="I23" s="100">
        <v>810</v>
      </c>
      <c r="J23" s="94">
        <f>'Прил 3'!J289</f>
        <v>495</v>
      </c>
      <c r="K23" s="82"/>
      <c r="L23" s="67"/>
      <c r="M23" s="67"/>
      <c r="N23" s="67"/>
      <c r="O23" s="67"/>
      <c r="P23" s="67"/>
      <c r="Q23" s="67"/>
      <c r="R23" s="67"/>
    </row>
    <row r="24" spans="1:18" ht="78.75" x14ac:dyDescent="0.2">
      <c r="A24" s="76">
        <v>2</v>
      </c>
      <c r="B24" s="90" t="s">
        <v>299</v>
      </c>
      <c r="C24" s="77" t="s">
        <v>296</v>
      </c>
      <c r="D24" s="77" t="s">
        <v>296</v>
      </c>
      <c r="E24" s="78" t="s">
        <v>296</v>
      </c>
      <c r="F24" s="76" t="s">
        <v>296</v>
      </c>
      <c r="G24" s="76"/>
      <c r="H24" s="79" t="s">
        <v>296</v>
      </c>
      <c r="I24" s="80" t="s">
        <v>296</v>
      </c>
      <c r="J24" s="81">
        <f>J25</f>
        <v>100</v>
      </c>
      <c r="K24" s="82"/>
      <c r="L24" s="67"/>
      <c r="M24" s="67"/>
      <c r="N24" s="67"/>
      <c r="O24" s="67"/>
      <c r="P24" s="67"/>
      <c r="Q24" s="67"/>
      <c r="R24" s="67"/>
    </row>
    <row r="25" spans="1:18" ht="15.75" x14ac:dyDescent="0.25">
      <c r="A25" s="83" t="s">
        <v>296</v>
      </c>
      <c r="B25" s="98" t="s">
        <v>92</v>
      </c>
      <c r="C25" s="93">
        <v>10</v>
      </c>
      <c r="D25" s="93">
        <v>3</v>
      </c>
      <c r="E25" s="107"/>
      <c r="F25" s="108"/>
      <c r="G25" s="108"/>
      <c r="H25" s="109"/>
      <c r="I25" s="110" t="s">
        <v>296</v>
      </c>
      <c r="J25" s="94">
        <f>J26</f>
        <v>100</v>
      </c>
      <c r="K25" s="82"/>
      <c r="L25" s="67"/>
      <c r="M25" s="67"/>
      <c r="N25" s="67"/>
      <c r="O25" s="67"/>
      <c r="P25" s="67"/>
      <c r="Q25" s="67"/>
      <c r="R25" s="67"/>
    </row>
    <row r="26" spans="1:18" ht="15.75" x14ac:dyDescent="0.25">
      <c r="A26" s="77"/>
      <c r="B26" s="101" t="s">
        <v>116</v>
      </c>
      <c r="C26" s="99" t="s">
        <v>85</v>
      </c>
      <c r="D26" s="99" t="s">
        <v>13</v>
      </c>
      <c r="E26" s="99" t="s">
        <v>100</v>
      </c>
      <c r="F26" s="100"/>
      <c r="G26" s="99"/>
      <c r="H26" s="111"/>
      <c r="I26" s="100"/>
      <c r="J26" s="94">
        <f>J27</f>
        <v>100</v>
      </c>
      <c r="K26" s="82"/>
      <c r="L26" s="67"/>
      <c r="M26" s="67"/>
      <c r="N26" s="67"/>
      <c r="O26" s="67"/>
      <c r="P26" s="67"/>
      <c r="Q26" s="67"/>
      <c r="R26" s="67"/>
    </row>
    <row r="27" spans="1:18" ht="15.75" x14ac:dyDescent="0.25">
      <c r="A27" s="83" t="s">
        <v>296</v>
      </c>
      <c r="B27" s="101" t="s">
        <v>117</v>
      </c>
      <c r="C27" s="99" t="s">
        <v>85</v>
      </c>
      <c r="D27" s="99" t="s">
        <v>13</v>
      </c>
      <c r="E27" s="99" t="s">
        <v>100</v>
      </c>
      <c r="F27" s="100">
        <v>9</v>
      </c>
      <c r="G27" s="99"/>
      <c r="H27" s="111"/>
      <c r="I27" s="100"/>
      <c r="J27" s="94">
        <f>J28</f>
        <v>100</v>
      </c>
      <c r="K27" s="82"/>
      <c r="L27" s="67"/>
      <c r="M27" s="67"/>
      <c r="N27" s="67"/>
      <c r="O27" s="67"/>
      <c r="P27" s="67"/>
      <c r="Q27" s="67"/>
      <c r="R27" s="67"/>
    </row>
    <row r="28" spans="1:18" ht="15.75" x14ac:dyDescent="0.25">
      <c r="A28" s="83" t="s">
        <v>296</v>
      </c>
      <c r="B28" s="101" t="s">
        <v>157</v>
      </c>
      <c r="C28" s="99" t="s">
        <v>85</v>
      </c>
      <c r="D28" s="99" t="s">
        <v>13</v>
      </c>
      <c r="E28" s="99" t="s">
        <v>100</v>
      </c>
      <c r="F28" s="100">
        <v>9</v>
      </c>
      <c r="G28" s="99" t="s">
        <v>181</v>
      </c>
      <c r="H28" s="111" t="s">
        <v>254</v>
      </c>
      <c r="I28" s="100"/>
      <c r="J28" s="94">
        <f>J29</f>
        <v>100</v>
      </c>
      <c r="K28" s="82"/>
      <c r="L28" s="67"/>
      <c r="M28" s="67"/>
      <c r="N28" s="67"/>
      <c r="O28" s="67"/>
      <c r="P28" s="67"/>
      <c r="Q28" s="67"/>
      <c r="R28" s="67"/>
    </row>
    <row r="29" spans="1:18" ht="31.5" x14ac:dyDescent="0.25">
      <c r="A29" s="83" t="s">
        <v>296</v>
      </c>
      <c r="B29" s="101" t="s">
        <v>191</v>
      </c>
      <c r="C29" s="99" t="s">
        <v>85</v>
      </c>
      <c r="D29" s="99" t="s">
        <v>13</v>
      </c>
      <c r="E29" s="99" t="s">
        <v>100</v>
      </c>
      <c r="F29" s="100">
        <v>9</v>
      </c>
      <c r="G29" s="99" t="s">
        <v>181</v>
      </c>
      <c r="H29" s="111" t="s">
        <v>254</v>
      </c>
      <c r="I29" s="100">
        <v>310</v>
      </c>
      <c r="J29" s="94">
        <f>'Прил 3'!J293</f>
        <v>100</v>
      </c>
      <c r="K29" s="82"/>
      <c r="L29" s="67"/>
      <c r="M29" s="67"/>
      <c r="N29" s="67"/>
      <c r="O29" s="67"/>
      <c r="P29" s="67"/>
      <c r="Q29" s="67"/>
      <c r="R29" s="67"/>
    </row>
    <row r="30" spans="1:18" ht="15.75" x14ac:dyDescent="0.2">
      <c r="A30" s="102" t="s">
        <v>296</v>
      </c>
      <c r="B30" s="103" t="s">
        <v>297</v>
      </c>
      <c r="C30" s="91" t="s">
        <v>296</v>
      </c>
      <c r="D30" s="91" t="s">
        <v>296</v>
      </c>
      <c r="E30" s="91" t="s">
        <v>296</v>
      </c>
      <c r="F30" s="104" t="s">
        <v>296</v>
      </c>
      <c r="G30" s="104"/>
      <c r="H30" s="105" t="s">
        <v>296</v>
      </c>
      <c r="I30" s="106" t="s">
        <v>296</v>
      </c>
      <c r="J30" s="92">
        <f>J17+J24</f>
        <v>600</v>
      </c>
      <c r="K30" s="82"/>
      <c r="L30" s="67"/>
      <c r="M30" s="67"/>
      <c r="N30" s="67"/>
      <c r="O30" s="67"/>
      <c r="P30" s="67"/>
      <c r="Q30" s="67"/>
      <c r="R30" s="67"/>
    </row>
    <row r="31" spans="1:18" x14ac:dyDescent="0.2">
      <c r="A31" s="67"/>
      <c r="B31" s="67"/>
      <c r="C31" s="67"/>
      <c r="D31" s="67"/>
      <c r="E31" s="67"/>
      <c r="F31" s="67"/>
      <c r="G31" s="67"/>
      <c r="H31" s="67"/>
      <c r="I31" s="67"/>
      <c r="J31" s="67"/>
      <c r="K31" s="67"/>
      <c r="L31" s="67"/>
      <c r="M31" s="67"/>
      <c r="N31" s="67"/>
      <c r="O31" s="67"/>
      <c r="P31" s="67"/>
      <c r="Q31" s="67"/>
      <c r="R31" s="67"/>
    </row>
    <row r="32" spans="1:18" x14ac:dyDescent="0.2">
      <c r="A32" s="67"/>
      <c r="B32" s="67"/>
      <c r="C32" s="67"/>
      <c r="D32" s="67"/>
      <c r="E32" s="67"/>
      <c r="F32" s="67"/>
      <c r="G32" s="67"/>
      <c r="H32" s="67"/>
      <c r="I32" s="67"/>
      <c r="J32" s="67"/>
      <c r="K32" s="67"/>
      <c r="L32" s="67"/>
      <c r="M32" s="67"/>
      <c r="N32" s="67"/>
      <c r="O32" s="67"/>
      <c r="P32" s="67"/>
      <c r="Q32" s="67"/>
      <c r="R32" s="67"/>
    </row>
    <row r="33" spans="1:18" ht="15.75" x14ac:dyDescent="0.25">
      <c r="A33" s="84"/>
      <c r="B33" s="67"/>
      <c r="C33" s="67"/>
      <c r="D33" s="67"/>
      <c r="E33" s="67"/>
      <c r="F33" s="67"/>
      <c r="G33" s="67"/>
      <c r="H33" s="67"/>
      <c r="I33" s="67"/>
      <c r="J33" s="85"/>
      <c r="K33" s="67"/>
      <c r="L33" s="67"/>
      <c r="M33" s="67"/>
      <c r="N33" s="67"/>
      <c r="O33" s="67"/>
      <c r="P33" s="67"/>
      <c r="Q33" s="67"/>
      <c r="R33" s="67"/>
    </row>
  </sheetData>
  <mergeCells count="3">
    <mergeCell ref="B14:J14"/>
    <mergeCell ref="I15:J15"/>
    <mergeCell ref="E16:H16"/>
  </mergeCells>
  <pageMargins left="0.78740157480314965" right="0.39370078740157483" top="0.39370078740157483" bottom="0.39370078740157483" header="0.19685039370078741" footer="0.19685039370078741"/>
  <pageSetup scale="90" fitToHeight="0"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32"/>
  <sheetViews>
    <sheetView showGridLines="0" view="pageBreakPreview" zoomScaleSheetLayoutView="100" workbookViewId="0">
      <selection activeCell="K3" sqref="K3"/>
    </sheetView>
  </sheetViews>
  <sheetFormatPr defaultRowHeight="12.75" x14ac:dyDescent="0.2"/>
  <cols>
    <col min="1" max="1" width="4" style="66" customWidth="1"/>
    <col min="2" max="2" width="44.42578125" style="66" customWidth="1"/>
    <col min="3" max="3" width="4.42578125" style="66" customWidth="1"/>
    <col min="4" max="4" width="4.5703125" style="66" customWidth="1"/>
    <col min="5" max="7" width="3.5703125" style="66" customWidth="1"/>
    <col min="8" max="8" width="6.7109375" style="66" customWidth="1"/>
    <col min="9" max="9" width="6.5703125" style="66" customWidth="1"/>
    <col min="10" max="10" width="10.28515625" style="66" customWidth="1"/>
    <col min="11" max="11" width="9.140625" style="66" customWidth="1"/>
    <col min="12" max="12" width="14.140625" style="66" customWidth="1"/>
    <col min="13" max="13" width="15.140625" style="66" customWidth="1"/>
    <col min="14" max="14" width="13.42578125" style="66" customWidth="1"/>
    <col min="15" max="15" width="11.85546875" style="66" customWidth="1"/>
    <col min="16" max="16" width="13" style="66" customWidth="1"/>
    <col min="17" max="17" width="9.42578125" style="66" customWidth="1"/>
    <col min="18" max="18" width="2.42578125" style="66" customWidth="1"/>
    <col min="19" max="247" width="9.140625" style="66" customWidth="1"/>
    <col min="248" max="16384" width="9.140625" style="66"/>
  </cols>
  <sheetData>
    <row r="1" spans="1:19" ht="15.75" x14ac:dyDescent="0.25">
      <c r="K1" s="7" t="s">
        <v>101</v>
      </c>
    </row>
    <row r="2" spans="1:19" ht="15.75" x14ac:dyDescent="0.25">
      <c r="K2" s="7" t="s">
        <v>76</v>
      </c>
    </row>
    <row r="3" spans="1:19" ht="15.75" x14ac:dyDescent="0.25">
      <c r="K3" s="7" t="s">
        <v>401</v>
      </c>
    </row>
    <row r="4" spans="1:19" ht="15.75" x14ac:dyDescent="0.25">
      <c r="K4" s="7" t="s">
        <v>390</v>
      </c>
    </row>
    <row r="5" spans="1:19" ht="15.75" x14ac:dyDescent="0.25">
      <c r="K5" s="7" t="s">
        <v>301</v>
      </c>
    </row>
    <row r="6" spans="1:19" ht="15.75" x14ac:dyDescent="0.25">
      <c r="K6" s="7" t="str">
        <f>'Прил 1'!I6</f>
        <v>от "___" февраля 2017 года №______</v>
      </c>
    </row>
    <row r="8" spans="1:19" ht="15.75" x14ac:dyDescent="0.25">
      <c r="I8" s="86"/>
      <c r="K8" s="7" t="s">
        <v>300</v>
      </c>
    </row>
    <row r="9" spans="1:19" ht="15.75" x14ac:dyDescent="0.25">
      <c r="K9" s="7" t="s">
        <v>76</v>
      </c>
    </row>
    <row r="10" spans="1:19" ht="15.75" x14ac:dyDescent="0.25">
      <c r="K10" s="7" t="s">
        <v>84</v>
      </c>
    </row>
    <row r="11" spans="1:19" ht="15.75" x14ac:dyDescent="0.25">
      <c r="A11" s="87"/>
      <c r="B11" s="87"/>
      <c r="C11" s="87"/>
      <c r="D11" s="87"/>
      <c r="E11" s="87"/>
      <c r="F11" s="87"/>
      <c r="G11" s="87"/>
      <c r="H11" s="87"/>
      <c r="I11" s="87"/>
      <c r="K11" s="7" t="s">
        <v>192</v>
      </c>
      <c r="L11" s="67"/>
      <c r="M11" s="67"/>
      <c r="N11" s="67"/>
      <c r="O11" s="67"/>
      <c r="P11" s="67"/>
      <c r="Q11" s="67"/>
      <c r="R11" s="67"/>
    </row>
    <row r="12" spans="1:19" ht="15.75" x14ac:dyDescent="0.25">
      <c r="A12" s="87"/>
      <c r="B12" s="87"/>
      <c r="C12" s="87"/>
      <c r="D12" s="87"/>
      <c r="E12" s="87"/>
      <c r="F12" s="87"/>
      <c r="G12" s="87"/>
      <c r="H12" s="87"/>
      <c r="I12" s="87"/>
      <c r="K12" s="7" t="s">
        <v>389</v>
      </c>
      <c r="L12" s="67"/>
      <c r="M12" s="67"/>
      <c r="N12" s="67"/>
      <c r="O12" s="67"/>
      <c r="P12" s="67"/>
      <c r="Q12" s="67"/>
      <c r="R12" s="67"/>
    </row>
    <row r="13" spans="1:19" ht="15" x14ac:dyDescent="0.2">
      <c r="A13" s="87"/>
      <c r="B13" s="87"/>
      <c r="C13" s="87"/>
      <c r="D13" s="87"/>
      <c r="E13" s="87"/>
      <c r="F13" s="87"/>
      <c r="G13" s="87"/>
      <c r="H13" s="87"/>
      <c r="I13" s="87"/>
      <c r="J13" s="87"/>
      <c r="K13" s="67"/>
      <c r="L13" s="67"/>
      <c r="M13" s="67"/>
      <c r="N13" s="67"/>
      <c r="O13" s="67"/>
      <c r="P13" s="67"/>
      <c r="Q13" s="67"/>
      <c r="R13" s="67"/>
    </row>
    <row r="14" spans="1:19" ht="150.75" customHeight="1" x14ac:dyDescent="0.2">
      <c r="A14" s="187" t="s">
        <v>305</v>
      </c>
      <c r="B14" s="187"/>
      <c r="C14" s="187"/>
      <c r="D14" s="187"/>
      <c r="E14" s="187"/>
      <c r="F14" s="187"/>
      <c r="G14" s="187"/>
      <c r="H14" s="187"/>
      <c r="I14" s="187"/>
      <c r="J14" s="187"/>
      <c r="K14" s="187"/>
      <c r="L14" s="67"/>
      <c r="M14" s="67"/>
      <c r="N14" s="67"/>
      <c r="O14" s="67"/>
      <c r="P14" s="67"/>
      <c r="Q14" s="67"/>
      <c r="R14" s="67"/>
    </row>
    <row r="15" spans="1:19" ht="18.75" x14ac:dyDescent="0.2">
      <c r="A15" s="68"/>
      <c r="B15" s="70"/>
      <c r="C15" s="70"/>
      <c r="D15" s="70"/>
      <c r="E15" s="70"/>
      <c r="F15" s="70"/>
      <c r="G15" s="70"/>
      <c r="H15" s="70"/>
      <c r="I15" s="188" t="s">
        <v>294</v>
      </c>
      <c r="J15" s="188"/>
      <c r="K15" s="67"/>
      <c r="L15" s="67"/>
      <c r="M15" s="67"/>
      <c r="N15" s="67"/>
      <c r="O15" s="67"/>
      <c r="P15" s="67"/>
      <c r="Q15" s="67"/>
      <c r="R15" s="67"/>
    </row>
    <row r="16" spans="1:19" ht="67.5" x14ac:dyDescent="0.2">
      <c r="A16" s="71" t="s">
        <v>295</v>
      </c>
      <c r="B16" s="72" t="s">
        <v>4</v>
      </c>
      <c r="C16" s="88" t="s">
        <v>5</v>
      </c>
      <c r="D16" s="89" t="s">
        <v>26</v>
      </c>
      <c r="E16" s="189" t="s">
        <v>6</v>
      </c>
      <c r="F16" s="189"/>
      <c r="G16" s="189"/>
      <c r="H16" s="189"/>
      <c r="I16" s="89" t="s">
        <v>7</v>
      </c>
      <c r="J16" s="71" t="s">
        <v>283</v>
      </c>
      <c r="K16" s="71" t="s">
        <v>302</v>
      </c>
      <c r="L16" s="73"/>
      <c r="M16" s="73"/>
      <c r="N16" s="73"/>
      <c r="O16" s="73"/>
      <c r="P16" s="73"/>
      <c r="Q16" s="73"/>
      <c r="R16" s="74"/>
      <c r="S16" s="75"/>
    </row>
    <row r="17" spans="1:18" ht="78.75" x14ac:dyDescent="0.2">
      <c r="A17" s="76">
        <v>1</v>
      </c>
      <c r="B17" s="90" t="s">
        <v>384</v>
      </c>
      <c r="C17" s="77" t="s">
        <v>296</v>
      </c>
      <c r="D17" s="77" t="s">
        <v>296</v>
      </c>
      <c r="E17" s="78" t="s">
        <v>296</v>
      </c>
      <c r="F17" s="76" t="s">
        <v>296</v>
      </c>
      <c r="G17" s="76"/>
      <c r="H17" s="79" t="s">
        <v>296</v>
      </c>
      <c r="I17" s="80" t="s">
        <v>296</v>
      </c>
      <c r="J17" s="81">
        <f t="shared" ref="J17:K21" si="0">J18</f>
        <v>500</v>
      </c>
      <c r="K17" s="81">
        <f t="shared" si="0"/>
        <v>500</v>
      </c>
      <c r="L17" s="67"/>
      <c r="M17" s="67"/>
      <c r="N17" s="67"/>
      <c r="O17" s="67"/>
      <c r="P17" s="67"/>
      <c r="Q17" s="67"/>
      <c r="R17" s="67"/>
    </row>
    <row r="18" spans="1:18" s="97" customFormat="1" ht="22.15" customHeight="1" x14ac:dyDescent="0.25">
      <c r="A18" s="93" t="s">
        <v>296</v>
      </c>
      <c r="B18" s="98" t="s">
        <v>92</v>
      </c>
      <c r="C18" s="99" t="s">
        <v>85</v>
      </c>
      <c r="D18" s="99" t="s">
        <v>13</v>
      </c>
      <c r="E18" s="99"/>
      <c r="F18" s="99"/>
      <c r="G18" s="99"/>
      <c r="H18" s="99"/>
      <c r="I18" s="100"/>
      <c r="J18" s="94">
        <f t="shared" si="0"/>
        <v>500</v>
      </c>
      <c r="K18" s="94">
        <f t="shared" si="0"/>
        <v>500</v>
      </c>
      <c r="L18" s="96"/>
      <c r="M18" s="96"/>
      <c r="N18" s="96"/>
      <c r="O18" s="96"/>
      <c r="P18" s="96"/>
      <c r="Q18" s="96"/>
      <c r="R18" s="96"/>
    </row>
    <row r="19" spans="1:18" ht="30.75" customHeight="1" x14ac:dyDescent="0.25">
      <c r="A19" s="83" t="s">
        <v>296</v>
      </c>
      <c r="B19" s="101" t="s">
        <v>147</v>
      </c>
      <c r="C19" s="99" t="s">
        <v>85</v>
      </c>
      <c r="D19" s="99" t="s">
        <v>13</v>
      </c>
      <c r="E19" s="99" t="s">
        <v>146</v>
      </c>
      <c r="F19" s="100"/>
      <c r="G19" s="99"/>
      <c r="H19" s="99"/>
      <c r="I19" s="100"/>
      <c r="J19" s="94">
        <f t="shared" si="0"/>
        <v>500</v>
      </c>
      <c r="K19" s="94">
        <f t="shared" si="0"/>
        <v>500</v>
      </c>
      <c r="L19" s="67"/>
      <c r="M19" s="67"/>
      <c r="N19" s="67"/>
      <c r="O19" s="67"/>
      <c r="P19" s="67"/>
      <c r="Q19" s="67"/>
      <c r="R19" s="67"/>
    </row>
    <row r="20" spans="1:18" ht="29.25" customHeight="1" x14ac:dyDescent="0.25">
      <c r="A20" s="83" t="s">
        <v>296</v>
      </c>
      <c r="B20" s="101" t="s">
        <v>148</v>
      </c>
      <c r="C20" s="99" t="s">
        <v>85</v>
      </c>
      <c r="D20" s="99" t="s">
        <v>13</v>
      </c>
      <c r="E20" s="99" t="s">
        <v>146</v>
      </c>
      <c r="F20" s="100">
        <v>3</v>
      </c>
      <c r="G20" s="99"/>
      <c r="H20" s="99"/>
      <c r="I20" s="100"/>
      <c r="J20" s="94">
        <f t="shared" si="0"/>
        <v>500</v>
      </c>
      <c r="K20" s="94">
        <f t="shared" si="0"/>
        <v>500</v>
      </c>
      <c r="L20" s="67"/>
      <c r="M20" s="67"/>
      <c r="N20" s="67"/>
      <c r="O20" s="67"/>
      <c r="P20" s="67"/>
      <c r="Q20" s="67"/>
      <c r="R20" s="67"/>
    </row>
    <row r="21" spans="1:18" ht="45.75" customHeight="1" x14ac:dyDescent="0.25">
      <c r="A21" s="83" t="s">
        <v>296</v>
      </c>
      <c r="B21" s="101" t="s">
        <v>149</v>
      </c>
      <c r="C21" s="99" t="s">
        <v>85</v>
      </c>
      <c r="D21" s="99" t="s">
        <v>13</v>
      </c>
      <c r="E21" s="99" t="s">
        <v>146</v>
      </c>
      <c r="F21" s="100">
        <v>3</v>
      </c>
      <c r="G21" s="99" t="s">
        <v>181</v>
      </c>
      <c r="H21" s="99" t="s">
        <v>258</v>
      </c>
      <c r="I21" s="100"/>
      <c r="J21" s="94">
        <f t="shared" si="0"/>
        <v>500</v>
      </c>
      <c r="K21" s="94">
        <f t="shared" si="0"/>
        <v>500</v>
      </c>
      <c r="L21" s="67"/>
      <c r="M21" s="67"/>
      <c r="N21" s="67"/>
      <c r="O21" s="67"/>
      <c r="P21" s="67"/>
      <c r="Q21" s="67"/>
      <c r="R21" s="67"/>
    </row>
    <row r="22" spans="1:18" ht="78.75" x14ac:dyDescent="0.25">
      <c r="A22" s="83" t="s">
        <v>296</v>
      </c>
      <c r="B22" s="101" t="s">
        <v>396</v>
      </c>
      <c r="C22" s="99" t="s">
        <v>85</v>
      </c>
      <c r="D22" s="99" t="s">
        <v>13</v>
      </c>
      <c r="E22" s="99" t="s">
        <v>146</v>
      </c>
      <c r="F22" s="100">
        <v>3</v>
      </c>
      <c r="G22" s="99" t="s">
        <v>181</v>
      </c>
      <c r="H22" s="99" t="s">
        <v>258</v>
      </c>
      <c r="I22" s="100">
        <v>810</v>
      </c>
      <c r="J22" s="94">
        <f>'Прил 4'!J390</f>
        <v>500</v>
      </c>
      <c r="K22" s="94">
        <f>'Прил 4'!K390</f>
        <v>500</v>
      </c>
      <c r="L22" s="67"/>
      <c r="M22" s="67"/>
      <c r="N22" s="67"/>
      <c r="O22" s="67"/>
      <c r="P22" s="67"/>
      <c r="Q22" s="67"/>
      <c r="R22" s="67"/>
    </row>
    <row r="23" spans="1:18" ht="78.75" x14ac:dyDescent="0.2">
      <c r="A23" s="76">
        <v>2</v>
      </c>
      <c r="B23" s="90" t="s">
        <v>299</v>
      </c>
      <c r="C23" s="77" t="s">
        <v>296</v>
      </c>
      <c r="D23" s="77" t="s">
        <v>296</v>
      </c>
      <c r="E23" s="78" t="s">
        <v>296</v>
      </c>
      <c r="F23" s="76" t="s">
        <v>296</v>
      </c>
      <c r="G23" s="76"/>
      <c r="H23" s="79" t="s">
        <v>296</v>
      </c>
      <c r="I23" s="80" t="s">
        <v>296</v>
      </c>
      <c r="J23" s="81">
        <f t="shared" ref="J23:K27" si="1">J24</f>
        <v>200</v>
      </c>
      <c r="K23" s="81">
        <f t="shared" si="1"/>
        <v>200</v>
      </c>
      <c r="L23" s="67"/>
      <c r="M23" s="67"/>
      <c r="N23" s="67"/>
      <c r="O23" s="67"/>
      <c r="P23" s="67"/>
      <c r="Q23" s="67"/>
      <c r="R23" s="67"/>
    </row>
    <row r="24" spans="1:18" ht="15.75" x14ac:dyDescent="0.25">
      <c r="A24" s="83" t="s">
        <v>296</v>
      </c>
      <c r="B24" s="98" t="s">
        <v>92</v>
      </c>
      <c r="C24" s="93">
        <v>10</v>
      </c>
      <c r="D24" s="93">
        <v>3</v>
      </c>
      <c r="E24" s="107"/>
      <c r="F24" s="108"/>
      <c r="G24" s="108"/>
      <c r="H24" s="109"/>
      <c r="I24" s="110" t="s">
        <v>296</v>
      </c>
      <c r="J24" s="94">
        <f t="shared" si="1"/>
        <v>200</v>
      </c>
      <c r="K24" s="94">
        <f t="shared" si="1"/>
        <v>200</v>
      </c>
      <c r="L24" s="67"/>
      <c r="M24" s="67"/>
      <c r="N24" s="67"/>
      <c r="O24" s="67"/>
      <c r="P24" s="67"/>
      <c r="Q24" s="67"/>
      <c r="R24" s="67"/>
    </row>
    <row r="25" spans="1:18" ht="15.75" x14ac:dyDescent="0.25">
      <c r="A25" s="77"/>
      <c r="B25" s="101" t="s">
        <v>116</v>
      </c>
      <c r="C25" s="99" t="s">
        <v>85</v>
      </c>
      <c r="D25" s="99" t="s">
        <v>13</v>
      </c>
      <c r="E25" s="99" t="s">
        <v>100</v>
      </c>
      <c r="F25" s="100"/>
      <c r="G25" s="99"/>
      <c r="H25" s="111"/>
      <c r="I25" s="100"/>
      <c r="J25" s="94">
        <f t="shared" si="1"/>
        <v>200</v>
      </c>
      <c r="K25" s="94">
        <f t="shared" si="1"/>
        <v>200</v>
      </c>
      <c r="L25" s="67"/>
      <c r="M25" s="67"/>
      <c r="N25" s="67"/>
      <c r="O25" s="67"/>
      <c r="P25" s="67"/>
      <c r="Q25" s="67"/>
      <c r="R25" s="67"/>
    </row>
    <row r="26" spans="1:18" ht="15.75" x14ac:dyDescent="0.25">
      <c r="A26" s="83" t="s">
        <v>296</v>
      </c>
      <c r="B26" s="101" t="s">
        <v>117</v>
      </c>
      <c r="C26" s="99" t="s">
        <v>85</v>
      </c>
      <c r="D26" s="99" t="s">
        <v>13</v>
      </c>
      <c r="E26" s="99" t="s">
        <v>100</v>
      </c>
      <c r="F26" s="100">
        <v>9</v>
      </c>
      <c r="G26" s="99"/>
      <c r="H26" s="111"/>
      <c r="I26" s="100"/>
      <c r="J26" s="94">
        <f t="shared" si="1"/>
        <v>200</v>
      </c>
      <c r="K26" s="94">
        <f t="shared" si="1"/>
        <v>200</v>
      </c>
      <c r="L26" s="67"/>
      <c r="M26" s="67"/>
      <c r="N26" s="67"/>
      <c r="O26" s="67"/>
      <c r="P26" s="67"/>
      <c r="Q26" s="67"/>
      <c r="R26" s="67"/>
    </row>
    <row r="27" spans="1:18" ht="15.75" x14ac:dyDescent="0.25">
      <c r="A27" s="83" t="s">
        <v>296</v>
      </c>
      <c r="B27" s="101" t="s">
        <v>157</v>
      </c>
      <c r="C27" s="99" t="s">
        <v>85</v>
      </c>
      <c r="D27" s="99" t="s">
        <v>13</v>
      </c>
      <c r="E27" s="99" t="s">
        <v>100</v>
      </c>
      <c r="F27" s="100">
        <v>9</v>
      </c>
      <c r="G27" s="99" t="s">
        <v>181</v>
      </c>
      <c r="H27" s="111" t="s">
        <v>254</v>
      </c>
      <c r="I27" s="100"/>
      <c r="J27" s="94">
        <f t="shared" si="1"/>
        <v>200</v>
      </c>
      <c r="K27" s="94">
        <f t="shared" si="1"/>
        <v>200</v>
      </c>
      <c r="L27" s="67"/>
      <c r="M27" s="67"/>
      <c r="N27" s="67"/>
      <c r="O27" s="67"/>
      <c r="P27" s="67"/>
      <c r="Q27" s="67"/>
      <c r="R27" s="67"/>
    </row>
    <row r="28" spans="1:18" ht="31.5" x14ac:dyDescent="0.25">
      <c r="A28" s="83" t="s">
        <v>296</v>
      </c>
      <c r="B28" s="101" t="s">
        <v>191</v>
      </c>
      <c r="C28" s="99" t="s">
        <v>85</v>
      </c>
      <c r="D28" s="99" t="s">
        <v>13</v>
      </c>
      <c r="E28" s="99" t="s">
        <v>100</v>
      </c>
      <c r="F28" s="100">
        <v>9</v>
      </c>
      <c r="G28" s="99" t="s">
        <v>181</v>
      </c>
      <c r="H28" s="111" t="s">
        <v>254</v>
      </c>
      <c r="I28" s="100">
        <v>310</v>
      </c>
      <c r="J28" s="94">
        <f>'Прил 4'!J395</f>
        <v>200</v>
      </c>
      <c r="K28" s="94">
        <f>'Прил 4'!K395</f>
        <v>200</v>
      </c>
      <c r="L28" s="67"/>
      <c r="M28" s="67"/>
      <c r="N28" s="67"/>
      <c r="O28" s="67"/>
      <c r="P28" s="67"/>
      <c r="Q28" s="67"/>
      <c r="R28" s="67"/>
    </row>
    <row r="29" spans="1:18" ht="15.75" x14ac:dyDescent="0.2">
      <c r="A29" s="102" t="s">
        <v>296</v>
      </c>
      <c r="B29" s="103" t="s">
        <v>297</v>
      </c>
      <c r="C29" s="91" t="s">
        <v>296</v>
      </c>
      <c r="D29" s="91" t="s">
        <v>296</v>
      </c>
      <c r="E29" s="91" t="s">
        <v>296</v>
      </c>
      <c r="F29" s="104" t="s">
        <v>296</v>
      </c>
      <c r="G29" s="104"/>
      <c r="H29" s="105" t="s">
        <v>296</v>
      </c>
      <c r="I29" s="106" t="s">
        <v>296</v>
      </c>
      <c r="J29" s="92">
        <f>J17+J23</f>
        <v>700</v>
      </c>
      <c r="K29" s="92">
        <f>K17+K23</f>
        <v>700</v>
      </c>
      <c r="L29" s="67"/>
      <c r="M29" s="67"/>
      <c r="N29" s="67"/>
      <c r="O29" s="67"/>
      <c r="P29" s="67"/>
      <c r="Q29" s="67"/>
      <c r="R29" s="67"/>
    </row>
    <row r="30" spans="1:18" x14ac:dyDescent="0.2">
      <c r="A30" s="67"/>
      <c r="B30" s="67"/>
      <c r="C30" s="67"/>
      <c r="D30" s="67"/>
      <c r="E30" s="67"/>
      <c r="F30" s="67"/>
      <c r="G30" s="67"/>
      <c r="H30" s="67"/>
      <c r="I30" s="67"/>
      <c r="J30" s="67"/>
      <c r="K30" s="67"/>
      <c r="L30" s="67"/>
      <c r="M30" s="67"/>
      <c r="N30" s="67"/>
      <c r="O30" s="67"/>
      <c r="P30" s="67"/>
      <c r="Q30" s="67"/>
      <c r="R30" s="67"/>
    </row>
    <row r="31" spans="1:18" x14ac:dyDescent="0.2">
      <c r="A31" s="67"/>
      <c r="B31" s="67"/>
      <c r="C31" s="67"/>
      <c r="D31" s="67"/>
      <c r="E31" s="67"/>
      <c r="F31" s="67"/>
      <c r="G31" s="67"/>
      <c r="H31" s="67"/>
      <c r="I31" s="67"/>
      <c r="J31" s="67"/>
      <c r="K31" s="67"/>
      <c r="L31" s="67"/>
      <c r="M31" s="67"/>
      <c r="N31" s="67"/>
      <c r="O31" s="67"/>
      <c r="P31" s="67"/>
      <c r="Q31" s="67"/>
      <c r="R31" s="67"/>
    </row>
    <row r="32" spans="1:18" ht="15.75" x14ac:dyDescent="0.25">
      <c r="A32" s="84"/>
      <c r="B32" s="67"/>
      <c r="C32" s="67"/>
      <c r="D32" s="67"/>
      <c r="E32" s="67"/>
      <c r="F32" s="67"/>
      <c r="G32" s="67"/>
      <c r="H32" s="67"/>
      <c r="I32" s="67"/>
      <c r="J32" s="85"/>
      <c r="K32" s="67"/>
      <c r="L32" s="67"/>
      <c r="M32" s="67"/>
      <c r="N32" s="67"/>
      <c r="O32" s="67"/>
      <c r="P32" s="67"/>
      <c r="Q32" s="67"/>
      <c r="R32" s="67"/>
    </row>
  </sheetData>
  <mergeCells count="3">
    <mergeCell ref="I15:J15"/>
    <mergeCell ref="E16:H16"/>
    <mergeCell ref="A14:K14"/>
  </mergeCells>
  <pageMargins left="0.78740157480314965" right="0.39370078740157483" top="0.39370078740157483" bottom="0.39370078740157483" header="0.19685039370078741" footer="0.19685039370078741"/>
  <pageSetup scale="90" fitToHeight="0"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tint="0.59999389629810485"/>
  </sheetPr>
  <dimension ref="A1:G34"/>
  <sheetViews>
    <sheetView workbookViewId="0">
      <selection activeCell="B34" sqref="B34"/>
    </sheetView>
  </sheetViews>
  <sheetFormatPr defaultRowHeight="15" x14ac:dyDescent="0.25"/>
  <cols>
    <col min="1" max="1" width="29" style="28" customWidth="1"/>
    <col min="2" max="2" width="59.28515625" style="28" customWidth="1"/>
    <col min="3" max="3" width="11.28515625" style="28" customWidth="1"/>
    <col min="4" max="16384" width="9.140625" style="28"/>
  </cols>
  <sheetData>
    <row r="1" spans="1:7" ht="15.75" x14ac:dyDescent="0.25">
      <c r="C1" s="7" t="s">
        <v>184</v>
      </c>
    </row>
    <row r="2" spans="1:7" ht="15.75" x14ac:dyDescent="0.25">
      <c r="C2" s="7" t="s">
        <v>76</v>
      </c>
    </row>
    <row r="3" spans="1:7" ht="15.75" x14ac:dyDescent="0.25">
      <c r="C3" s="7" t="s">
        <v>401</v>
      </c>
    </row>
    <row r="4" spans="1:7" ht="15.75" x14ac:dyDescent="0.25">
      <c r="C4" s="7" t="s">
        <v>390</v>
      </c>
    </row>
    <row r="5" spans="1:7" ht="15.75" x14ac:dyDescent="0.25">
      <c r="C5" s="7" t="s">
        <v>301</v>
      </c>
    </row>
    <row r="6" spans="1:7" ht="15.75" x14ac:dyDescent="0.25">
      <c r="C6" s="7" t="str">
        <f>'Прил 1'!I6</f>
        <v>от "___" февраля 2017 года №______</v>
      </c>
    </row>
    <row r="8" spans="1:7" ht="15.75" x14ac:dyDescent="0.25">
      <c r="C8" s="7" t="s">
        <v>380</v>
      </c>
    </row>
    <row r="9" spans="1:7" ht="15.75" x14ac:dyDescent="0.25">
      <c r="C9" s="7" t="s">
        <v>76</v>
      </c>
    </row>
    <row r="10" spans="1:7" ht="15.75" x14ac:dyDescent="0.25">
      <c r="C10" s="7" t="s">
        <v>84</v>
      </c>
    </row>
    <row r="11" spans="1:7" ht="15.75" x14ac:dyDescent="0.25">
      <c r="C11" s="7" t="s">
        <v>192</v>
      </c>
    </row>
    <row r="12" spans="1:7" ht="15.75" x14ac:dyDescent="0.25">
      <c r="B12" s="42"/>
      <c r="C12" s="7" t="s">
        <v>389</v>
      </c>
    </row>
    <row r="13" spans="1:7" x14ac:dyDescent="0.25">
      <c r="C13" s="43"/>
      <c r="G13" s="43"/>
    </row>
    <row r="14" spans="1:7" x14ac:dyDescent="0.25">
      <c r="B14" s="190"/>
      <c r="C14" s="190"/>
    </row>
    <row r="15" spans="1:7" ht="56.25" customHeight="1" x14ac:dyDescent="0.25">
      <c r="A15" s="191" t="s">
        <v>304</v>
      </c>
      <c r="B15" s="191"/>
      <c r="C15" s="191"/>
    </row>
    <row r="17" spans="1:3" x14ac:dyDescent="0.25">
      <c r="B17" s="31"/>
      <c r="C17" s="6" t="s">
        <v>88</v>
      </c>
    </row>
    <row r="18" spans="1:3" ht="29.25" customHeight="1" x14ac:dyDescent="0.25">
      <c r="A18" s="44" t="s">
        <v>29</v>
      </c>
      <c r="B18" s="44" t="s">
        <v>31</v>
      </c>
      <c r="C18" s="44" t="s">
        <v>166</v>
      </c>
    </row>
    <row r="19" spans="1:3" ht="28.5" x14ac:dyDescent="0.25">
      <c r="A19" s="39" t="s">
        <v>87</v>
      </c>
      <c r="B19" s="45" t="s">
        <v>32</v>
      </c>
      <c r="C19" s="46"/>
    </row>
    <row r="20" spans="1:3" ht="29.25" hidden="1" x14ac:dyDescent="0.25">
      <c r="A20" s="47" t="s">
        <v>33</v>
      </c>
      <c r="B20" s="48" t="s">
        <v>34</v>
      </c>
      <c r="C20" s="49">
        <f>SUM(C21-C23)</f>
        <v>0</v>
      </c>
    </row>
    <row r="21" spans="1:3" ht="30" hidden="1" x14ac:dyDescent="0.25">
      <c r="A21" s="44" t="s">
        <v>35</v>
      </c>
      <c r="B21" s="50" t="s">
        <v>36</v>
      </c>
      <c r="C21" s="51">
        <f>SUM(C22)</f>
        <v>0</v>
      </c>
    </row>
    <row r="22" spans="1:3" ht="30" hidden="1" x14ac:dyDescent="0.25">
      <c r="A22" s="44" t="s">
        <v>40</v>
      </c>
      <c r="B22" s="50" t="s">
        <v>41</v>
      </c>
      <c r="C22" s="51"/>
    </row>
    <row r="23" spans="1:3" ht="30" hidden="1" x14ac:dyDescent="0.25">
      <c r="A23" s="44" t="s">
        <v>37</v>
      </c>
      <c r="B23" s="50" t="s">
        <v>38</v>
      </c>
      <c r="C23" s="51">
        <f>SUM(C24)</f>
        <v>0</v>
      </c>
    </row>
    <row r="24" spans="1:3" ht="30" hidden="1" x14ac:dyDescent="0.25">
      <c r="A24" s="44" t="s">
        <v>43</v>
      </c>
      <c r="B24" s="50" t="s">
        <v>42</v>
      </c>
      <c r="C24" s="51"/>
    </row>
    <row r="25" spans="1:3" ht="29.25" x14ac:dyDescent="0.25">
      <c r="A25" s="47" t="s">
        <v>52</v>
      </c>
      <c r="B25" s="48" t="s">
        <v>53</v>
      </c>
      <c r="C25" s="49">
        <f>C30-C26</f>
        <v>33290.200000000012</v>
      </c>
    </row>
    <row r="26" spans="1:3" x14ac:dyDescent="0.25">
      <c r="A26" s="52" t="s">
        <v>51</v>
      </c>
      <c r="B26" s="53" t="s">
        <v>45</v>
      </c>
      <c r="C26" s="54">
        <f>C27</f>
        <v>92846.2</v>
      </c>
    </row>
    <row r="27" spans="1:3" x14ac:dyDescent="0.25">
      <c r="A27" s="52" t="s">
        <v>59</v>
      </c>
      <c r="B27" s="53" t="s">
        <v>46</v>
      </c>
      <c r="C27" s="54">
        <f>C28</f>
        <v>92846.2</v>
      </c>
    </row>
    <row r="28" spans="1:3" x14ac:dyDescent="0.25">
      <c r="A28" s="52" t="s">
        <v>56</v>
      </c>
      <c r="B28" s="53" t="s">
        <v>47</v>
      </c>
      <c r="C28" s="54">
        <f>C29</f>
        <v>92846.2</v>
      </c>
    </row>
    <row r="29" spans="1:3" ht="30" x14ac:dyDescent="0.25">
      <c r="A29" s="52" t="s">
        <v>406</v>
      </c>
      <c r="B29" s="55" t="s">
        <v>407</v>
      </c>
      <c r="C29" s="56">
        <v>92846.2</v>
      </c>
    </row>
    <row r="30" spans="1:3" x14ac:dyDescent="0.25">
      <c r="A30" s="52" t="s">
        <v>54</v>
      </c>
      <c r="B30" s="53" t="s">
        <v>48</v>
      </c>
      <c r="C30" s="54">
        <f>C31</f>
        <v>126136.40000000001</v>
      </c>
    </row>
    <row r="31" spans="1:3" x14ac:dyDescent="0.25">
      <c r="A31" s="52" t="s">
        <v>55</v>
      </c>
      <c r="B31" s="53" t="s">
        <v>49</v>
      </c>
      <c r="C31" s="54">
        <f>C32</f>
        <v>126136.40000000001</v>
      </c>
    </row>
    <row r="32" spans="1:3" x14ac:dyDescent="0.25">
      <c r="A32" s="52" t="s">
        <v>57</v>
      </c>
      <c r="B32" s="53" t="s">
        <v>50</v>
      </c>
      <c r="C32" s="54">
        <f>C33</f>
        <v>126136.40000000001</v>
      </c>
    </row>
    <row r="33" spans="1:3" ht="30" x14ac:dyDescent="0.25">
      <c r="A33" s="52" t="s">
        <v>408</v>
      </c>
      <c r="B33" s="55" t="s">
        <v>409</v>
      </c>
      <c r="C33" s="56">
        <f>'Прил 3'!J327</f>
        <v>126136.40000000001</v>
      </c>
    </row>
    <row r="34" spans="1:3" x14ac:dyDescent="0.25">
      <c r="A34" s="45"/>
      <c r="B34" s="45" t="s">
        <v>39</v>
      </c>
      <c r="C34" s="57">
        <f>C20+C25</f>
        <v>33290.200000000012</v>
      </c>
    </row>
  </sheetData>
  <mergeCells count="2">
    <mergeCell ref="B14:C14"/>
    <mergeCell ref="A15:C15"/>
  </mergeCells>
  <phoneticPr fontId="3" type="noConversion"/>
  <pageMargins left="0.75" right="0.28000000000000003" top="0.55000000000000004" bottom="0.39" header="0.17" footer="0.28000000000000003"/>
  <pageSetup paperSize="9" scale="9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9</vt:i4>
      </vt:variant>
    </vt:vector>
  </HeadingPairs>
  <TitlesOfParts>
    <vt:vector size="19"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7'!Заголовки_для_печати</vt:lpstr>
      <vt:lpstr>'Прил 8'!Заголовки_для_печати</vt:lpstr>
      <vt:lpstr>'Прил 1'!Область_печати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9'!Область_печати</vt:lpstr>
    </vt:vector>
  </TitlesOfParts>
  <Company>asfr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Алёна Викторовна</cp:lastModifiedBy>
  <cp:lastPrinted>2017-02-10T13:22:47Z</cp:lastPrinted>
  <dcterms:created xsi:type="dcterms:W3CDTF">2002-06-04T10:05:56Z</dcterms:created>
  <dcterms:modified xsi:type="dcterms:W3CDTF">2022-01-26T07:28:56Z</dcterms:modified>
</cp:coreProperties>
</file>