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E:\Работа\ПЕРЕНОС С ДИСКА\Сайт pervomayskiy-mo.ru\Проекты решений СД\Новая папка (9)\"/>
    </mc:Choice>
  </mc:AlternateContent>
  <bookViews>
    <workbookView xWindow="0" yWindow="0" windowWidth="28800" windowHeight="12435" tabRatio="774"/>
  </bookViews>
  <sheets>
    <sheet name="Приложение 1" sheetId="68" r:id="rId1"/>
    <sheet name="Приложение 2" sheetId="69" r:id="rId2"/>
    <sheet name="Приложение 3" sheetId="70" r:id="rId3"/>
    <sheet name="Приложение 4" sheetId="64" r:id="rId4"/>
    <sheet name="Приложение 5" sheetId="65" r:id="rId5"/>
    <sheet name="Приложение 6" sheetId="75" r:id="rId6"/>
    <sheet name="Приложение 7" sheetId="76" r:id="rId7"/>
    <sheet name="Приложение 8" sheetId="71" r:id="rId8"/>
    <sheet name="Приложение 9" sheetId="72" r:id="rId9"/>
    <sheet name="Приложение 10" sheetId="73" r:id="rId10"/>
    <sheet name="Приложение 11" sheetId="74" r:id="rId11"/>
    <sheet name="Приложение 12" sheetId="77" r:id="rId12"/>
    <sheet name="Приложение 13" sheetId="78" r:id="rId13"/>
    <sheet name="Приложение 14" sheetId="79" r:id="rId14"/>
    <sheet name="Приложение 15" sheetId="80" r:id="rId15"/>
    <sheet name="Приложение 16" sheetId="81" r:id="rId16"/>
    <sheet name="Приложение 17" sheetId="82" r:id="rId17"/>
    <sheet name="Приложение 18" sheetId="83" r:id="rId18"/>
    <sheet name="Приложение 19" sheetId="84" r:id="rId19"/>
    <sheet name="Приложение 20" sheetId="85" r:id="rId20"/>
  </sheets>
  <definedNames>
    <definedName name="_xlnm._FilterDatabase" localSheetId="9" hidden="1">'Приложение 10'!$A$12:$J$377</definedName>
    <definedName name="_xlnm._FilterDatabase" localSheetId="10" hidden="1">'Приложение 11'!$A$13:$K$361</definedName>
    <definedName name="_xlnm._FilterDatabase" localSheetId="7" hidden="1">'Приложение 8'!$A$9:$I$350</definedName>
    <definedName name="_xlnm._FilterDatabase" localSheetId="8" hidden="1">'Приложение 9'!$A$10:$I$358</definedName>
    <definedName name="_xlnm.Print_Titles" localSheetId="16">'Приложение 17'!$10:$10</definedName>
    <definedName name="_xlnm.Print_Titles" localSheetId="17">'Приложение 18'!$10:$10</definedName>
    <definedName name="_xlnm.Print_Titles" localSheetId="2">'Приложение 3'!$15:$16</definedName>
    <definedName name="_xlnm.Print_Titles" localSheetId="3">'Приложение 4'!$16:$16</definedName>
    <definedName name="_xlnm.Print_Titles" localSheetId="4">'Приложение 5'!$16:$16</definedName>
    <definedName name="_xlnm.Print_Area" localSheetId="9">'Приложение 10'!$A$1:$J$363</definedName>
    <definedName name="_xlnm.Print_Area" localSheetId="10">'Приложение 11'!$A$1:$K$346</definedName>
    <definedName name="_xlnm.Print_Area" localSheetId="15">'Приложение 16'!$A$1:$E$14</definedName>
    <definedName name="_xlnm.Print_Area" localSheetId="18">'Приложение 19'!$A$1:$C$28</definedName>
    <definedName name="_xlnm.Print_Area" localSheetId="19">'Приложение 20'!$A$1:$D$28</definedName>
    <definedName name="_xlnm.Print_Area" localSheetId="2">'Приложение 3'!$A$1:$D$36</definedName>
    <definedName name="_xlnm.Print_Area" localSheetId="3">'Приложение 4'!$A$1:$C$34</definedName>
    <definedName name="_xlnm.Print_Area" localSheetId="4">'Приложение 5'!$A$1:$D$34</definedName>
    <definedName name="_xlnm.Print_Area" localSheetId="5">'Приложение 6'!$A$1:$C$34</definedName>
    <definedName name="_xlnm.Print_Area" localSheetId="6">'Приложение 7'!$A$1:$D$35</definedName>
    <definedName name="_xlnm.Print_Area" localSheetId="7">'Приложение 8'!$A$1:$I$344</definedName>
    <definedName name="_xlnm.Print_Area" localSheetId="8">'Приложение 9'!$A$1:$J$343</definedName>
    <definedName name="ОбластьИмпорта" localSheetId="3">'Приложение 4'!#REF!</definedName>
    <definedName name="ОбластьИмпорта" localSheetId="4">'Приложение 5'!#REF!</definedName>
  </definedNames>
  <calcPr calcId="162913" fullCalcOnLoad="1"/>
</workbook>
</file>

<file path=xl/calcChain.xml><?xml version="1.0" encoding="utf-8"?>
<calcChain xmlns="http://schemas.openxmlformats.org/spreadsheetml/2006/main">
  <c r="C13" i="75" l="1"/>
  <c r="C12" i="75"/>
  <c r="D7" i="85"/>
  <c r="C14" i="85"/>
  <c r="C15" i="85"/>
  <c r="C17" i="85"/>
  <c r="C7" i="84"/>
  <c r="C15" i="84"/>
  <c r="C17" i="84"/>
  <c r="C14" i="84" s="1"/>
  <c r="K7" i="83"/>
  <c r="J15" i="83"/>
  <c r="J14" i="83" s="1"/>
  <c r="J13" i="83" s="1"/>
  <c r="J12" i="83" s="1"/>
  <c r="K16" i="83"/>
  <c r="K15" i="83" s="1"/>
  <c r="K14" i="83" s="1"/>
  <c r="K13" i="83" s="1"/>
  <c r="K12" i="83" s="1"/>
  <c r="K24" i="83" s="1"/>
  <c r="J17" i="83"/>
  <c r="J16" i="83" s="1"/>
  <c r="K17" i="83"/>
  <c r="K19" i="83"/>
  <c r="K18" i="83" s="1"/>
  <c r="J21" i="83"/>
  <c r="J20" i="83" s="1"/>
  <c r="J19" i="83" s="1"/>
  <c r="J18" i="83" s="1"/>
  <c r="K22" i="83"/>
  <c r="K21" i="83" s="1"/>
  <c r="K20" i="83" s="1"/>
  <c r="J23" i="83"/>
  <c r="J22" i="83" s="1"/>
  <c r="K23" i="83"/>
  <c r="J7" i="82"/>
  <c r="J11" i="82"/>
  <c r="J23" i="82" s="1"/>
  <c r="J12" i="82"/>
  <c r="J14" i="82"/>
  <c r="J13" i="82" s="1"/>
  <c r="J15" i="82"/>
  <c r="J16" i="82"/>
  <c r="J18" i="82"/>
  <c r="J17" i="82" s="1"/>
  <c r="J20" i="82"/>
  <c r="J19" i="82" s="1"/>
  <c r="J21" i="82"/>
  <c r="J22" i="82"/>
  <c r="E7" i="81"/>
  <c r="C12" i="81"/>
  <c r="C13" i="81" s="1"/>
  <c r="D12" i="81"/>
  <c r="D13" i="81" s="1"/>
  <c r="E12" i="81"/>
  <c r="E13" i="81"/>
  <c r="E7" i="80"/>
  <c r="D12" i="80"/>
  <c r="D13" i="80"/>
  <c r="E13" i="80"/>
  <c r="E12" i="80" s="1"/>
  <c r="E17" i="80" s="1"/>
  <c r="D14" i="80"/>
  <c r="E14" i="80"/>
  <c r="D15" i="80"/>
  <c r="E15" i="80"/>
  <c r="D7" i="79"/>
  <c r="D13" i="79"/>
  <c r="D12" i="79" s="1"/>
  <c r="D17" i="79" s="1"/>
  <c r="D14" i="79"/>
  <c r="D15" i="79"/>
  <c r="J7" i="78"/>
  <c r="I16" i="78"/>
  <c r="I15" i="78"/>
  <c r="J16" i="78"/>
  <c r="I17" i="78"/>
  <c r="J17" i="78"/>
  <c r="J15" i="78"/>
  <c r="J14" i="78" s="1"/>
  <c r="I18" i="78"/>
  <c r="J18" i="78"/>
  <c r="I20" i="78"/>
  <c r="I19" i="78" s="1"/>
  <c r="I14" i="78" s="1"/>
  <c r="J20" i="78"/>
  <c r="J19" i="78" s="1"/>
  <c r="I23" i="78"/>
  <c r="I24" i="78"/>
  <c r="J24" i="78"/>
  <c r="I25" i="78"/>
  <c r="J25" i="78"/>
  <c r="I26" i="78"/>
  <c r="J26" i="78"/>
  <c r="I27" i="78"/>
  <c r="I22" i="78" s="1"/>
  <c r="I21" i="78" s="1"/>
  <c r="J27" i="78"/>
  <c r="I28" i="78"/>
  <c r="I29" i="78"/>
  <c r="J29" i="78"/>
  <c r="J28" i="78"/>
  <c r="I31" i="78"/>
  <c r="I30" i="78" s="1"/>
  <c r="J31" i="78"/>
  <c r="I32" i="78"/>
  <c r="J32" i="78"/>
  <c r="J30" i="78" s="1"/>
  <c r="J33" i="78"/>
  <c r="I34" i="78"/>
  <c r="I33" i="78"/>
  <c r="J34" i="78"/>
  <c r="I37" i="78"/>
  <c r="J37" i="78"/>
  <c r="J36" i="78"/>
  <c r="I38" i="78"/>
  <c r="J38" i="78"/>
  <c r="I39" i="78"/>
  <c r="J39" i="78"/>
  <c r="I40" i="78"/>
  <c r="I36" i="78" s="1"/>
  <c r="J40" i="78"/>
  <c r="I41" i="78"/>
  <c r="J41" i="78"/>
  <c r="I42" i="78"/>
  <c r="J42" i="78"/>
  <c r="I44" i="78"/>
  <c r="I43" i="78" s="1"/>
  <c r="J44" i="78"/>
  <c r="J43" i="78" s="1"/>
  <c r="I45" i="78"/>
  <c r="J45" i="78"/>
  <c r="I46" i="78"/>
  <c r="J46" i="78"/>
  <c r="I48" i="78"/>
  <c r="I47" i="78" s="1"/>
  <c r="J48" i="78"/>
  <c r="I49" i="78"/>
  <c r="J49" i="78"/>
  <c r="I50" i="78"/>
  <c r="J50" i="78"/>
  <c r="I51" i="78"/>
  <c r="J51" i="78"/>
  <c r="J47" i="78" s="1"/>
  <c r="I52" i="78"/>
  <c r="J52" i="78"/>
  <c r="I53" i="78"/>
  <c r="J53" i="78"/>
  <c r="I55" i="78"/>
  <c r="J55" i="78"/>
  <c r="I56" i="78"/>
  <c r="J56" i="78"/>
  <c r="I57" i="78"/>
  <c r="J57" i="78"/>
  <c r="I58" i="78"/>
  <c r="J58" i="78"/>
  <c r="I59" i="78"/>
  <c r="J59" i="78"/>
  <c r="I61" i="78"/>
  <c r="I60" i="78" s="1"/>
  <c r="J61" i="78"/>
  <c r="J60" i="78"/>
  <c r="I62" i="78"/>
  <c r="J62" i="78"/>
  <c r="I63" i="78"/>
  <c r="J63" i="78"/>
  <c r="I65" i="78"/>
  <c r="I64" i="78"/>
  <c r="J65" i="78"/>
  <c r="J64" i="78" s="1"/>
  <c r="I66" i="78"/>
  <c r="J66" i="78"/>
  <c r="I69" i="78"/>
  <c r="I68" i="78"/>
  <c r="I67" i="78"/>
  <c r="J69" i="78"/>
  <c r="J68" i="78"/>
  <c r="I70" i="78"/>
  <c r="J70" i="78"/>
  <c r="I72" i="78"/>
  <c r="J72" i="78"/>
  <c r="I73" i="78"/>
  <c r="J73" i="78"/>
  <c r="I76" i="78"/>
  <c r="J76" i="78"/>
  <c r="J75" i="78" s="1"/>
  <c r="I77" i="78"/>
  <c r="I75" i="78" s="1"/>
  <c r="J77" i="78"/>
  <c r="I79" i="78"/>
  <c r="J79" i="78"/>
  <c r="I80" i="78"/>
  <c r="I78" i="78" s="1"/>
  <c r="J80" i="78"/>
  <c r="I81" i="78"/>
  <c r="J81" i="78"/>
  <c r="I83" i="78"/>
  <c r="J83" i="78"/>
  <c r="I84" i="78"/>
  <c r="J84" i="78"/>
  <c r="J82" i="78"/>
  <c r="I85" i="78"/>
  <c r="J85" i="78"/>
  <c r="I87" i="78"/>
  <c r="J87" i="78"/>
  <c r="I88" i="78"/>
  <c r="J88" i="78"/>
  <c r="J86" i="78" s="1"/>
  <c r="I89" i="78"/>
  <c r="J89" i="78"/>
  <c r="I91" i="78"/>
  <c r="I90" i="78"/>
  <c r="J91" i="78"/>
  <c r="J90" i="78" s="1"/>
  <c r="I95" i="78"/>
  <c r="I94" i="78" s="1"/>
  <c r="J95" i="78"/>
  <c r="J94" i="78"/>
  <c r="I97" i="78"/>
  <c r="I96" i="78"/>
  <c r="J97" i="78"/>
  <c r="J96" i="78" s="1"/>
  <c r="I99" i="78"/>
  <c r="I98" i="78"/>
  <c r="J99" i="78"/>
  <c r="J98" i="78" s="1"/>
  <c r="J100" i="78"/>
  <c r="I103" i="78"/>
  <c r="I102" i="78" s="1"/>
  <c r="J103" i="78"/>
  <c r="J102" i="78" s="1"/>
  <c r="I105" i="78"/>
  <c r="I104" i="78"/>
  <c r="J105" i="78"/>
  <c r="J104" i="78"/>
  <c r="I107" i="78"/>
  <c r="I108" i="78"/>
  <c r="J108" i="78"/>
  <c r="J107" i="78" s="1"/>
  <c r="J106" i="78" s="1"/>
  <c r="I109" i="78"/>
  <c r="I110" i="78"/>
  <c r="J110" i="78"/>
  <c r="J109" i="78" s="1"/>
  <c r="J111" i="78"/>
  <c r="I112" i="78"/>
  <c r="I111" i="78" s="1"/>
  <c r="J112" i="78"/>
  <c r="I115" i="78"/>
  <c r="I114" i="78"/>
  <c r="J115" i="78"/>
  <c r="J114" i="78"/>
  <c r="I117" i="78"/>
  <c r="I116" i="78"/>
  <c r="J117" i="78"/>
  <c r="J116" i="78" s="1"/>
  <c r="I119" i="78"/>
  <c r="I118" i="78" s="1"/>
  <c r="J119" i="78"/>
  <c r="J118" i="78"/>
  <c r="I121" i="78"/>
  <c r="I120" i="78" s="1"/>
  <c r="J121" i="78"/>
  <c r="J120" i="78" s="1"/>
  <c r="J123" i="78"/>
  <c r="J122" i="78"/>
  <c r="I124" i="78"/>
  <c r="I123" i="78" s="1"/>
  <c r="I122" i="78" s="1"/>
  <c r="J124" i="78"/>
  <c r="I127" i="78"/>
  <c r="J127" i="78"/>
  <c r="J126" i="78"/>
  <c r="J125" i="78" s="1"/>
  <c r="I128" i="78"/>
  <c r="J128" i="78"/>
  <c r="I129" i="78"/>
  <c r="I126" i="78" s="1"/>
  <c r="I125" i="78" s="1"/>
  <c r="J129" i="78"/>
  <c r="I130" i="78"/>
  <c r="I131" i="78"/>
  <c r="J131" i="78"/>
  <c r="J130" i="78" s="1"/>
  <c r="I134" i="78"/>
  <c r="I133" i="78" s="1"/>
  <c r="J134" i="78"/>
  <c r="J133" i="78" s="1"/>
  <c r="I136" i="78"/>
  <c r="I135" i="78"/>
  <c r="J136" i="78"/>
  <c r="J135" i="78" s="1"/>
  <c r="I138" i="78"/>
  <c r="I137" i="78" s="1"/>
  <c r="J138" i="78"/>
  <c r="J137" i="78"/>
  <c r="I140" i="78"/>
  <c r="I139" i="78" s="1"/>
  <c r="J140" i="78"/>
  <c r="J139" i="78" s="1"/>
  <c r="I142" i="78"/>
  <c r="I141" i="78"/>
  <c r="J142" i="78"/>
  <c r="J141" i="78"/>
  <c r="I146" i="78"/>
  <c r="I145" i="78" s="1"/>
  <c r="J146" i="78"/>
  <c r="J145" i="78"/>
  <c r="I148" i="78"/>
  <c r="I147" i="78"/>
  <c r="J148" i="78"/>
  <c r="J147" i="78" s="1"/>
  <c r="J144" i="78" s="1"/>
  <c r="J143" i="78" s="1"/>
  <c r="I149" i="78"/>
  <c r="J149" i="78"/>
  <c r="I7" i="77"/>
  <c r="I16" i="77"/>
  <c r="I15" i="77" s="1"/>
  <c r="I17" i="77"/>
  <c r="I18" i="77"/>
  <c r="I20" i="77"/>
  <c r="I19" i="77" s="1"/>
  <c r="I23" i="77"/>
  <c r="I22" i="77" s="1"/>
  <c r="I24" i="77"/>
  <c r="I27" i="77"/>
  <c r="I29" i="77"/>
  <c r="I28" i="77"/>
  <c r="I30" i="77"/>
  <c r="I31" i="77"/>
  <c r="I34" i="77"/>
  <c r="I33" i="77" s="1"/>
  <c r="I37" i="77"/>
  <c r="I39" i="77"/>
  <c r="I36" i="77" s="1"/>
  <c r="I40" i="77"/>
  <c r="I41" i="77"/>
  <c r="I42" i="77"/>
  <c r="I44" i="77"/>
  <c r="I45" i="77"/>
  <c r="I43" i="77" s="1"/>
  <c r="I46" i="77"/>
  <c r="I48" i="77"/>
  <c r="I49" i="77"/>
  <c r="I50" i="77"/>
  <c r="I51" i="77"/>
  <c r="I53" i="77"/>
  <c r="I55" i="77"/>
  <c r="I56" i="77"/>
  <c r="I61" i="77"/>
  <c r="I62" i="77"/>
  <c r="I63" i="77"/>
  <c r="I64" i="77"/>
  <c r="I66" i="77"/>
  <c r="I69" i="77"/>
  <c r="I68" i="77"/>
  <c r="I70" i="77"/>
  <c r="I67" i="77" s="1"/>
  <c r="I72" i="77"/>
  <c r="I76" i="77"/>
  <c r="I75" i="77" s="1"/>
  <c r="I79" i="77"/>
  <c r="I78" i="77"/>
  <c r="I80" i="77"/>
  <c r="I81" i="77"/>
  <c r="I83" i="77"/>
  <c r="I82" i="77" s="1"/>
  <c r="I84" i="77"/>
  <c r="I85" i="77"/>
  <c r="I87" i="77"/>
  <c r="I86" i="77" s="1"/>
  <c r="I88" i="77"/>
  <c r="I89" i="77"/>
  <c r="I95" i="77"/>
  <c r="I94" i="77" s="1"/>
  <c r="I99" i="77"/>
  <c r="I98" i="77" s="1"/>
  <c r="I101" i="77"/>
  <c r="I100" i="77" s="1"/>
  <c r="I103" i="77"/>
  <c r="I102" i="77"/>
  <c r="I104" i="77"/>
  <c r="I105" i="77"/>
  <c r="I108" i="77"/>
  <c r="I107" i="77"/>
  <c r="I110" i="77"/>
  <c r="I109" i="77"/>
  <c r="I112" i="77"/>
  <c r="I111" i="77" s="1"/>
  <c r="I115" i="77"/>
  <c r="I114" i="77"/>
  <c r="I117" i="77"/>
  <c r="I116" i="77" s="1"/>
  <c r="I113" i="77" s="1"/>
  <c r="I119" i="77"/>
  <c r="I118" i="77" s="1"/>
  <c r="I120" i="77"/>
  <c r="I121" i="77"/>
  <c r="I124" i="77"/>
  <c r="I123" i="77"/>
  <c r="I122" i="77" s="1"/>
  <c r="I127" i="77"/>
  <c r="I126" i="77"/>
  <c r="I125" i="77" s="1"/>
  <c r="I128" i="77"/>
  <c r="I129" i="77"/>
  <c r="I131" i="77"/>
  <c r="I130" i="77" s="1"/>
  <c r="I133" i="77"/>
  <c r="I134" i="77"/>
  <c r="I136" i="77"/>
  <c r="I135" i="77" s="1"/>
  <c r="I138" i="77"/>
  <c r="I137" i="77" s="1"/>
  <c r="I140" i="77"/>
  <c r="I139" i="77"/>
  <c r="I142" i="77"/>
  <c r="I141" i="77" s="1"/>
  <c r="I146" i="77"/>
  <c r="I145" i="77" s="1"/>
  <c r="I148" i="77"/>
  <c r="I147" i="77"/>
  <c r="I149" i="77"/>
  <c r="I150" i="77"/>
  <c r="K7" i="74"/>
  <c r="J17" i="74"/>
  <c r="J16" i="74" s="1"/>
  <c r="J18" i="74"/>
  <c r="K18" i="74"/>
  <c r="K17" i="74" s="1"/>
  <c r="K16" i="74" s="1"/>
  <c r="J21" i="74"/>
  <c r="J22" i="74"/>
  <c r="K22" i="74"/>
  <c r="K21" i="74" s="1"/>
  <c r="J24" i="74"/>
  <c r="J20" i="74" s="1"/>
  <c r="J25" i="74"/>
  <c r="K25" i="74"/>
  <c r="J27" i="74"/>
  <c r="K27" i="74"/>
  <c r="K24" i="74" s="1"/>
  <c r="J33" i="74"/>
  <c r="K33" i="74"/>
  <c r="J35" i="74"/>
  <c r="J32" i="74" s="1"/>
  <c r="J31" i="74" s="1"/>
  <c r="K35" i="74"/>
  <c r="J37" i="74"/>
  <c r="K37" i="74"/>
  <c r="J39" i="74"/>
  <c r="K39" i="74"/>
  <c r="J41" i="74"/>
  <c r="J42" i="74"/>
  <c r="J44" i="74"/>
  <c r="J43" i="74" s="1"/>
  <c r="K44" i="74"/>
  <c r="K43" i="74" s="1"/>
  <c r="K42" i="74" s="1"/>
  <c r="K41" i="74" s="1"/>
  <c r="J46" i="74"/>
  <c r="K47" i="74"/>
  <c r="K46" i="74" s="1"/>
  <c r="J48" i="74"/>
  <c r="J47" i="74" s="1"/>
  <c r="K48" i="74"/>
  <c r="J49" i="74"/>
  <c r="K49" i="74"/>
  <c r="J52" i="74"/>
  <c r="J54" i="74"/>
  <c r="K54" i="74"/>
  <c r="J56" i="74"/>
  <c r="J53" i="74" s="1"/>
  <c r="K56" i="74"/>
  <c r="J58" i="74"/>
  <c r="K58" i="74"/>
  <c r="J61" i="74"/>
  <c r="J60" i="74" s="1"/>
  <c r="K61" i="74"/>
  <c r="K60" i="74" s="1"/>
  <c r="K65" i="74"/>
  <c r="J66" i="74"/>
  <c r="J65" i="74" s="1"/>
  <c r="K66" i="74"/>
  <c r="K68" i="74"/>
  <c r="J69" i="74"/>
  <c r="J68" i="74" s="1"/>
  <c r="K69" i="74"/>
  <c r="J71" i="74"/>
  <c r="J72" i="74"/>
  <c r="K72" i="74"/>
  <c r="K71" i="74" s="1"/>
  <c r="J74" i="74"/>
  <c r="K74" i="74"/>
  <c r="J75" i="74"/>
  <c r="I101" i="78" s="1"/>
  <c r="I100" i="78" s="1"/>
  <c r="K75" i="74"/>
  <c r="J101" i="78" s="1"/>
  <c r="J78" i="74"/>
  <c r="J77" i="74" s="1"/>
  <c r="K78" i="74"/>
  <c r="K77" i="74" s="1"/>
  <c r="J80" i="74"/>
  <c r="J81" i="74"/>
  <c r="K81" i="74"/>
  <c r="K80" i="74" s="1"/>
  <c r="K83" i="74"/>
  <c r="J84" i="74"/>
  <c r="J83" i="74" s="1"/>
  <c r="J85" i="74"/>
  <c r="K85" i="74"/>
  <c r="K84" i="74" s="1"/>
  <c r="J88" i="74"/>
  <c r="J87" i="74" s="1"/>
  <c r="J89" i="74"/>
  <c r="K89" i="74"/>
  <c r="K88" i="74" s="1"/>
  <c r="K87" i="74" s="1"/>
  <c r="J92" i="74"/>
  <c r="J93" i="74"/>
  <c r="K93" i="74"/>
  <c r="K92" i="74" s="1"/>
  <c r="J95" i="74"/>
  <c r="K95" i="74"/>
  <c r="J96" i="74"/>
  <c r="K96" i="74"/>
  <c r="K98" i="74"/>
  <c r="J99" i="74"/>
  <c r="J98" i="74" s="1"/>
  <c r="K99" i="74"/>
  <c r="J101" i="74"/>
  <c r="J102" i="74"/>
  <c r="K102" i="74"/>
  <c r="K101" i="74" s="1"/>
  <c r="J104" i="74"/>
  <c r="K104" i="74"/>
  <c r="J105" i="74"/>
  <c r="K105" i="74"/>
  <c r="K108" i="74"/>
  <c r="K107" i="74" s="1"/>
  <c r="K348" i="74" s="1"/>
  <c r="J109" i="74"/>
  <c r="J108" i="74" s="1"/>
  <c r="J107" i="74" s="1"/>
  <c r="J348" i="74" s="1"/>
  <c r="K110" i="74"/>
  <c r="K109" i="74" s="1"/>
  <c r="J111" i="74"/>
  <c r="J110" i="74" s="1"/>
  <c r="K111" i="74"/>
  <c r="J117" i="74"/>
  <c r="K117" i="74"/>
  <c r="J119" i="74"/>
  <c r="J116" i="74" s="1"/>
  <c r="K119" i="74"/>
  <c r="J121" i="74"/>
  <c r="K121" i="74"/>
  <c r="J123" i="74"/>
  <c r="K123" i="74"/>
  <c r="J125" i="74"/>
  <c r="K125" i="74"/>
  <c r="J127" i="74"/>
  <c r="J128" i="74"/>
  <c r="K128" i="74"/>
  <c r="K127" i="74" s="1"/>
  <c r="K130" i="74"/>
  <c r="J131" i="74"/>
  <c r="J130" i="74" s="1"/>
  <c r="K131" i="74"/>
  <c r="J133" i="74"/>
  <c r="K133" i="74"/>
  <c r="K135" i="74"/>
  <c r="J136" i="74"/>
  <c r="J135" i="74" s="1"/>
  <c r="J137" i="74"/>
  <c r="K137" i="74"/>
  <c r="K136" i="74" s="1"/>
  <c r="J140" i="74"/>
  <c r="J139" i="74" s="1"/>
  <c r="K141" i="74"/>
  <c r="K140" i="74" s="1"/>
  <c r="K139" i="74" s="1"/>
  <c r="J142" i="74"/>
  <c r="J141" i="74" s="1"/>
  <c r="K142" i="74"/>
  <c r="J146" i="74"/>
  <c r="J145" i="74" s="1"/>
  <c r="J144" i="74" s="1"/>
  <c r="K146" i="74"/>
  <c r="K145" i="74" s="1"/>
  <c r="K144" i="74" s="1"/>
  <c r="J151" i="74"/>
  <c r="J150" i="74" s="1"/>
  <c r="J149" i="74" s="1"/>
  <c r="J152" i="74"/>
  <c r="K152" i="74"/>
  <c r="J154" i="74"/>
  <c r="K154" i="74"/>
  <c r="J156" i="74"/>
  <c r="K156" i="74"/>
  <c r="J158" i="74"/>
  <c r="K158" i="74"/>
  <c r="J160" i="74"/>
  <c r="K160" i="74"/>
  <c r="J162" i="74"/>
  <c r="K162" i="74"/>
  <c r="J165" i="74"/>
  <c r="J164" i="74" s="1"/>
  <c r="J166" i="74"/>
  <c r="J167" i="74"/>
  <c r="K167" i="74"/>
  <c r="K166" i="74" s="1"/>
  <c r="K165" i="74" s="1"/>
  <c r="K164" i="74" s="1"/>
  <c r="J171" i="74"/>
  <c r="K171" i="74"/>
  <c r="J173" i="74"/>
  <c r="J170" i="74" s="1"/>
  <c r="J169" i="74" s="1"/>
  <c r="K173" i="74"/>
  <c r="J178" i="74"/>
  <c r="J177" i="74" s="1"/>
  <c r="J176" i="74" s="1"/>
  <c r="J179" i="74"/>
  <c r="K179" i="74"/>
  <c r="K178" i="74" s="1"/>
  <c r="K177" i="74" s="1"/>
  <c r="K181" i="74"/>
  <c r="J182" i="74"/>
  <c r="J181" i="74" s="1"/>
  <c r="K182" i="74"/>
  <c r="K184" i="74"/>
  <c r="J185" i="74"/>
  <c r="J184" i="74" s="1"/>
  <c r="K185" i="74"/>
  <c r="J186" i="74"/>
  <c r="K186" i="74"/>
  <c r="K188" i="74"/>
  <c r="J189" i="74"/>
  <c r="J188" i="74" s="1"/>
  <c r="K189" i="74"/>
  <c r="J190" i="74"/>
  <c r="J191" i="74"/>
  <c r="K191" i="74"/>
  <c r="K190" i="74" s="1"/>
  <c r="J196" i="74"/>
  <c r="K196" i="74"/>
  <c r="K195" i="74" s="1"/>
  <c r="J198" i="74"/>
  <c r="K198" i="74"/>
  <c r="J200" i="74"/>
  <c r="K200" i="74"/>
  <c r="J203" i="74"/>
  <c r="J202" i="74" s="1"/>
  <c r="K203" i="74"/>
  <c r="J205" i="74"/>
  <c r="K205" i="74"/>
  <c r="J207" i="74"/>
  <c r="K207" i="74"/>
  <c r="K202" i="74" s="1"/>
  <c r="J209" i="74"/>
  <c r="K209" i="74"/>
  <c r="J211" i="74"/>
  <c r="K211" i="74"/>
  <c r="J213" i="74"/>
  <c r="K213" i="74"/>
  <c r="J215" i="74"/>
  <c r="K215" i="74"/>
  <c r="J217" i="74"/>
  <c r="K217" i="74"/>
  <c r="J219" i="74"/>
  <c r="K219" i="74"/>
  <c r="J221" i="74"/>
  <c r="K221" i="74"/>
  <c r="J223" i="74"/>
  <c r="K223" i="74"/>
  <c r="J226" i="74"/>
  <c r="J225" i="74" s="1"/>
  <c r="K227" i="74"/>
  <c r="K226" i="74" s="1"/>
  <c r="K225" i="74" s="1"/>
  <c r="J228" i="74"/>
  <c r="J227" i="74" s="1"/>
  <c r="K228" i="74"/>
  <c r="J230" i="74"/>
  <c r="J231" i="74"/>
  <c r="K231" i="74"/>
  <c r="K230" i="74" s="1"/>
  <c r="J233" i="74"/>
  <c r="J236" i="74"/>
  <c r="J235" i="74" s="1"/>
  <c r="J234" i="74" s="1"/>
  <c r="K236" i="74"/>
  <c r="K235" i="74" s="1"/>
  <c r="K234" i="74" s="1"/>
  <c r="J240" i="74"/>
  <c r="K242" i="74"/>
  <c r="J243" i="74"/>
  <c r="J242" i="74" s="1"/>
  <c r="J241" i="74" s="1"/>
  <c r="K243" i="74"/>
  <c r="K245" i="74"/>
  <c r="K241" i="74" s="1"/>
  <c r="K240" i="74" s="1"/>
  <c r="J246" i="74"/>
  <c r="J245" i="74" s="1"/>
  <c r="K246" i="74"/>
  <c r="J248" i="74"/>
  <c r="J249" i="74"/>
  <c r="K249" i="74"/>
  <c r="K248" i="74" s="1"/>
  <c r="J254" i="74"/>
  <c r="J253" i="74" s="1"/>
  <c r="J252" i="74" s="1"/>
  <c r="K254" i="74"/>
  <c r="K253" i="74" s="1"/>
  <c r="K252" i="74" s="1"/>
  <c r="K251" i="74" s="1"/>
  <c r="J259" i="74"/>
  <c r="J258" i="74" s="1"/>
  <c r="J257" i="74" s="1"/>
  <c r="J256" i="74" s="1"/>
  <c r="J251" i="74" s="1"/>
  <c r="J352" i="74" s="1"/>
  <c r="K259" i="74"/>
  <c r="J261" i="74"/>
  <c r="K261" i="74"/>
  <c r="K258" i="74" s="1"/>
  <c r="K257" i="74" s="1"/>
  <c r="K256" i="74" s="1"/>
  <c r="J266" i="74"/>
  <c r="J265" i="74" s="1"/>
  <c r="K266" i="74"/>
  <c r="J267" i="74"/>
  <c r="K267" i="74"/>
  <c r="J272" i="74"/>
  <c r="J271" i="74" s="1"/>
  <c r="K272" i="74"/>
  <c r="K271" i="74" s="1"/>
  <c r="K265" i="74" s="1"/>
  <c r="K276" i="74"/>
  <c r="J277" i="74"/>
  <c r="J275" i="74" s="1"/>
  <c r="J274" i="74" s="1"/>
  <c r="K277" i="74"/>
  <c r="K279" i="74"/>
  <c r="K275" i="74" s="1"/>
  <c r="K274" i="74" s="1"/>
  <c r="J280" i="74"/>
  <c r="J279" i="74" s="1"/>
  <c r="K280" i="74"/>
  <c r="K283" i="74"/>
  <c r="K282" i="74" s="1"/>
  <c r="J284" i="74"/>
  <c r="J283" i="74" s="1"/>
  <c r="J282" i="74" s="1"/>
  <c r="K284" i="74"/>
  <c r="J288" i="74"/>
  <c r="K288" i="74"/>
  <c r="K287" i="74" s="1"/>
  <c r="K286" i="74" s="1"/>
  <c r="J290" i="74"/>
  <c r="K290" i="74"/>
  <c r="J292" i="74"/>
  <c r="K292" i="74"/>
  <c r="K294" i="74"/>
  <c r="J297" i="74"/>
  <c r="K297" i="74"/>
  <c r="J299" i="74"/>
  <c r="K299" i="74"/>
  <c r="J301" i="74"/>
  <c r="K301" i="74"/>
  <c r="K296" i="74" s="1"/>
  <c r="K295" i="74" s="1"/>
  <c r="K305" i="74"/>
  <c r="J306" i="74"/>
  <c r="J305" i="74" s="1"/>
  <c r="K306" i="74"/>
  <c r="J307" i="74"/>
  <c r="K307" i="74"/>
  <c r="J310" i="74"/>
  <c r="J309" i="74" s="1"/>
  <c r="K310" i="74"/>
  <c r="K309" i="74" s="1"/>
  <c r="J311" i="74"/>
  <c r="K311" i="74"/>
  <c r="J317" i="74"/>
  <c r="K317" i="74"/>
  <c r="J319" i="74"/>
  <c r="K319" i="74"/>
  <c r="K316" i="74" s="1"/>
  <c r="K315" i="74" s="1"/>
  <c r="K314" i="74" s="1"/>
  <c r="K313" i="74" s="1"/>
  <c r="K355" i="74" s="1"/>
  <c r="J321" i="74"/>
  <c r="K321" i="74"/>
  <c r="K324" i="74"/>
  <c r="K323" i="74" s="1"/>
  <c r="K356" i="74" s="1"/>
  <c r="K325" i="74"/>
  <c r="J326" i="74"/>
  <c r="J325" i="74" s="1"/>
  <c r="J324" i="74" s="1"/>
  <c r="J323" i="74" s="1"/>
  <c r="J356" i="74" s="1"/>
  <c r="J327" i="74"/>
  <c r="K327" i="74"/>
  <c r="K326" i="74" s="1"/>
  <c r="J334" i="74"/>
  <c r="K334" i="74"/>
  <c r="J336" i="74"/>
  <c r="J333" i="74" s="1"/>
  <c r="J332" i="74" s="1"/>
  <c r="J331" i="74" s="1"/>
  <c r="J330" i="74" s="1"/>
  <c r="J329" i="74" s="1"/>
  <c r="K336" i="74"/>
  <c r="J341" i="74"/>
  <c r="J340" i="74" s="1"/>
  <c r="J339" i="74" s="1"/>
  <c r="K341" i="74"/>
  <c r="K340" i="74" s="1"/>
  <c r="K339" i="74" s="1"/>
  <c r="J342" i="74"/>
  <c r="K342" i="74"/>
  <c r="J344" i="74"/>
  <c r="K344" i="74"/>
  <c r="K352" i="74"/>
  <c r="J7" i="73"/>
  <c r="J16" i="73"/>
  <c r="J17" i="73"/>
  <c r="J18" i="73"/>
  <c r="J22" i="73"/>
  <c r="J21" i="73" s="1"/>
  <c r="J25" i="73"/>
  <c r="J24" i="73" s="1"/>
  <c r="J27" i="73"/>
  <c r="J33" i="73"/>
  <c r="J35" i="73"/>
  <c r="J37" i="73"/>
  <c r="J39" i="73"/>
  <c r="J44" i="73"/>
  <c r="J43" i="73" s="1"/>
  <c r="J42" i="73" s="1"/>
  <c r="J41" i="73" s="1"/>
  <c r="J46" i="73"/>
  <c r="J47" i="73"/>
  <c r="J48" i="73"/>
  <c r="J52" i="73"/>
  <c r="J51" i="73" s="1"/>
  <c r="J50" i="73" s="1"/>
  <c r="J53" i="73"/>
  <c r="J58" i="73"/>
  <c r="J60" i="73"/>
  <c r="J57" i="73" s="1"/>
  <c r="J56" i="73" s="1"/>
  <c r="J62" i="73"/>
  <c r="J64" i="73"/>
  <c r="J65" i="73"/>
  <c r="J70" i="73"/>
  <c r="J69" i="73" s="1"/>
  <c r="J72" i="73"/>
  <c r="J73" i="73"/>
  <c r="J74" i="73"/>
  <c r="I97" i="77" s="1"/>
  <c r="I96" i="77" s="1"/>
  <c r="I93" i="77" s="1"/>
  <c r="J76" i="73"/>
  <c r="J75" i="73" s="1"/>
  <c r="J78" i="73"/>
  <c r="J79" i="73"/>
  <c r="J81" i="73"/>
  <c r="J82" i="73"/>
  <c r="J85" i="73"/>
  <c r="J84" i="73" s="1"/>
  <c r="J87" i="73"/>
  <c r="J88" i="73"/>
  <c r="J89" i="73"/>
  <c r="J93" i="73"/>
  <c r="J92" i="73" s="1"/>
  <c r="J91" i="73" s="1"/>
  <c r="J96" i="73"/>
  <c r="J97" i="73"/>
  <c r="J100" i="73"/>
  <c r="J99" i="73" s="1"/>
  <c r="J103" i="73"/>
  <c r="J102" i="73"/>
  <c r="J106" i="73"/>
  <c r="J105" i="73" s="1"/>
  <c r="J109" i="73"/>
  <c r="J108" i="73" s="1"/>
  <c r="J113" i="73"/>
  <c r="J112" i="73"/>
  <c r="J111" i="73"/>
  <c r="J121" i="73"/>
  <c r="J120" i="73" s="1"/>
  <c r="J119" i="73" s="1"/>
  <c r="J118" i="73" s="1"/>
  <c r="J117" i="73" s="1"/>
  <c r="J365" i="73" s="1"/>
  <c r="J127" i="73"/>
  <c r="J129" i="73"/>
  <c r="J132" i="73"/>
  <c r="J131" i="73" s="1"/>
  <c r="J133" i="73"/>
  <c r="J135" i="73"/>
  <c r="J137" i="73"/>
  <c r="J138" i="73"/>
  <c r="J140" i="73"/>
  <c r="J141" i="73"/>
  <c r="J143" i="73"/>
  <c r="J147" i="73"/>
  <c r="J146" i="73" s="1"/>
  <c r="J145" i="73" s="1"/>
  <c r="J149" i="73"/>
  <c r="J152" i="73"/>
  <c r="J151" i="73" s="1"/>
  <c r="J150" i="73" s="1"/>
  <c r="J154" i="73"/>
  <c r="J155" i="73"/>
  <c r="J156" i="73"/>
  <c r="J162" i="73"/>
  <c r="J164" i="73"/>
  <c r="J166" i="73"/>
  <c r="J168" i="73"/>
  <c r="J170" i="73"/>
  <c r="J172" i="73"/>
  <c r="J161" i="73" s="1"/>
  <c r="J160" i="73" s="1"/>
  <c r="J159" i="73" s="1"/>
  <c r="J174" i="73"/>
  <c r="J175" i="73"/>
  <c r="J176" i="73"/>
  <c r="J177" i="73"/>
  <c r="J181" i="73"/>
  <c r="J180" i="73" s="1"/>
  <c r="J179" i="73" s="1"/>
  <c r="J182" i="73"/>
  <c r="J183" i="73"/>
  <c r="J187" i="73"/>
  <c r="J188" i="73"/>
  <c r="J189" i="73"/>
  <c r="J191" i="73"/>
  <c r="J192" i="73"/>
  <c r="J196" i="73"/>
  <c r="J195" i="73" s="1"/>
  <c r="J194" i="73" s="1"/>
  <c r="J198" i="73"/>
  <c r="J201" i="73"/>
  <c r="J200" i="73" s="1"/>
  <c r="J199" i="73" s="1"/>
  <c r="J205" i="73"/>
  <c r="J206" i="73"/>
  <c r="J208" i="73"/>
  <c r="J210" i="73"/>
  <c r="J213" i="73"/>
  <c r="J215" i="73"/>
  <c r="J217" i="73"/>
  <c r="J219" i="73"/>
  <c r="J222" i="73"/>
  <c r="J221" i="73" s="1"/>
  <c r="J223" i="73"/>
  <c r="J212" i="73" s="1"/>
  <c r="J204" i="73" s="1"/>
  <c r="J225" i="73"/>
  <c r="J227" i="73"/>
  <c r="J229" i="73"/>
  <c r="J231" i="73"/>
  <c r="J233" i="73"/>
  <c r="J235" i="73"/>
  <c r="J236" i="73"/>
  <c r="I59" i="77" s="1"/>
  <c r="J240" i="73"/>
  <c r="J239" i="73" s="1"/>
  <c r="J242" i="73"/>
  <c r="J243" i="73"/>
  <c r="J245" i="73"/>
  <c r="J246" i="73"/>
  <c r="J251" i="73"/>
  <c r="J250" i="73" s="1"/>
  <c r="J249" i="73" s="1"/>
  <c r="J258" i="73"/>
  <c r="J257" i="73" s="1"/>
  <c r="J261" i="73"/>
  <c r="J260" i="73" s="1"/>
  <c r="J263" i="73"/>
  <c r="J264" i="73"/>
  <c r="J267" i="73"/>
  <c r="J266" i="73" s="1"/>
  <c r="J369" i="73" s="1"/>
  <c r="J268" i="73"/>
  <c r="J269" i="73"/>
  <c r="J274" i="73"/>
  <c r="J273" i="73" s="1"/>
  <c r="J272" i="73" s="1"/>
  <c r="J271" i="73" s="1"/>
  <c r="J276" i="73"/>
  <c r="J282" i="73"/>
  <c r="J281" i="73" s="1"/>
  <c r="J280" i="73" s="1"/>
  <c r="J286" i="73"/>
  <c r="J287" i="73"/>
  <c r="J288" i="73"/>
  <c r="I91" i="77" s="1"/>
  <c r="I90" i="77" s="1"/>
  <c r="J289" i="73"/>
  <c r="J293" i="73"/>
  <c r="J294" i="73"/>
  <c r="J292" i="73" s="1"/>
  <c r="J291" i="73" s="1"/>
  <c r="J296" i="73"/>
  <c r="J297" i="73"/>
  <c r="J300" i="73"/>
  <c r="J299" i="73" s="1"/>
  <c r="J301" i="73"/>
  <c r="J303" i="73"/>
  <c r="J305" i="73"/>
  <c r="J307" i="73"/>
  <c r="J304" i="73" s="1"/>
  <c r="J309" i="73"/>
  <c r="J314" i="73"/>
  <c r="J316" i="73"/>
  <c r="J313" i="73" s="1"/>
  <c r="J312" i="73" s="1"/>
  <c r="J311" i="73" s="1"/>
  <c r="J318" i="73"/>
  <c r="J324" i="73"/>
  <c r="J323" i="73" s="1"/>
  <c r="J322" i="73" s="1"/>
  <c r="J326" i="73"/>
  <c r="J321" i="73" s="1"/>
  <c r="J320" i="73" s="1"/>
  <c r="J371" i="73" s="1"/>
  <c r="J327" i="73"/>
  <c r="J328" i="73"/>
  <c r="J333" i="73"/>
  <c r="J332" i="73" s="1"/>
  <c r="J331" i="73" s="1"/>
  <c r="J330" i="73" s="1"/>
  <c r="J372" i="73" s="1"/>
  <c r="J334" i="73"/>
  <c r="J336" i="73"/>
  <c r="J338" i="73"/>
  <c r="J344" i="73"/>
  <c r="J343" i="73" s="1"/>
  <c r="J342" i="73" s="1"/>
  <c r="J341" i="73" s="1"/>
  <c r="J340" i="73" s="1"/>
  <c r="J373" i="73" s="1"/>
  <c r="J351" i="73"/>
  <c r="J350" i="73" s="1"/>
  <c r="J349" i="73" s="1"/>
  <c r="J348" i="73" s="1"/>
  <c r="J347" i="73" s="1"/>
  <c r="J346" i="73" s="1"/>
  <c r="J352" i="73"/>
  <c r="J353" i="73"/>
  <c r="J357" i="73"/>
  <c r="J356" i="73" s="1"/>
  <c r="J358" i="73"/>
  <c r="J359" i="73"/>
  <c r="J361" i="73"/>
  <c r="J362" i="73"/>
  <c r="J7" i="72"/>
  <c r="I19" i="72"/>
  <c r="I18" i="72" s="1"/>
  <c r="J19" i="72"/>
  <c r="J18" i="72" s="1"/>
  <c r="J17" i="72" s="1"/>
  <c r="J16" i="72" s="1"/>
  <c r="J15" i="72" s="1"/>
  <c r="I20" i="72"/>
  <c r="I17" i="72" s="1"/>
  <c r="I16" i="72" s="1"/>
  <c r="I15" i="72" s="1"/>
  <c r="I21" i="72"/>
  <c r="J21" i="72"/>
  <c r="J20" i="72" s="1"/>
  <c r="I22" i="72"/>
  <c r="J22" i="72"/>
  <c r="I25" i="72"/>
  <c r="I24" i="72" s="1"/>
  <c r="I26" i="72"/>
  <c r="I27" i="72"/>
  <c r="J27" i="72"/>
  <c r="J26" i="72" s="1"/>
  <c r="J25" i="72" s="1"/>
  <c r="J24" i="72" s="1"/>
  <c r="J30" i="72"/>
  <c r="J29" i="72" s="1"/>
  <c r="I31" i="72"/>
  <c r="I30" i="72" s="1"/>
  <c r="I29" i="72" s="1"/>
  <c r="J31" i="72"/>
  <c r="J33" i="72"/>
  <c r="I34" i="72"/>
  <c r="I33" i="72" s="1"/>
  <c r="J34" i="72"/>
  <c r="I36" i="72"/>
  <c r="J36" i="72"/>
  <c r="J35" i="72" s="1"/>
  <c r="I37" i="72"/>
  <c r="I35" i="72" s="1"/>
  <c r="I32" i="72" s="1"/>
  <c r="I28" i="72" s="1"/>
  <c r="J37" i="72"/>
  <c r="I38" i="72"/>
  <c r="J38" i="72"/>
  <c r="I41" i="72"/>
  <c r="I42" i="72"/>
  <c r="J42" i="72"/>
  <c r="J41" i="72" s="1"/>
  <c r="I43" i="72"/>
  <c r="J43" i="72"/>
  <c r="I44" i="72"/>
  <c r="J44" i="72"/>
  <c r="I46" i="72"/>
  <c r="I45" i="72" s="1"/>
  <c r="J46" i="72"/>
  <c r="J45" i="72" s="1"/>
  <c r="I47" i="72"/>
  <c r="J47" i="72"/>
  <c r="I48" i="72"/>
  <c r="J48" i="72"/>
  <c r="I49" i="72"/>
  <c r="J52" i="72"/>
  <c r="J51" i="72" s="1"/>
  <c r="J50" i="72" s="1"/>
  <c r="J49" i="72" s="1"/>
  <c r="I53" i="72"/>
  <c r="I52" i="72" s="1"/>
  <c r="I51" i="72" s="1"/>
  <c r="I50" i="72" s="1"/>
  <c r="J53" i="72"/>
  <c r="I56" i="72"/>
  <c r="I55" i="72" s="1"/>
  <c r="I54" i="72" s="1"/>
  <c r="I58" i="72"/>
  <c r="I57" i="72" s="1"/>
  <c r="J58" i="72"/>
  <c r="J57" i="72" s="1"/>
  <c r="J56" i="72" s="1"/>
  <c r="J55" i="72" s="1"/>
  <c r="J54" i="72" s="1"/>
  <c r="I62" i="72"/>
  <c r="I63" i="72"/>
  <c r="J63" i="72"/>
  <c r="J62" i="72" s="1"/>
  <c r="J64" i="72"/>
  <c r="I65" i="72"/>
  <c r="I64" i="72" s="1"/>
  <c r="J65" i="72"/>
  <c r="J66" i="72"/>
  <c r="I67" i="72"/>
  <c r="I66" i="72" s="1"/>
  <c r="J67" i="72"/>
  <c r="I70" i="72"/>
  <c r="I69" i="72" s="1"/>
  <c r="I68" i="72" s="1"/>
  <c r="J70" i="72"/>
  <c r="J69" i="72" s="1"/>
  <c r="J68" i="72" s="1"/>
  <c r="I74" i="72"/>
  <c r="I73" i="72" s="1"/>
  <c r="I75" i="72"/>
  <c r="J75" i="72"/>
  <c r="J74" i="72" s="1"/>
  <c r="J73" i="72" s="1"/>
  <c r="J76" i="72"/>
  <c r="I77" i="72"/>
  <c r="I76" i="72" s="1"/>
  <c r="J77" i="72"/>
  <c r="I78" i="72"/>
  <c r="J78" i="72"/>
  <c r="J79" i="72"/>
  <c r="I80" i="72"/>
  <c r="I79" i="72" s="1"/>
  <c r="J80" i="72"/>
  <c r="I81" i="72"/>
  <c r="J81" i="72"/>
  <c r="J82" i="72"/>
  <c r="I83" i="72"/>
  <c r="I82" i="72" s="1"/>
  <c r="J83" i="72"/>
  <c r="I84" i="72"/>
  <c r="J84" i="72"/>
  <c r="J85" i="72"/>
  <c r="I86" i="72"/>
  <c r="I85" i="72" s="1"/>
  <c r="I87" i="72"/>
  <c r="J87" i="72"/>
  <c r="J86" i="72" s="1"/>
  <c r="I89" i="72"/>
  <c r="I88" i="72" s="1"/>
  <c r="I90" i="72"/>
  <c r="J90" i="72"/>
  <c r="J89" i="72" s="1"/>
  <c r="J88" i="72" s="1"/>
  <c r="I92" i="72"/>
  <c r="I91" i="72" s="1"/>
  <c r="J93" i="72"/>
  <c r="J92" i="72" s="1"/>
  <c r="J91" i="72" s="1"/>
  <c r="I94" i="72"/>
  <c r="I93" i="72" s="1"/>
  <c r="J94" i="72"/>
  <c r="I95" i="72"/>
  <c r="I98" i="72"/>
  <c r="I97" i="72" s="1"/>
  <c r="I96" i="72" s="1"/>
  <c r="J98" i="72"/>
  <c r="J97" i="72" s="1"/>
  <c r="J96" i="72" s="1"/>
  <c r="J95" i="72" s="1"/>
  <c r="I101" i="72"/>
  <c r="I100" i="72" s="1"/>
  <c r="I99" i="72" s="1"/>
  <c r="J101" i="72"/>
  <c r="J100" i="72" s="1"/>
  <c r="I102" i="72"/>
  <c r="J102" i="72"/>
  <c r="I104" i="72"/>
  <c r="I103" i="72" s="1"/>
  <c r="J104" i="72"/>
  <c r="J103" i="72" s="1"/>
  <c r="I105" i="72"/>
  <c r="J105" i="72"/>
  <c r="I107" i="72"/>
  <c r="I106" i="72" s="1"/>
  <c r="J107" i="72"/>
  <c r="J106" i="72" s="1"/>
  <c r="I108" i="72"/>
  <c r="J108" i="72"/>
  <c r="I110" i="72"/>
  <c r="I109" i="72" s="1"/>
  <c r="J110" i="72"/>
  <c r="J109" i="72" s="1"/>
  <c r="I111" i="72"/>
  <c r="J111" i="72"/>
  <c r="I113" i="72"/>
  <c r="I112" i="72" s="1"/>
  <c r="J113" i="72"/>
  <c r="J112" i="72" s="1"/>
  <c r="I114" i="72"/>
  <c r="J114" i="72"/>
  <c r="J117" i="72"/>
  <c r="I118" i="72"/>
  <c r="I117" i="72" s="1"/>
  <c r="J118" i="72"/>
  <c r="I119" i="72"/>
  <c r="I116" i="72" s="1"/>
  <c r="I115" i="72" s="1"/>
  <c r="J119" i="72"/>
  <c r="J116" i="72" s="1"/>
  <c r="J115" i="72" s="1"/>
  <c r="I120" i="72"/>
  <c r="J120" i="72"/>
  <c r="I122" i="72"/>
  <c r="I121" i="72" s="1"/>
  <c r="I125" i="72"/>
  <c r="I124" i="72" s="1"/>
  <c r="I123" i="72" s="1"/>
  <c r="J125" i="72"/>
  <c r="J124" i="72" s="1"/>
  <c r="J123" i="72" s="1"/>
  <c r="J122" i="72" s="1"/>
  <c r="J121" i="72" s="1"/>
  <c r="I126" i="72"/>
  <c r="J126" i="72"/>
  <c r="I131" i="72"/>
  <c r="J131" i="72"/>
  <c r="I132" i="72"/>
  <c r="J132" i="72"/>
  <c r="I134" i="72"/>
  <c r="I133" i="72" s="1"/>
  <c r="J134" i="72"/>
  <c r="J133" i="72" s="1"/>
  <c r="I135" i="72"/>
  <c r="J135" i="72"/>
  <c r="I136" i="72"/>
  <c r="J136" i="72"/>
  <c r="I137" i="72"/>
  <c r="J137" i="72"/>
  <c r="I138" i="72"/>
  <c r="J138" i="72"/>
  <c r="I140" i="72"/>
  <c r="I139" i="72" s="1"/>
  <c r="J140" i="72"/>
  <c r="J139" i="72" s="1"/>
  <c r="I143" i="72"/>
  <c r="I142" i="72" s="1"/>
  <c r="I141" i="72" s="1"/>
  <c r="J143" i="72"/>
  <c r="J142" i="72" s="1"/>
  <c r="J141" i="72" s="1"/>
  <c r="I146" i="72"/>
  <c r="I145" i="72" s="1"/>
  <c r="I144" i="72" s="1"/>
  <c r="J146" i="72"/>
  <c r="J145" i="72" s="1"/>
  <c r="J144" i="72" s="1"/>
  <c r="J147" i="72"/>
  <c r="I148" i="72"/>
  <c r="I147" i="72" s="1"/>
  <c r="J148" i="72"/>
  <c r="I149" i="72"/>
  <c r="I152" i="72"/>
  <c r="I151" i="72" s="1"/>
  <c r="I150" i="72" s="1"/>
  <c r="J152" i="72"/>
  <c r="J151" i="72" s="1"/>
  <c r="J150" i="72" s="1"/>
  <c r="J149" i="72" s="1"/>
  <c r="J155" i="72"/>
  <c r="J154" i="72" s="1"/>
  <c r="J153" i="72" s="1"/>
  <c r="J156" i="72"/>
  <c r="I157" i="72"/>
  <c r="I156" i="72" s="1"/>
  <c r="I155" i="72" s="1"/>
  <c r="I154" i="72" s="1"/>
  <c r="I153" i="72" s="1"/>
  <c r="J157" i="72"/>
  <c r="I161" i="72"/>
  <c r="I160" i="72" s="1"/>
  <c r="I159" i="72" s="1"/>
  <c r="I158" i="72" s="1"/>
  <c r="J161" i="72"/>
  <c r="J160" i="72" s="1"/>
  <c r="J159" i="72" s="1"/>
  <c r="J158" i="72" s="1"/>
  <c r="I167" i="72"/>
  <c r="I166" i="72" s="1"/>
  <c r="J167" i="72"/>
  <c r="J166" i="72" s="1"/>
  <c r="J165" i="72" s="1"/>
  <c r="J164" i="72" s="1"/>
  <c r="J163" i="72" s="1"/>
  <c r="J168" i="72"/>
  <c r="I169" i="72"/>
  <c r="I168" i="72" s="1"/>
  <c r="J169" i="72"/>
  <c r="I170" i="72"/>
  <c r="J170" i="72"/>
  <c r="I171" i="72"/>
  <c r="J171" i="72"/>
  <c r="I173" i="72"/>
  <c r="I172" i="72" s="1"/>
  <c r="J173" i="72"/>
  <c r="J172" i="72" s="1"/>
  <c r="J174" i="72"/>
  <c r="I175" i="72"/>
  <c r="I174" i="72" s="1"/>
  <c r="J175" i="72"/>
  <c r="I176" i="72"/>
  <c r="J176" i="72"/>
  <c r="I177" i="72"/>
  <c r="J177" i="72"/>
  <c r="I179" i="72"/>
  <c r="I178" i="72" s="1"/>
  <c r="I182" i="72"/>
  <c r="I181" i="72" s="1"/>
  <c r="I180" i="72" s="1"/>
  <c r="J182" i="72"/>
  <c r="J181" i="72" s="1"/>
  <c r="J180" i="72" s="1"/>
  <c r="J179" i="72" s="1"/>
  <c r="J178" i="72" s="1"/>
  <c r="I185" i="72"/>
  <c r="I184" i="72" s="1"/>
  <c r="I183" i="72" s="1"/>
  <c r="J185" i="72"/>
  <c r="I186" i="72"/>
  <c r="J186" i="72"/>
  <c r="I188" i="72"/>
  <c r="I187" i="72" s="1"/>
  <c r="J188" i="72"/>
  <c r="J187" i="72" s="1"/>
  <c r="I191" i="72"/>
  <c r="I194" i="72"/>
  <c r="I193" i="72" s="1"/>
  <c r="I192" i="72" s="1"/>
  <c r="J194" i="72"/>
  <c r="J193" i="72" s="1"/>
  <c r="J192" i="72" s="1"/>
  <c r="J191" i="72" s="1"/>
  <c r="J190" i="72" s="1"/>
  <c r="I197" i="72"/>
  <c r="I196" i="72" s="1"/>
  <c r="I195" i="72" s="1"/>
  <c r="J197" i="72"/>
  <c r="J196" i="72" s="1"/>
  <c r="J195" i="72" s="1"/>
  <c r="I200" i="72"/>
  <c r="I199" i="72" s="1"/>
  <c r="I198" i="72" s="1"/>
  <c r="J200" i="72"/>
  <c r="J199" i="72" s="1"/>
  <c r="J198" i="72" s="1"/>
  <c r="I201" i="72"/>
  <c r="J201" i="72"/>
  <c r="I206" i="72"/>
  <c r="I205" i="72" s="1"/>
  <c r="I204" i="72" s="1"/>
  <c r="I203" i="72" s="1"/>
  <c r="I202" i="72" s="1"/>
  <c r="J206" i="72"/>
  <c r="J205" i="72" s="1"/>
  <c r="J204" i="72" s="1"/>
  <c r="J203" i="72" s="1"/>
  <c r="J202" i="72" s="1"/>
  <c r="I210" i="72"/>
  <c r="J210" i="72"/>
  <c r="I211" i="72"/>
  <c r="J211" i="72"/>
  <c r="I212" i="72"/>
  <c r="I209" i="72" s="1"/>
  <c r="J212" i="72"/>
  <c r="J209" i="72" s="1"/>
  <c r="I213" i="72"/>
  <c r="J213" i="72"/>
  <c r="I215" i="72"/>
  <c r="I214" i="72" s="1"/>
  <c r="J215" i="72"/>
  <c r="J214" i="72" s="1"/>
  <c r="I218" i="72"/>
  <c r="I217" i="72" s="1"/>
  <c r="J218" i="72"/>
  <c r="J217" i="72" s="1"/>
  <c r="I219" i="72"/>
  <c r="J219" i="72"/>
  <c r="I220" i="72"/>
  <c r="J220" i="72"/>
  <c r="I221" i="72"/>
  <c r="J221" i="72"/>
  <c r="I222" i="72"/>
  <c r="J222" i="72"/>
  <c r="I224" i="72"/>
  <c r="I223" i="72" s="1"/>
  <c r="J224" i="72"/>
  <c r="J223" i="72" s="1"/>
  <c r="I225" i="72"/>
  <c r="J225" i="72"/>
  <c r="I226" i="72"/>
  <c r="J226" i="72"/>
  <c r="I227" i="72"/>
  <c r="J227" i="72"/>
  <c r="I228" i="72"/>
  <c r="J228" i="72"/>
  <c r="I230" i="72"/>
  <c r="I229" i="72" s="1"/>
  <c r="J230" i="72"/>
  <c r="J229" i="72" s="1"/>
  <c r="I231" i="72"/>
  <c r="J231" i="72"/>
  <c r="I232" i="72"/>
  <c r="J232" i="72"/>
  <c r="I233" i="72"/>
  <c r="J233" i="72"/>
  <c r="I234" i="72"/>
  <c r="J234" i="72"/>
  <c r="I236" i="72"/>
  <c r="I235" i="72" s="1"/>
  <c r="J236" i="72"/>
  <c r="J235" i="72" s="1"/>
  <c r="I237" i="72"/>
  <c r="J237" i="72"/>
  <c r="I238" i="72"/>
  <c r="J238" i="72"/>
  <c r="I242" i="72"/>
  <c r="I241" i="72" s="1"/>
  <c r="J242" i="72"/>
  <c r="J241" i="72" s="1"/>
  <c r="I243" i="72"/>
  <c r="J243" i="72"/>
  <c r="I245" i="72"/>
  <c r="I244" i="72" s="1"/>
  <c r="J245" i="72"/>
  <c r="J244" i="72" s="1"/>
  <c r="I246" i="72"/>
  <c r="J246" i="72"/>
  <c r="I248" i="72"/>
  <c r="I251" i="72"/>
  <c r="I250" i="72" s="1"/>
  <c r="I249" i="72" s="1"/>
  <c r="J251" i="72"/>
  <c r="J250" i="72" s="1"/>
  <c r="J249" i="72" s="1"/>
  <c r="J248" i="72" s="1"/>
  <c r="I252" i="72"/>
  <c r="J252" i="72"/>
  <c r="I253" i="72"/>
  <c r="J253" i="72"/>
  <c r="I257" i="72"/>
  <c r="I256" i="72" s="1"/>
  <c r="J257" i="72"/>
  <c r="J256" i="72" s="1"/>
  <c r="I258" i="72"/>
  <c r="J258" i="72"/>
  <c r="I260" i="72"/>
  <c r="I259" i="72" s="1"/>
  <c r="J260" i="72"/>
  <c r="J259" i="72" s="1"/>
  <c r="I261" i="72"/>
  <c r="J261" i="72"/>
  <c r="I263" i="72"/>
  <c r="I262" i="72" s="1"/>
  <c r="J263" i="72"/>
  <c r="J262" i="72" s="1"/>
  <c r="I264" i="72"/>
  <c r="J264" i="72"/>
  <c r="J266" i="72"/>
  <c r="I269" i="72"/>
  <c r="I268" i="72" s="1"/>
  <c r="I267" i="72" s="1"/>
  <c r="I266" i="72" s="1"/>
  <c r="I265" i="72" s="1"/>
  <c r="I349" i="72" s="1"/>
  <c r="J269" i="72"/>
  <c r="J268" i="72" s="1"/>
  <c r="J267" i="72" s="1"/>
  <c r="I272" i="72"/>
  <c r="I271" i="72" s="1"/>
  <c r="I270" i="72" s="1"/>
  <c r="J273" i="72"/>
  <c r="I274" i="72"/>
  <c r="I273" i="72" s="1"/>
  <c r="J274" i="72"/>
  <c r="I275" i="72"/>
  <c r="J275" i="72"/>
  <c r="J272" i="72" s="1"/>
  <c r="J271" i="72" s="1"/>
  <c r="J270" i="72" s="1"/>
  <c r="I276" i="72"/>
  <c r="J276" i="72"/>
  <c r="I282" i="72"/>
  <c r="J282" i="72"/>
  <c r="J281" i="72" s="1"/>
  <c r="J280" i="72" s="1"/>
  <c r="I283" i="72"/>
  <c r="J283" i="72"/>
  <c r="I284" i="72"/>
  <c r="I281" i="72" s="1"/>
  <c r="I280" i="72" s="1"/>
  <c r="I279" i="72" s="1"/>
  <c r="J284" i="72"/>
  <c r="I287" i="72"/>
  <c r="I286" i="72" s="1"/>
  <c r="I285" i="72" s="1"/>
  <c r="J287" i="72"/>
  <c r="J286" i="72" s="1"/>
  <c r="J285" i="72" s="1"/>
  <c r="I290" i="72"/>
  <c r="J290" i="72"/>
  <c r="J291" i="72"/>
  <c r="I292" i="72"/>
  <c r="I291" i="72" s="1"/>
  <c r="I289" i="72" s="1"/>
  <c r="I288" i="72" s="1"/>
  <c r="J292" i="72"/>
  <c r="I293" i="72"/>
  <c r="J293" i="72"/>
  <c r="J294" i="72"/>
  <c r="I295" i="72"/>
  <c r="I294" i="72" s="1"/>
  <c r="J295" i="72"/>
  <c r="J297" i="72"/>
  <c r="J296" i="72" s="1"/>
  <c r="I299" i="72"/>
  <c r="I298" i="72" s="1"/>
  <c r="I297" i="72" s="1"/>
  <c r="I296" i="72" s="1"/>
  <c r="J299" i="72"/>
  <c r="J298" i="72" s="1"/>
  <c r="J300" i="72"/>
  <c r="I302" i="72"/>
  <c r="J302" i="72"/>
  <c r="J301" i="72" s="1"/>
  <c r="I303" i="72"/>
  <c r="J303" i="72"/>
  <c r="J304" i="72"/>
  <c r="I305" i="72"/>
  <c r="I304" i="72" s="1"/>
  <c r="J305" i="72"/>
  <c r="J306" i="72"/>
  <c r="I307" i="72"/>
  <c r="I306" i="72" s="1"/>
  <c r="J307" i="72"/>
  <c r="I311" i="72"/>
  <c r="I312" i="72"/>
  <c r="J312" i="72"/>
  <c r="J311" i="72" s="1"/>
  <c r="J310" i="72" s="1"/>
  <c r="J309" i="72" s="1"/>
  <c r="J308" i="72" s="1"/>
  <c r="J313" i="72"/>
  <c r="I314" i="72"/>
  <c r="I313" i="72" s="1"/>
  <c r="J314" i="72"/>
  <c r="I315" i="72"/>
  <c r="J315" i="72"/>
  <c r="I316" i="72"/>
  <c r="J316" i="72"/>
  <c r="I320" i="72"/>
  <c r="I319" i="72" s="1"/>
  <c r="I321" i="72"/>
  <c r="J321" i="72"/>
  <c r="J320" i="72" s="1"/>
  <c r="J319" i="72" s="1"/>
  <c r="I322" i="72"/>
  <c r="J322" i="72"/>
  <c r="J324" i="72"/>
  <c r="J323" i="72" s="1"/>
  <c r="J325" i="72"/>
  <c r="I326" i="72"/>
  <c r="I325" i="72" s="1"/>
  <c r="I324" i="72" s="1"/>
  <c r="I323" i="72" s="1"/>
  <c r="J326" i="72"/>
  <c r="J331" i="72"/>
  <c r="I332" i="72"/>
  <c r="I331" i="72" s="1"/>
  <c r="J332" i="72"/>
  <c r="I333" i="72"/>
  <c r="J333" i="72"/>
  <c r="J330" i="72" s="1"/>
  <c r="J329" i="72" s="1"/>
  <c r="J328" i="72" s="1"/>
  <c r="J327" i="72" s="1"/>
  <c r="J352" i="72" s="1"/>
  <c r="I334" i="72"/>
  <c r="J334" i="72"/>
  <c r="I335" i="72"/>
  <c r="I336" i="72"/>
  <c r="J336" i="72"/>
  <c r="J335" i="72" s="1"/>
  <c r="I338" i="72"/>
  <c r="I337" i="72" s="1"/>
  <c r="I353" i="72" s="1"/>
  <c r="I341" i="72"/>
  <c r="I340" i="72" s="1"/>
  <c r="I339" i="72" s="1"/>
  <c r="I342" i="72"/>
  <c r="J342" i="72"/>
  <c r="J341" i="72" s="1"/>
  <c r="J340" i="72" s="1"/>
  <c r="J339" i="72" s="1"/>
  <c r="J338" i="72" s="1"/>
  <c r="J337" i="72" s="1"/>
  <c r="J353" i="72" s="1"/>
  <c r="I345" i="72"/>
  <c r="J345" i="72"/>
  <c r="I7" i="71"/>
  <c r="I18" i="71"/>
  <c r="I17" i="71" s="1"/>
  <c r="I16" i="71" s="1"/>
  <c r="I15" i="71" s="1"/>
  <c r="I14" i="71" s="1"/>
  <c r="I22" i="71"/>
  <c r="I21" i="71" s="1"/>
  <c r="I20" i="71" s="1"/>
  <c r="I23" i="71"/>
  <c r="I25" i="71"/>
  <c r="I26" i="71"/>
  <c r="I27" i="71"/>
  <c r="I30" i="71"/>
  <c r="I29" i="71" s="1"/>
  <c r="I28" i="71" s="1"/>
  <c r="I31" i="71"/>
  <c r="I32" i="71"/>
  <c r="I33" i="71"/>
  <c r="I34" i="71"/>
  <c r="I37" i="71"/>
  <c r="I36" i="71" s="1"/>
  <c r="I35" i="71" s="1"/>
  <c r="I38" i="71"/>
  <c r="I40" i="71"/>
  <c r="I39" i="71" s="1"/>
  <c r="I42" i="71"/>
  <c r="I41" i="71" s="1"/>
  <c r="I43" i="71"/>
  <c r="I44" i="71"/>
  <c r="I49" i="71"/>
  <c r="I48" i="71" s="1"/>
  <c r="I47" i="71" s="1"/>
  <c r="I46" i="71" s="1"/>
  <c r="I45" i="71" s="1"/>
  <c r="I52" i="71"/>
  <c r="I51" i="71" s="1"/>
  <c r="I50" i="71" s="1"/>
  <c r="I53" i="71"/>
  <c r="I55" i="71"/>
  <c r="I54" i="71" s="1"/>
  <c r="I58" i="71"/>
  <c r="I57" i="71" s="1"/>
  <c r="I56" i="71" s="1"/>
  <c r="I62" i="71"/>
  <c r="I63" i="71"/>
  <c r="I65" i="71"/>
  <c r="I64" i="71" s="1"/>
  <c r="I67" i="71"/>
  <c r="I66" i="71" s="1"/>
  <c r="I68" i="71"/>
  <c r="I69" i="71"/>
  <c r="I70" i="71"/>
  <c r="I74" i="71"/>
  <c r="I73" i="71" s="1"/>
  <c r="I72" i="71" s="1"/>
  <c r="I71" i="71" s="1"/>
  <c r="I75" i="71"/>
  <c r="I77" i="71"/>
  <c r="I76" i="71" s="1"/>
  <c r="I78" i="71"/>
  <c r="I80" i="71"/>
  <c r="I79" i="71" s="1"/>
  <c r="I81" i="71"/>
  <c r="I83" i="71"/>
  <c r="I82" i="71" s="1"/>
  <c r="I84" i="71"/>
  <c r="I86" i="71"/>
  <c r="I85" i="71" s="1"/>
  <c r="I87" i="71"/>
  <c r="I89" i="71"/>
  <c r="I88" i="71" s="1"/>
  <c r="I90" i="71"/>
  <c r="I92" i="71"/>
  <c r="I91" i="71" s="1"/>
  <c r="I93" i="71"/>
  <c r="I94" i="71"/>
  <c r="I98" i="71"/>
  <c r="I97" i="71" s="1"/>
  <c r="I96" i="71" s="1"/>
  <c r="I95" i="71" s="1"/>
  <c r="I102" i="71"/>
  <c r="I101" i="71" s="1"/>
  <c r="I100" i="71" s="1"/>
  <c r="I99" i="71" s="1"/>
  <c r="I105" i="71"/>
  <c r="I104" i="71" s="1"/>
  <c r="I103" i="71" s="1"/>
  <c r="I106" i="71"/>
  <c r="I108" i="71"/>
  <c r="I107" i="71" s="1"/>
  <c r="I111" i="71"/>
  <c r="I110" i="71" s="1"/>
  <c r="I109" i="71" s="1"/>
  <c r="I120" i="71"/>
  <c r="I119" i="71"/>
  <c r="I118" i="71"/>
  <c r="I117" i="71" s="1"/>
  <c r="I116" i="71" s="1"/>
  <c r="I115" i="71" s="1"/>
  <c r="I346" i="71" s="1"/>
  <c r="I126" i="71"/>
  <c r="I125" i="71" s="1"/>
  <c r="I128" i="71"/>
  <c r="I127" i="71" s="1"/>
  <c r="I130" i="71"/>
  <c r="I129" i="71" s="1"/>
  <c r="I132" i="71"/>
  <c r="I131" i="71"/>
  <c r="I133" i="71"/>
  <c r="I124" i="71" s="1"/>
  <c r="I134" i="71"/>
  <c r="I136" i="71"/>
  <c r="I135" i="71" s="1"/>
  <c r="I137" i="71"/>
  <c r="I139" i="71"/>
  <c r="I140" i="71"/>
  <c r="I142" i="71"/>
  <c r="I141" i="71" s="1"/>
  <c r="I145" i="71"/>
  <c r="I144" i="71" s="1"/>
  <c r="I143" i="71" s="1"/>
  <c r="I146" i="71"/>
  <c r="I151" i="71"/>
  <c r="I150" i="71" s="1"/>
  <c r="I149" i="71" s="1"/>
  <c r="I148" i="71" s="1"/>
  <c r="I147" i="71" s="1"/>
  <c r="I154" i="71"/>
  <c r="I153" i="71" s="1"/>
  <c r="I152" i="71" s="1"/>
  <c r="I155" i="71"/>
  <c r="I160" i="71"/>
  <c r="I161" i="71"/>
  <c r="I163" i="71"/>
  <c r="I162" i="71" s="1"/>
  <c r="I164" i="71"/>
  <c r="I165" i="71"/>
  <c r="I166" i="71"/>
  <c r="I167" i="71"/>
  <c r="I169" i="71"/>
  <c r="I168" i="71" s="1"/>
  <c r="I170" i="71"/>
  <c r="I171" i="71"/>
  <c r="I175" i="71"/>
  <c r="I174" i="71" s="1"/>
  <c r="I173" i="71" s="1"/>
  <c r="I172" i="71" s="1"/>
  <c r="I176" i="71"/>
  <c r="I180" i="71"/>
  <c r="I179" i="71" s="1"/>
  <c r="I178" i="71" s="1"/>
  <c r="I177" i="71" s="1"/>
  <c r="I181" i="71"/>
  <c r="I182" i="71"/>
  <c r="I187" i="71"/>
  <c r="I186" i="71" s="1"/>
  <c r="I185" i="71" s="1"/>
  <c r="I184" i="71" s="1"/>
  <c r="I188" i="71"/>
  <c r="I190" i="71"/>
  <c r="I189" i="71" s="1"/>
  <c r="I191" i="71"/>
  <c r="I193" i="71"/>
  <c r="I192" i="71" s="1"/>
  <c r="I194" i="71"/>
  <c r="I195" i="71"/>
  <c r="I199" i="71"/>
  <c r="I198" i="71" s="1"/>
  <c r="I197" i="71" s="1"/>
  <c r="I196" i="71" s="1"/>
  <c r="I200" i="71"/>
  <c r="I205" i="71"/>
  <c r="I204" i="71" s="1"/>
  <c r="I203" i="71" s="1"/>
  <c r="I206" i="71"/>
  <c r="I207" i="71"/>
  <c r="I208" i="71"/>
  <c r="I209" i="71"/>
  <c r="I211" i="71"/>
  <c r="I212" i="71"/>
  <c r="I214" i="71"/>
  <c r="I213" i="71" s="1"/>
  <c r="I216" i="71"/>
  <c r="I215" i="71" s="1"/>
  <c r="I217" i="71"/>
  <c r="I218" i="71"/>
  <c r="I220" i="71"/>
  <c r="I219" i="71" s="1"/>
  <c r="I222" i="71"/>
  <c r="I221" i="71" s="1"/>
  <c r="I223" i="71"/>
  <c r="I224" i="71"/>
  <c r="I226" i="71"/>
  <c r="I225" i="71" s="1"/>
  <c r="I228" i="71"/>
  <c r="I227" i="71" s="1"/>
  <c r="I229" i="71"/>
  <c r="I230" i="71"/>
  <c r="I232" i="71"/>
  <c r="I231" i="71" s="1"/>
  <c r="I234" i="71"/>
  <c r="I233" i="71" s="1"/>
  <c r="I238" i="71"/>
  <c r="I237" i="71" s="1"/>
  <c r="I239" i="71"/>
  <c r="I241" i="71"/>
  <c r="I240" i="71" s="1"/>
  <c r="I242" i="71"/>
  <c r="I244" i="71"/>
  <c r="I243" i="71" s="1"/>
  <c r="I245" i="71"/>
  <c r="I250" i="71"/>
  <c r="I249" i="71" s="1"/>
  <c r="I248" i="71" s="1"/>
  <c r="I247" i="71" s="1"/>
  <c r="I251" i="71"/>
  <c r="I252" i="71"/>
  <c r="I256" i="71"/>
  <c r="I255" i="71" s="1"/>
  <c r="I257" i="71"/>
  <c r="I259" i="71"/>
  <c r="I258" i="71" s="1"/>
  <c r="I260" i="71"/>
  <c r="I262" i="71"/>
  <c r="I261" i="71" s="1"/>
  <c r="I263" i="71"/>
  <c r="I265" i="71"/>
  <c r="I264" i="71" s="1"/>
  <c r="I350" i="71" s="1"/>
  <c r="I268" i="71"/>
  <c r="I267" i="71" s="1"/>
  <c r="I266" i="71" s="1"/>
  <c r="I271" i="71"/>
  <c r="I270" i="71" s="1"/>
  <c r="I269" i="71" s="1"/>
  <c r="I272" i="71"/>
  <c r="I273" i="71"/>
  <c r="I274" i="71"/>
  <c r="I275" i="71"/>
  <c r="I280" i="71"/>
  <c r="I279" i="71" s="1"/>
  <c r="I281" i="71"/>
  <c r="I282" i="71"/>
  <c r="I283" i="71"/>
  <c r="I286" i="71"/>
  <c r="I285" i="71" s="1"/>
  <c r="I284" i="71" s="1"/>
  <c r="I288" i="71"/>
  <c r="I287" i="71" s="1"/>
  <c r="I292" i="71"/>
  <c r="I293" i="71"/>
  <c r="I295" i="71"/>
  <c r="I294" i="71" s="1"/>
  <c r="I296" i="71"/>
  <c r="I300" i="71"/>
  <c r="I299" i="71" s="1"/>
  <c r="I298" i="71" s="1"/>
  <c r="I297" i="71" s="1"/>
  <c r="I304" i="71"/>
  <c r="I303" i="71" s="1"/>
  <c r="I302" i="71" s="1"/>
  <c r="I301" i="71" s="1"/>
  <c r="I306" i="71"/>
  <c r="I305" i="71" s="1"/>
  <c r="I307" i="71"/>
  <c r="I308" i="71"/>
  <c r="I313" i="71"/>
  <c r="I312" i="71" s="1"/>
  <c r="I311" i="71" s="1"/>
  <c r="I310" i="71" s="1"/>
  <c r="I309" i="71" s="1"/>
  <c r="I314" i="71"/>
  <c r="I315" i="71"/>
  <c r="I316" i="71"/>
  <c r="I317" i="71"/>
  <c r="I322" i="71"/>
  <c r="I321" i="71" s="1"/>
  <c r="I320" i="71" s="1"/>
  <c r="I319" i="71" s="1"/>
  <c r="I318" i="71" s="1"/>
  <c r="I352" i="71" s="1"/>
  <c r="I323" i="71"/>
  <c r="I325" i="71"/>
  <c r="I324" i="71" s="1"/>
  <c r="I326" i="71"/>
  <c r="I327" i="71"/>
  <c r="I331" i="71"/>
  <c r="I330" i="71" s="1"/>
  <c r="I329" i="71" s="1"/>
  <c r="I328" i="71" s="1"/>
  <c r="I353" i="71" s="1"/>
  <c r="I332" i="71"/>
  <c r="I333" i="71"/>
  <c r="I334" i="71"/>
  <c r="I335" i="71"/>
  <c r="I337" i="71"/>
  <c r="I336" i="71" s="1"/>
  <c r="I343" i="71"/>
  <c r="I342" i="71" s="1"/>
  <c r="I341" i="71" s="1"/>
  <c r="I340" i="71" s="1"/>
  <c r="I339" i="71" s="1"/>
  <c r="I338" i="71" s="1"/>
  <c r="I354" i="71" s="1"/>
  <c r="D6" i="76"/>
  <c r="C11" i="76"/>
  <c r="D11" i="76"/>
  <c r="C12" i="76"/>
  <c r="C17" i="76" s="1"/>
  <c r="D12" i="76"/>
  <c r="C13" i="76"/>
  <c r="D13" i="76"/>
  <c r="C14" i="76"/>
  <c r="D14" i="76"/>
  <c r="C15" i="76"/>
  <c r="D15" i="76"/>
  <c r="C16" i="76"/>
  <c r="D16" i="76"/>
  <c r="C7" i="75"/>
  <c r="C14" i="75"/>
  <c r="C18" i="75" s="1"/>
  <c r="C15" i="75"/>
  <c r="C16" i="75"/>
  <c r="C17" i="75"/>
  <c r="D7" i="70"/>
  <c r="C7" i="69"/>
  <c r="D7" i="68"/>
  <c r="B7" i="65"/>
  <c r="C18" i="65"/>
  <c r="D18" i="65"/>
  <c r="C20" i="65"/>
  <c r="D20" i="65"/>
  <c r="C23" i="65"/>
  <c r="C17" i="65" s="1"/>
  <c r="C34" i="65" s="1"/>
  <c r="D23" i="65"/>
  <c r="C26" i="65"/>
  <c r="D26" i="65"/>
  <c r="C28" i="65"/>
  <c r="D28" i="65"/>
  <c r="C30" i="65"/>
  <c r="C31" i="65"/>
  <c r="D31" i="65"/>
  <c r="D30" i="65" s="1"/>
  <c r="C18" i="64"/>
  <c r="C20" i="64"/>
  <c r="C23" i="64"/>
  <c r="C17" i="64" s="1"/>
  <c r="C34" i="64" s="1"/>
  <c r="C26" i="64"/>
  <c r="C28" i="64"/>
  <c r="C30" i="64"/>
  <c r="C31" i="64"/>
  <c r="J95" i="73"/>
  <c r="I93" i="78"/>
  <c r="J132" i="78"/>
  <c r="I35" i="78"/>
  <c r="J93" i="78"/>
  <c r="I132" i="78"/>
  <c r="J35" i="78"/>
  <c r="I132" i="77"/>
  <c r="I21" i="77"/>
  <c r="I106" i="77"/>
  <c r="I92" i="77"/>
  <c r="J376" i="73" l="1"/>
  <c r="I357" i="71"/>
  <c r="C23" i="84"/>
  <c r="C22" i="84" s="1"/>
  <c r="C21" i="84" s="1"/>
  <c r="C20" i="84" s="1"/>
  <c r="C23" i="85"/>
  <c r="C22" i="85" s="1"/>
  <c r="C21" i="85" s="1"/>
  <c r="C20" i="85" s="1"/>
  <c r="J359" i="74"/>
  <c r="I356" i="72"/>
  <c r="I278" i="71"/>
  <c r="I277" i="71" s="1"/>
  <c r="I276" i="71" s="1"/>
  <c r="I351" i="71" s="1"/>
  <c r="I210" i="71"/>
  <c r="I202" i="71" s="1"/>
  <c r="I201" i="71" s="1"/>
  <c r="I183" i="71" s="1"/>
  <c r="I349" i="71" s="1"/>
  <c r="I138" i="71"/>
  <c r="I123" i="71" s="1"/>
  <c r="I122" i="71" s="1"/>
  <c r="I121" i="71" s="1"/>
  <c r="I347" i="71" s="1"/>
  <c r="I61" i="71"/>
  <c r="I60" i="71" s="1"/>
  <c r="I59" i="71" s="1"/>
  <c r="I13" i="71" s="1"/>
  <c r="J318" i="72"/>
  <c r="J317" i="72" s="1"/>
  <c r="J351" i="72" s="1"/>
  <c r="D17" i="65"/>
  <c r="D34" i="65" s="1"/>
  <c r="D17" i="76"/>
  <c r="I236" i="71"/>
  <c r="I235" i="71" s="1"/>
  <c r="I24" i="71"/>
  <c r="I19" i="71" s="1"/>
  <c r="I290" i="71"/>
  <c r="I289" i="71" s="1"/>
  <c r="I291" i="71"/>
  <c r="I254" i="71"/>
  <c r="I253" i="71" s="1"/>
  <c r="I246" i="71" s="1"/>
  <c r="I330" i="72"/>
  <c r="I329" i="72" s="1"/>
  <c r="I328" i="72" s="1"/>
  <c r="I327" i="72" s="1"/>
  <c r="I352" i="72" s="1"/>
  <c r="I318" i="72"/>
  <c r="I317" i="72" s="1"/>
  <c r="I351" i="72" s="1"/>
  <c r="J279" i="72"/>
  <c r="J278" i="72" s="1"/>
  <c r="J277" i="72" s="1"/>
  <c r="J350" i="72" s="1"/>
  <c r="I159" i="71"/>
  <c r="I158" i="71" s="1"/>
  <c r="I157" i="71" s="1"/>
  <c r="I156" i="71" s="1"/>
  <c r="I348" i="71" s="1"/>
  <c r="J72" i="72"/>
  <c r="J71" i="72" s="1"/>
  <c r="J203" i="73"/>
  <c r="I216" i="72"/>
  <c r="I208" i="72" s="1"/>
  <c r="I207" i="72" s="1"/>
  <c r="I72" i="72"/>
  <c r="I71" i="72" s="1"/>
  <c r="I61" i="72"/>
  <c r="I60" i="72" s="1"/>
  <c r="I40" i="72"/>
  <c r="I39" i="72" s="1"/>
  <c r="I23" i="72" s="1"/>
  <c r="C16" i="81"/>
  <c r="J158" i="73"/>
  <c r="J367" i="73" s="1"/>
  <c r="I310" i="72"/>
  <c r="I309" i="72" s="1"/>
  <c r="I308" i="72" s="1"/>
  <c r="J216" i="72"/>
  <c r="J208" i="72" s="1"/>
  <c r="J207" i="72" s="1"/>
  <c r="J189" i="72" s="1"/>
  <c r="J348" i="72" s="1"/>
  <c r="I165" i="72"/>
  <c r="I164" i="72" s="1"/>
  <c r="I163" i="72" s="1"/>
  <c r="I162" i="72" s="1"/>
  <c r="I347" i="72" s="1"/>
  <c r="I301" i="72"/>
  <c r="I300" i="72" s="1"/>
  <c r="I278" i="72" s="1"/>
  <c r="J184" i="72"/>
  <c r="J183" i="72" s="1"/>
  <c r="J162" i="72" s="1"/>
  <c r="J347" i="72" s="1"/>
  <c r="J99" i="72"/>
  <c r="J40" i="72"/>
  <c r="J39" i="72" s="1"/>
  <c r="J23" i="72"/>
  <c r="J279" i="73"/>
  <c r="J278" i="73" s="1"/>
  <c r="J370" i="73" s="1"/>
  <c r="I190" i="72"/>
  <c r="J289" i="72"/>
  <c r="J288" i="72" s="1"/>
  <c r="J265" i="72"/>
  <c r="J349" i="72" s="1"/>
  <c r="J255" i="72"/>
  <c r="J254" i="72" s="1"/>
  <c r="J247" i="72" s="1"/>
  <c r="J240" i="72"/>
  <c r="J239" i="72" s="1"/>
  <c r="J130" i="72"/>
  <c r="J129" i="72" s="1"/>
  <c r="J128" i="72" s="1"/>
  <c r="J127" i="72" s="1"/>
  <c r="J346" i="72" s="1"/>
  <c r="J115" i="74"/>
  <c r="J114" i="74" s="1"/>
  <c r="J113" i="74" s="1"/>
  <c r="J349" i="74" s="1"/>
  <c r="I255" i="72"/>
  <c r="I254" i="72" s="1"/>
  <c r="I247" i="72" s="1"/>
  <c r="I240" i="72"/>
  <c r="I239" i="72" s="1"/>
  <c r="I130" i="72"/>
  <c r="I129" i="72" s="1"/>
  <c r="I128" i="72" s="1"/>
  <c r="I127" i="72" s="1"/>
  <c r="I346" i="72" s="1"/>
  <c r="J61" i="72"/>
  <c r="J60" i="72" s="1"/>
  <c r="J248" i="73"/>
  <c r="J186" i="73"/>
  <c r="J238" i="73"/>
  <c r="J237" i="73" s="1"/>
  <c r="J68" i="73"/>
  <c r="J67" i="73" s="1"/>
  <c r="J55" i="73" s="1"/>
  <c r="K333" i="74"/>
  <c r="K332" i="74" s="1"/>
  <c r="K331" i="74" s="1"/>
  <c r="K330" i="74" s="1"/>
  <c r="K329" i="74" s="1"/>
  <c r="J91" i="74"/>
  <c r="J64" i="74"/>
  <c r="J63" i="74" s="1"/>
  <c r="J51" i="74" s="1"/>
  <c r="J15" i="74"/>
  <c r="I60" i="77"/>
  <c r="J20" i="73"/>
  <c r="K20" i="74"/>
  <c r="I74" i="77"/>
  <c r="C17" i="81"/>
  <c r="J304" i="74"/>
  <c r="J303" i="74" s="1"/>
  <c r="J354" i="74" s="1"/>
  <c r="K176" i="74"/>
  <c r="K175" i="74" s="1"/>
  <c r="K351" i="74" s="1"/>
  <c r="J126" i="73"/>
  <c r="J125" i="73" s="1"/>
  <c r="J124" i="73" s="1"/>
  <c r="J123" i="73" s="1"/>
  <c r="J366" i="73" s="1"/>
  <c r="J32" i="73"/>
  <c r="J31" i="73" s="1"/>
  <c r="K304" i="74"/>
  <c r="K303" i="74" s="1"/>
  <c r="K354" i="74" s="1"/>
  <c r="K233" i="74"/>
  <c r="K194" i="74"/>
  <c r="K193" i="74" s="1"/>
  <c r="J148" i="74"/>
  <c r="J350" i="74" s="1"/>
  <c r="D16" i="81"/>
  <c r="D17" i="81" s="1"/>
  <c r="I14" i="77"/>
  <c r="I113" i="78"/>
  <c r="J24" i="83"/>
  <c r="J32" i="72"/>
  <c r="J28" i="72" s="1"/>
  <c r="J256" i="73"/>
  <c r="J255" i="73" s="1"/>
  <c r="J15" i="73"/>
  <c r="K264" i="74"/>
  <c r="K263" i="74" s="1"/>
  <c r="K353" i="74" s="1"/>
  <c r="K91" i="74"/>
  <c r="K64" i="74"/>
  <c r="K63" i="74" s="1"/>
  <c r="J287" i="74"/>
  <c r="J286" i="74" s="1"/>
  <c r="J264" i="74" s="1"/>
  <c r="K170" i="74"/>
  <c r="K169" i="74" s="1"/>
  <c r="J23" i="78"/>
  <c r="J22" i="78" s="1"/>
  <c r="J21" i="78" s="1"/>
  <c r="K116" i="74"/>
  <c r="K115" i="74" s="1"/>
  <c r="K114" i="74" s="1"/>
  <c r="K113" i="74" s="1"/>
  <c r="K349" i="74" s="1"/>
  <c r="K53" i="74"/>
  <c r="K52" i="74" s="1"/>
  <c r="K32" i="74"/>
  <c r="K31" i="74" s="1"/>
  <c r="K15" i="74" s="1"/>
  <c r="I144" i="77"/>
  <c r="I143" i="77" s="1"/>
  <c r="J113" i="78"/>
  <c r="J92" i="78" s="1"/>
  <c r="J276" i="74"/>
  <c r="J195" i="74"/>
  <c r="J194" i="74" s="1"/>
  <c r="J193" i="74" s="1"/>
  <c r="J175" i="74" s="1"/>
  <c r="J351" i="74" s="1"/>
  <c r="I86" i="78"/>
  <c r="J78" i="78"/>
  <c r="J74" i="78" s="1"/>
  <c r="D17" i="80"/>
  <c r="J316" i="74"/>
  <c r="J315" i="74" s="1"/>
  <c r="J314" i="74" s="1"/>
  <c r="J313" i="74" s="1"/>
  <c r="J355" i="74" s="1"/>
  <c r="J296" i="74"/>
  <c r="J295" i="74" s="1"/>
  <c r="J294" i="74" s="1"/>
  <c r="I47" i="77"/>
  <c r="I35" i="77" s="1"/>
  <c r="I82" i="78"/>
  <c r="I74" i="78" s="1"/>
  <c r="J67" i="78"/>
  <c r="K151" i="74"/>
  <c r="K150" i="74" s="1"/>
  <c r="K149" i="74" s="1"/>
  <c r="I144" i="78"/>
  <c r="I143" i="78" s="1"/>
  <c r="I106" i="78"/>
  <c r="I92" i="78" s="1"/>
  <c r="J151" i="78" l="1"/>
  <c r="I345" i="71"/>
  <c r="I356" i="71" s="1"/>
  <c r="I358" i="71" s="1"/>
  <c r="I344" i="71"/>
  <c r="I151" i="78"/>
  <c r="K51" i="74"/>
  <c r="K14" i="74" s="1"/>
  <c r="K361" i="74"/>
  <c r="J14" i="73"/>
  <c r="I151" i="77"/>
  <c r="J378" i="73"/>
  <c r="J59" i="72"/>
  <c r="J14" i="72" s="1"/>
  <c r="J358" i="72"/>
  <c r="I189" i="72"/>
  <c r="I348" i="72" s="1"/>
  <c r="D23" i="85"/>
  <c r="D22" i="85" s="1"/>
  <c r="D21" i="85" s="1"/>
  <c r="D20" i="85" s="1"/>
  <c r="K359" i="74"/>
  <c r="J356" i="72"/>
  <c r="E16" i="81"/>
  <c r="E17" i="81" s="1"/>
  <c r="K148" i="74"/>
  <c r="K350" i="74" s="1"/>
  <c r="J361" i="74"/>
  <c r="I277" i="72"/>
  <c r="I350" i="72" s="1"/>
  <c r="I59" i="72"/>
  <c r="I14" i="72" s="1"/>
  <c r="I358" i="72"/>
  <c r="J263" i="74"/>
  <c r="J353" i="74" s="1"/>
  <c r="J14" i="74"/>
  <c r="J185" i="73"/>
  <c r="J368" i="73" s="1"/>
  <c r="K347" i="74" l="1"/>
  <c r="K358" i="74" s="1"/>
  <c r="K13" i="74"/>
  <c r="K346" i="74" s="1"/>
  <c r="D27" i="85" s="1"/>
  <c r="D26" i="85" s="1"/>
  <c r="D25" i="85" s="1"/>
  <c r="D24" i="85" s="1"/>
  <c r="D19" i="85" s="1"/>
  <c r="D28" i="85" s="1"/>
  <c r="J344" i="72"/>
  <c r="J355" i="72" s="1"/>
  <c r="J357" i="72" s="1"/>
  <c r="J343" i="72"/>
  <c r="L355" i="72" s="1"/>
  <c r="I343" i="72"/>
  <c r="K355" i="72" s="1"/>
  <c r="I344" i="72"/>
  <c r="I355" i="72" s="1"/>
  <c r="I357" i="72" s="1"/>
  <c r="J347" i="74"/>
  <c r="J358" i="74" s="1"/>
  <c r="J360" i="74" s="1"/>
  <c r="J13" i="74"/>
  <c r="J346" i="74" s="1"/>
  <c r="C27" i="85" s="1"/>
  <c r="C26" i="85" s="1"/>
  <c r="C25" i="85" s="1"/>
  <c r="C24" i="85" s="1"/>
  <c r="C19" i="85" s="1"/>
  <c r="C28" i="85" s="1"/>
  <c r="J13" i="73"/>
  <c r="J363" i="73" s="1"/>
  <c r="C27" i="84" s="1"/>
  <c r="C26" i="84" s="1"/>
  <c r="C25" i="84" s="1"/>
  <c r="C24" i="84" s="1"/>
  <c r="C19" i="84" s="1"/>
  <c r="C28" i="84" s="1"/>
  <c r="J364" i="73"/>
  <c r="J375" i="73" s="1"/>
  <c r="J377" i="73" s="1"/>
  <c r="K360" i="74"/>
</calcChain>
</file>

<file path=xl/sharedStrings.xml><?xml version="1.0" encoding="utf-8"?>
<sst xmlns="http://schemas.openxmlformats.org/spreadsheetml/2006/main" count="10127" uniqueCount="602">
  <si>
    <t>ДОХОДЫ ОТ ПРОДАЖИ МАТЕРИАЛЬНЫХ И НЕМАТЕРИАЛЬНЫХ АКТИВОВ</t>
  </si>
  <si>
    <t>Код классификации</t>
  </si>
  <si>
    <t>и статьям классификации доходов бюджетов Российской Федерации</t>
  </si>
  <si>
    <t>(тыс. рублей)</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</si>
  <si>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</si>
  <si>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НАЛОГОВЫЕ И НЕНАЛОГОВЫЕ ДОХОДЫ</t>
  </si>
  <si>
    <t>НАЛОГИ НА ПРИБЫЛЬ, ДОХОДЫ</t>
  </si>
  <si>
    <t>Налог на доходы физических лиц</t>
  </si>
  <si>
    <t>НАЛОГИ НА ИМУЩЕСТВО</t>
  </si>
  <si>
    <t>ДОХОДЫ ОТ ИСПОЛЬЗОВАНИЯ ИМУЩЕСТВА, НАХОДЯЩЕГОСЯ В ГОСУДАРСТВЕННОЙ И МУНИЦИПАЛЬНОЙ СОБСТВЕННОСТИ</t>
  </si>
  <si>
    <t xml:space="preserve">Доходы от продажи земельных участков, находящихся в государственной и муниципальной собственности </t>
  </si>
  <si>
    <t>000 1 00 00000 00 0000 000</t>
  </si>
  <si>
    <t>000 1 01 00000 00 0000 000</t>
  </si>
  <si>
    <t>000 1 01 02000 01 0000 110</t>
  </si>
  <si>
    <t>000 1 06 00000 00 0000 000</t>
  </si>
  <si>
    <t>000 1 11 00000 00 0000 000</t>
  </si>
  <si>
    <t>000 1 11 05000 00 0000 120</t>
  </si>
  <si>
    <t xml:space="preserve">000 1 11 09000 00 0000 120 </t>
  </si>
  <si>
    <t>000 1 14 00000 00 0000 000</t>
  </si>
  <si>
    <t>000 1 14 06000 00 0000 430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</si>
  <si>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</si>
  <si>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000 2 00 00000 00 0000 000</t>
  </si>
  <si>
    <t>БЕЗВОЗМЕЗДНЫЕ ПОСТУПЛЕНИЯ</t>
  </si>
  <si>
    <t>000 2 02 00000 00 0000 000</t>
  </si>
  <si>
    <t>Иные межбюджетные трансферты</t>
  </si>
  <si>
    <t xml:space="preserve">  </t>
  </si>
  <si>
    <t>БЕЗВОЗМЕЗДНЫЕ ПОСТУПЛЕНИЯ ОТ ДРУГИХ БЮДЖЕТОВ БЮДЖЕТНОЙ СИСТЕМЫ РОССИЙСКОЙ ФЕДЕРАЦИИ</t>
  </si>
  <si>
    <t>Субвенции бюджетам бюджетной системы Российской Федерации</t>
  </si>
  <si>
    <t>2019 год</t>
  </si>
  <si>
    <t>000 2 02 30000 00 0000 150</t>
  </si>
  <si>
    <t>000 2 02 40000 00 0000 150</t>
  </si>
  <si>
    <t>ИТОГО</t>
  </si>
  <si>
    <t>Наименование группы, подгруппы и статьи 
классификации доходов</t>
  </si>
  <si>
    <t>000 1 17 00000 00 0000 000</t>
  </si>
  <si>
    <t>ПРОЧИЕ НЕНАЛОГОВЫЕ ДОХОДЫ</t>
  </si>
  <si>
    <t>000 1 17 05000 00 0000 180</t>
  </si>
  <si>
    <t>Прочие неналоговые доходы</t>
  </si>
  <si>
    <t>на 2019 год</t>
  </si>
  <si>
    <t xml:space="preserve">Первомайский Щекинского района по группам, подгруппам     </t>
  </si>
  <si>
    <t xml:space="preserve">Доходы бюджета муниципального образования рабочий поселок                                        </t>
  </si>
  <si>
    <t>Налог на имущество физических лиц</t>
  </si>
  <si>
    <t>000 1 06 01000 00 0000 110</t>
  </si>
  <si>
    <t>Земельный налог</t>
  </si>
  <si>
    <t>000 1 06 06000 00 0000 110</t>
  </si>
  <si>
    <t>к решению Собрания депутатов МО р.п. Первомайский</t>
  </si>
  <si>
    <t>от "____" декабря 2018 года №_____</t>
  </si>
  <si>
    <t>"О бюджете муниципального образования</t>
  </si>
  <si>
    <t>рабочий поселок  Первомайский Щекинского района</t>
  </si>
  <si>
    <t>на 2019 год и на плановый период 2020 и 2021 годов"</t>
  </si>
  <si>
    <t>на плановый период 2020 и 2021 годов</t>
  </si>
  <si>
    <t>Наименование группы, подгруппы и 
статьи классификации доходов</t>
  </si>
  <si>
    <t>2020 год</t>
  </si>
  <si>
    <t>2021 год</t>
  </si>
  <si>
    <t>Приложение 2</t>
  </si>
  <si>
    <t xml:space="preserve">Доходы бюджета муниципального образования рабочий поселок                                         </t>
  </si>
  <si>
    <t xml:space="preserve">Первомайский Щекинского района по группам, подгруппам  </t>
  </si>
  <si>
    <t>Код бюджетной классификации Российской Федерации</t>
  </si>
  <si>
    <t>главного администратора доходов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</si>
  <si>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</si>
  <si>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</si>
  <si>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1 11 05313 13 0000 120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</si>
  <si>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</si>
  <si>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1 11 05314 13 0000 120</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</si>
  <si>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</si>
  <si>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1 11 09045 13 0000 120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</si>
  <si>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</si>
  <si>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</si>
  <si>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</si>
  <si>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1 16 33050 13 0000 140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</si>
  <si>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</si>
  <si>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1 16 51040 02 0000 140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</si>
  <si>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</si>
  <si>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1 17 01050 13 0000 180</t>
  </si>
  <si>
    <t>Невыясненные поступления, зачисляемые в бюджеты городских поселений</t>
  </si>
  <si>
    <t>1 17 05050 13 0000 180</t>
  </si>
  <si>
    <t>Прочие неналоговые доходы бюджетов городских поселений</t>
  </si>
  <si>
    <t>Приложение 3</t>
  </si>
  <si>
    <t>Наименование главного администратора доходов бюджета                    Тульской области</t>
  </si>
  <si>
    <t>доходов бюджета Тульской области</t>
  </si>
  <si>
    <t>Федеральная налоговая служба</t>
  </si>
  <si>
    <t>1 01 02000 01 0000 110</t>
  </si>
  <si>
    <r>
      <t xml:space="preserve">Налог на доходы физических лиц </t>
    </r>
    <r>
      <rPr>
        <vertAlign val="superscript"/>
        <sz val="9"/>
        <rFont val="Times New Roman"/>
        <family val="1"/>
        <charset val="204"/>
      </rPr>
      <t>1)</t>
    </r>
  </si>
  <si>
    <t>1 16 90000 00 0000 140</t>
  </si>
  <si>
    <r>
      <t xml:space="preserve">Прочие поступления от денежных взысканий (штрафов) и иных сумм в возмещение ущерба </t>
    </r>
    <r>
      <rPr>
        <vertAlign val="superscript"/>
        <sz val="9"/>
        <rFont val="Times New Roman"/>
        <family val="1"/>
        <charset val="204"/>
      </rPr>
      <t>1)</t>
    </r>
  </si>
  <si>
    <t>Правительство Тульской области</t>
  </si>
  <si>
    <t>830</t>
  </si>
  <si>
    <r>
      <t xml:space="preserve">Налог на имущество физических лиц </t>
    </r>
    <r>
      <rPr>
        <vertAlign val="superscript"/>
        <sz val="9"/>
        <rFont val="Times New Roman"/>
        <family val="1"/>
        <charset val="204"/>
      </rPr>
      <t>1)</t>
    </r>
  </si>
  <si>
    <t>1 06 01000 00 0000 110</t>
  </si>
  <si>
    <r>
      <t xml:space="preserve">Земельный налог </t>
    </r>
    <r>
      <rPr>
        <vertAlign val="superscript"/>
        <sz val="9"/>
        <rFont val="Times New Roman"/>
        <family val="1"/>
        <charset val="204"/>
      </rPr>
      <t>1)</t>
    </r>
  </si>
  <si>
    <t>1 06 06000 00 0000 110</t>
  </si>
  <si>
    <t>Перечень</t>
  </si>
  <si>
    <t xml:space="preserve"> главных администраторов доходов бюджета</t>
  </si>
  <si>
    <t>муниципального образования рабочий поселок Первомайский Щекинского района</t>
  </si>
  <si>
    <t>851</t>
  </si>
  <si>
    <t>871</t>
  </si>
  <si>
    <t>Администрация муниципального образования рабочий поселок Первомайский Щекинского района</t>
  </si>
  <si>
    <t>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</si>
  <si>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</si>
  <si>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Прочие дотации бюджетам городских поселений</t>
  </si>
  <si>
    <t>Субвенции бюджетам городских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</si>
  <si>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городских поселений</t>
  </si>
  <si>
    <t>Поступления от денежных пожертвований, предоставляемых негосударственными организациями получателям средств бюджетов городских поселений</t>
  </si>
  <si>
    <t>Прочие безвозмездные поступления от негосударственных организаций в бюджеты городских поселений</t>
  </si>
  <si>
    <t>Поступления от денежных пожертвований, предоставляемых физическими лицами получателям средств бюджетов городских поселений</t>
  </si>
  <si>
    <t>Прочие безвозмездные поступления в бюджеты городских поселений</t>
  </si>
  <si>
    <t>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</si>
  <si>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r>
      <t>1)</t>
    </r>
    <r>
      <rPr>
        <sz val="11"/>
        <rFont val="Times New Roman"/>
        <family val="1"/>
        <charset val="204"/>
      </rPr>
      <t xml:space="preserve"> Администрирование поступлений по всем подстатьям соответствующей статьи и подвидам соответствующего вида доходов осуществляется администратором, указанным в группировочном коде классификации доходов, в части, зачисляемой в бюджет муниципального образования</t>
    </r>
  </si>
  <si>
    <t>Перечень главных администраторов</t>
  </si>
  <si>
    <t>источников финансирования дефицита бюджета</t>
  </si>
  <si>
    <t>Код главы</t>
  </si>
  <si>
    <t>Код группы, подгруппы, статьи и вида источников</t>
  </si>
  <si>
    <t xml:space="preserve">Наименование  </t>
  </si>
  <si>
    <t>01 05 00 00 00 0000 000</t>
  </si>
  <si>
    <t>Изменение остатков средств на счетах по учету средств бюджетов</t>
  </si>
  <si>
    <t>01 05 00 00 00 0000 500</t>
  </si>
  <si>
    <t>Увеличение остатков средств бюджетов</t>
  </si>
  <si>
    <t>01 05 02 00 00 0000 500</t>
  </si>
  <si>
    <t>Увеличение прочих остатков средств бюджетов</t>
  </si>
  <si>
    <t>01 05 02 01 00 0000 510</t>
  </si>
  <si>
    <t>Увеличение прочих остатков денежных средств бюджетов</t>
  </si>
  <si>
    <t>01 05 02 01 13 0000 510</t>
  </si>
  <si>
    <t>Увеличение прочих остатков денежных средств бюджетов городских поселений</t>
  </si>
  <si>
    <t>01 05 02 00 00 0000 600</t>
  </si>
  <si>
    <t>Уменьшение прочих остатков средств бюджетов</t>
  </si>
  <si>
    <t>01 05 02 01 00 0000 610</t>
  </si>
  <si>
    <t>Уменьшение прочих остатков денежных средств бюджетов</t>
  </si>
  <si>
    <t>01 05 02 01 13 0000 610</t>
  </si>
  <si>
    <t>Уменьшение прочих остатков денежных средств бюджетов городских поселений</t>
  </si>
  <si>
    <t>Приложение 4</t>
  </si>
  <si>
    <t>Приложение 11</t>
  </si>
  <si>
    <t>Код бюджетной классификации                           Российской Федерации</t>
  </si>
  <si>
    <t>Наименование  главного администратора доходов бюджетов муниципальных образований</t>
  </si>
  <si>
    <t>доходов бюджетов муниципальных образований</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</si>
  <si>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</si>
  <si>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Приложение 5</t>
  </si>
  <si>
    <t>Администрация муниципального образования Щекинский район</t>
  </si>
  <si>
    <t>Наименование</t>
  </si>
  <si>
    <t>Раз-дел</t>
  </si>
  <si>
    <t>Под-раз-дел</t>
  </si>
  <si>
    <t>Целевая статья</t>
  </si>
  <si>
    <t>Груп-па, под-груп-па видов расхо-дов</t>
  </si>
  <si>
    <t>01</t>
  </si>
  <si>
    <t xml:space="preserve">        </t>
  </si>
  <si>
    <t xml:space="preserve">   </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</si>
  <si>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</si>
  <si>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</si>
  <si>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Обеспечение функционирования Собрания депутатов</t>
  </si>
  <si>
    <t>0</t>
  </si>
  <si>
    <t>00000</t>
  </si>
  <si>
    <t>Обеспечение деятельности Собрания депутатов поселений Щекинского района</t>
  </si>
  <si>
    <t>00</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</si>
  <si>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Собрания депутатов"</t>
  </si>
  <si>
    <t>00110</t>
  </si>
  <si>
    <t>Расходы на выплату персоналу государственных органов</t>
  </si>
  <si>
    <t>Расходы на обеспечение функций органов местного самоуправления в рамках непрограммного направления деятельности "Обеспечение функционирования Собрания депутатов"</t>
  </si>
  <si>
    <t>00190</t>
  </si>
  <si>
    <t>Иные закупки товаров, работ и услуг для обеспечения государственных (муниципальных) нужд</t>
  </si>
  <si>
    <t>Уплата налогов, сборов и иных платежей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</si>
  <si>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</si>
  <si>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</si>
  <si>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Муниципальная программа "Информирование населения о деятельности органов местного самоуправления МО р.п. Первомайский Щекинского района"</t>
  </si>
  <si>
    <t>11</t>
  </si>
  <si>
    <t>Информирование населения о деятельности органов местного самоуправления</t>
  </si>
  <si>
    <t>26910</t>
  </si>
  <si>
    <t>240</t>
  </si>
  <si>
    <t xml:space="preserve">Обеспечение функционирования Администрации МО  </t>
  </si>
  <si>
    <t>Глава местной администрации</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</si>
  <si>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</si>
  <si>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Аппарат администрации</t>
  </si>
  <si>
    <t>Расходы на обеспечения функций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</si>
  <si>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 xml:space="preserve">Межбюджетные трансферты </t>
  </si>
  <si>
    <t>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t>
  </si>
  <si>
    <t>97</t>
  </si>
  <si>
    <t>Межбюджетные трансферты</t>
  </si>
  <si>
    <t>85100</t>
  </si>
  <si>
    <t>85110</t>
  </si>
  <si>
    <t>Расходы за счет переданных полномочий на осуществление внутреннего муниципального финансового контроля в сфере бюджетных правоотношений в части осуществления последующего контроля</t>
  </si>
  <si>
    <t>85360</t>
  </si>
  <si>
    <t>Обеспечение деятельности финансовых, налоговых и таможенных органов и органов финансового (финансово-бюджетного) надзора</t>
  </si>
  <si>
    <t>06</t>
  </si>
  <si>
    <t>2</t>
  </si>
  <si>
    <t>Расходы за счет переданных полномочий на осуществление внешнего муниципального финансового контроля</t>
  </si>
  <si>
    <t>85040</t>
  </si>
  <si>
    <t>Обеспечение проведения выборов и референдумов</t>
  </si>
  <si>
    <t>07</t>
  </si>
  <si>
    <t>Расходы на проведение выборов в законодательные (представительные) органы поселений Щекинского района</t>
  </si>
  <si>
    <t>1</t>
  </si>
  <si>
    <t>Расходы на проведение выборов в Собрания депутатов поселений Щекинского района в рамках непрограммного направления деятельности "Обеспечение проведения выборов и референдумов в поселениях Щекинского района"</t>
  </si>
  <si>
    <t>28800</t>
  </si>
  <si>
    <t>Резервные фонды</t>
  </si>
  <si>
    <t>Резервные фонды местных администраций</t>
  </si>
  <si>
    <t>28810</t>
  </si>
  <si>
    <t>Резервные средства</t>
  </si>
  <si>
    <t>870</t>
  </si>
  <si>
    <t>Другие общегосударственные вопросы</t>
  </si>
  <si>
    <t>Муниципальная программа "Совершенствование структуры собственности муниципального образования рабочий поселок Первомайский Щекинского района"</t>
  </si>
  <si>
    <t>Содержание имущества и казны</t>
  </si>
  <si>
    <t>Содержание недвижимого имущества</t>
  </si>
  <si>
    <t>29060</t>
  </si>
  <si>
    <t>Ремонт, содержание и обслуживание памятника погибшим воинам</t>
  </si>
  <si>
    <t>29270</t>
  </si>
  <si>
    <t>Содержание свободного муниципального жилья</t>
  </si>
  <si>
    <t>29290</t>
  </si>
  <si>
    <t>Оценкам недвижимости, признание прав и регулирование отношений по муниципальной собственности</t>
  </si>
  <si>
    <t>Признание прав и регулирование отношений по муниципальной собственности</t>
  </si>
  <si>
    <t>29070</t>
  </si>
  <si>
    <t>Муниципальная программа "Развитие и поддержание информационных систем в муниципальном образовании рабочий поселок Первомайский Щекинского района"</t>
  </si>
  <si>
    <t>Развитие и поддержание информационной системы Администрации МО р.п. Первомайский Щекинского района</t>
  </si>
  <si>
    <t>Оснащение компьютерной техникой</t>
  </si>
  <si>
    <t>Приобретение, техническое и информационное обслуживание компьютерной техники, комплектующих и программного обеспечения</t>
  </si>
  <si>
    <t>13</t>
  </si>
  <si>
    <t>29050</t>
  </si>
  <si>
    <t>Обеспечение функционирования официального портала МО р.п. Первомайский</t>
  </si>
  <si>
    <t>02</t>
  </si>
  <si>
    <t>Сопровождение и обновление информационных систем</t>
  </si>
  <si>
    <t>Обеспечение доступа к сети Интернет</t>
  </si>
  <si>
    <t>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</si>
  <si>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05</t>
  </si>
  <si>
    <t>Защита информации от несанкционированного доступа</t>
  </si>
  <si>
    <t>08</t>
  </si>
  <si>
    <t>Развитие общественных организаций  в муниципальном образовании рабочий поселок Первомайский Щекинского района</t>
  </si>
  <si>
    <t>Организация сотрудничества органов местного самоуправления с органами территориального общественного самоуправления</t>
  </si>
  <si>
    <t>29010</t>
  </si>
  <si>
    <t>Мероприятие «Подготовка и утверждение генерального плана муниципального образования рабочий поселок Первомайский Щекинского района»</t>
  </si>
  <si>
    <t>Подготовка и утверждение генерального плана МО р.п. Первомайский</t>
  </si>
  <si>
    <t>29680</t>
  </si>
  <si>
    <t>Мероприятие «Внесение изменений в генеральный план муниципального образования рабочий поселок Первомайский Щекинского района»</t>
  </si>
  <si>
    <t>Внесение изменений в генеральный план МО р.п. Первомайский</t>
  </si>
  <si>
    <t>29690</t>
  </si>
  <si>
    <t>Мероприятие «Разработка и утверждение нормативов градостроительного проектирования муниципального образования рабочий поселок Первомайский Щекинского района»</t>
  </si>
  <si>
    <t>Разработка и утверждение нормативов градостроительного проектирования</t>
  </si>
  <si>
    <t>29700</t>
  </si>
  <si>
    <t>Мероприятие «Подготовка и утверждение программы комплексного развития транспортной инфраструктуры муниципального образования рабочий поселок Первомайский Щекинского района»</t>
  </si>
  <si>
    <t>Подготовка и утверждение программы комплексного развития транспортной инфраструктуры</t>
  </si>
  <si>
    <t>29720</t>
  </si>
  <si>
    <t>Мероприятие «Подготовка и утверждение программы комплексного развития социальной инфраструктуры муниципального образования рабочий поселок Первомайский Щекинского района»</t>
  </si>
  <si>
    <t>Подготовка и утверждение программы комплексного развития социальной инфраструктуры</t>
  </si>
  <si>
    <t>29730</t>
  </si>
  <si>
    <t>91</t>
  </si>
  <si>
    <t>Представительские расходы в рамках непрограммного направления деятельности "Собрания депутатов поселений Щекинского района"</t>
  </si>
  <si>
    <t>26250</t>
  </si>
  <si>
    <t>Расходы на опубликование нормативных актов</t>
  </si>
  <si>
    <t>28860</t>
  </si>
  <si>
    <t>Обеспечение деятельности аппарат Администрации МО</t>
  </si>
  <si>
    <t>Расходы на выполнение судебных актов по искам о возмещении вреда, причиненного незаконными действиями (бездействием) муниципальных органов либо должностных лиц этих органов</t>
  </si>
  <si>
    <t>Исполнение судебных актов</t>
  </si>
  <si>
    <t>850</t>
  </si>
  <si>
    <t>Мобилизационная и вневойсковая подготовка</t>
  </si>
  <si>
    <t>Непрограммные расходы</t>
  </si>
  <si>
    <t>99</t>
  </si>
  <si>
    <t>Иные непрограммные мероприятия</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</si>
  <si>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непрограммных расходов</t>
  </si>
  <si>
    <t>51180</t>
  </si>
  <si>
    <t>Защита населения и территории от чрезвычайных ситуаций природного и техногенного характера, гражданская оборона</t>
  </si>
  <si>
    <t>09</t>
  </si>
  <si>
    <t>Муниципальная программа "Обеспечение защиты населения и территории муниципального образования рабочий посёлок Первомайский Щёкинского района от чрезвычайных ситуаций природного и техногенного характера, терроризма и экстремизма на территории муниципального образования рабочий поселок Первомайский Щёкинского района"</t>
  </si>
  <si>
    <t>Совершенствование гражданской обороны (защиты) населения МО р.п. Первомайский</t>
  </si>
  <si>
    <t>Накопление материально-технических ресурсов для ликвидации ЧС</t>
  </si>
  <si>
    <t>29080</t>
  </si>
  <si>
    <t>Информирование населения по противопожарной тематике</t>
  </si>
  <si>
    <t>29320</t>
  </si>
  <si>
    <t>Прочие мероприятия по гражданской обороне (защите) населения</t>
  </si>
  <si>
    <t>29510</t>
  </si>
  <si>
    <t>Накопление запасов материально-технических, продовольственных и медицинских средств в целях гражданской обороны</t>
  </si>
  <si>
    <t>29560</t>
  </si>
  <si>
    <t>Ремонт защитных сооружений ГО</t>
  </si>
  <si>
    <t>29580</t>
  </si>
  <si>
    <t>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</si>
  <si>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Мероприятия по профилактике правонарушений, терроризма, экстремизма</t>
  </si>
  <si>
    <t>29030</t>
  </si>
  <si>
    <t>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</si>
  <si>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Мероприятия по профилактике ЧС природного и техногенного характера и безопасности населения на водных объектах</t>
  </si>
  <si>
    <t>29520</t>
  </si>
  <si>
    <t>Накопление запасов материально-технических средств для защиты населения от чрезвычайных ситуаций</t>
  </si>
  <si>
    <t>29540</t>
  </si>
  <si>
    <t>Межбюджетные трансферты бюджету муниципального района из бюджетов поселений</t>
  </si>
  <si>
    <t>Расходы за счет передаваемых полномочий по организации деятельности аварийно-спасательных служб и (или) аварийно-спасательных формирований на территории муниципального образования</t>
  </si>
  <si>
    <t>85090</t>
  </si>
  <si>
    <t>Обеспечение пожарной безопасности</t>
  </si>
  <si>
    <t>10</t>
  </si>
  <si>
    <t>Обеспечение первичных мер пожарной безопасности</t>
  </si>
  <si>
    <t>29530</t>
  </si>
  <si>
    <t>Другие вопросы в области национальной безопасности и правоохранительной деятельности</t>
  </si>
  <si>
    <t>14</t>
  </si>
  <si>
    <t>12</t>
  </si>
  <si>
    <t>Приобретение и содержание опорного пункта правопорядка</t>
  </si>
  <si>
    <t>26680</t>
  </si>
  <si>
    <t>Дорожное хозяйство (дорожные фонды)</t>
  </si>
  <si>
    <t>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</si>
  <si>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 xml:space="preserve">Ремонт дорог </t>
  </si>
  <si>
    <t>29100</t>
  </si>
  <si>
    <t>Ремонт придомовой территории</t>
  </si>
  <si>
    <t>29110</t>
  </si>
  <si>
    <t>Ремонт тротуаров</t>
  </si>
  <si>
    <t>29120</t>
  </si>
  <si>
    <t>Установка и разработка схемы дислокации дорожных знаков и дорожной разметки дорог общего пользования</t>
  </si>
  <si>
    <t>29130</t>
  </si>
  <si>
    <t>Содержание автомобильных дорог и тротуаров</t>
  </si>
  <si>
    <t>29330</t>
  </si>
  <si>
    <t>Установка и обслуживание объектов дорожной инфраструктуры</t>
  </si>
  <si>
    <t>29590</t>
  </si>
  <si>
    <t>Муниципальная программа «Формирование современной городской среды в муниципальном образовании рабочий поселок Первомайский Щекинского района на 2018-2022 годы»</t>
  </si>
  <si>
    <t>Мероприятие «Благоустройство дворовых территорий»</t>
  </si>
  <si>
    <t>Формирование современной городской среды</t>
  </si>
  <si>
    <t>L5550</t>
  </si>
  <si>
    <t>Связь и информатика</t>
  </si>
  <si>
    <t>Межбюджетные трансферты на реализацию мероприятий по применению информационных технологий</t>
  </si>
  <si>
    <t>80450</t>
  </si>
  <si>
    <t>Другие вопросы в области национальной экономики</t>
  </si>
  <si>
    <t>Субсидирование части затрат субъектов малого и среднего предпринимательства, связанных с уплатой лизинговых платежей и (или) первого взноса (аванса) по договору (договорам) лизинга, заключенному с российской лизинговой организацией в целях создания и (или) развития либо модернизации производства товаров (работ, услуг)</t>
  </si>
  <si>
    <t>29480</t>
  </si>
  <si>
    <t>Субсидии юридическим лицам (кроме некоммерческих организаций), индивидуальным предпринимателям, физическим лицам</t>
  </si>
  <si>
    <t>Проведение конкурсов</t>
  </si>
  <si>
    <t>29910</t>
  </si>
  <si>
    <t>Жилищное хозяйство</t>
  </si>
  <si>
    <t>Организация и проведение мероприятий по благоустройству и озеленению на территории МО р.п. Первомайский</t>
  </si>
  <si>
    <t>29500</t>
  </si>
  <si>
    <t>Муниципальная программа "Улучшение жилищных условий граждан на территории муниципального образования рабочий поселок Первомайский Щекинского района"</t>
  </si>
  <si>
    <t>Ремонт муниципального жилого фонда и мест общего пользования</t>
  </si>
  <si>
    <t>Установка приборов учета</t>
  </si>
  <si>
    <t>29420</t>
  </si>
  <si>
    <t>Переселение граждан из аварийного жилищного фонда в муниципальном образовании рабочий поселок Первомайский Щекинского района</t>
  </si>
  <si>
    <t>Приобретение жилых помещений</t>
  </si>
  <si>
    <t>29800</t>
  </si>
  <si>
    <t>Бюджетные инвестиции</t>
  </si>
  <si>
    <t>Взносы на капитальный ремонт общего имущества в многоквартирных домах по помещениям находящимся в собственности МО</t>
  </si>
  <si>
    <t>26670</t>
  </si>
  <si>
    <t>Коммунальное хозяйство</t>
  </si>
  <si>
    <t>94</t>
  </si>
  <si>
    <t>Благоустройство</t>
  </si>
  <si>
    <t>Содержание и ремонт уличного освещения на территории МО р.п. Первомайский</t>
  </si>
  <si>
    <t>Разработка проектной документации</t>
  </si>
  <si>
    <t>29170</t>
  </si>
  <si>
    <t>Оплата потребленной электроэнергии на уличное освещение</t>
  </si>
  <si>
    <t>29190</t>
  </si>
  <si>
    <t>Техническое обслуживание и ремонт уличного освещения</t>
  </si>
  <si>
    <t>29200</t>
  </si>
  <si>
    <t>Спиливание деревьев</t>
  </si>
  <si>
    <t>29210</t>
  </si>
  <si>
    <t>Организация сбора и вывоза мусора</t>
  </si>
  <si>
    <t>Содержание мест массового отдыха</t>
  </si>
  <si>
    <t>29370</t>
  </si>
  <si>
    <t>Обустройство и ремонт контейнерных площадок</t>
  </si>
  <si>
    <t>Ремонт, приобретение и установка детских площадок</t>
  </si>
  <si>
    <t>Установка аншлагов на жилые дома</t>
  </si>
  <si>
    <t xml:space="preserve">Мероприятия по озеленению территории </t>
  </si>
  <si>
    <t>29610</t>
  </si>
  <si>
    <t>Приобретение, установка и обслуживание малых архитектурных форм</t>
  </si>
  <si>
    <t>29620</t>
  </si>
  <si>
    <t>Приобретение, поставка и обслуживание светодиодных конструкций</t>
  </si>
  <si>
    <t>29710</t>
  </si>
  <si>
    <t>Приобретение техники</t>
  </si>
  <si>
    <t>29760</t>
  </si>
  <si>
    <t>Формирование современной городской среды в муниципальном образовании рабочий поселок Первомайский Щекинского района на 2018-2022 годы</t>
  </si>
  <si>
    <t>Организация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</si>
  <si>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Мероприятие «Благоустройство территорий общего пользования»</t>
  </si>
  <si>
    <t>Мероприятие «Передача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</si>
  <si>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Другие вопросы в области жилищное - коммунального хозяйства</t>
  </si>
  <si>
    <t>Обеспечение деятельности МКУ "ПУЖиБ"</t>
  </si>
  <si>
    <t>Расходы на обеспечение деятельности (оказание услуг) муниципальных учреждений</t>
  </si>
  <si>
    <t>00590</t>
  </si>
  <si>
    <t>Расходы на выплату персоналу казенных учреждений</t>
  </si>
  <si>
    <t>Развитие и поддержание информационной системы МКУ "ПУЖиБ"</t>
  </si>
  <si>
    <t>Обслуживание программ</t>
  </si>
  <si>
    <t>Профессиональная подготовка, переподготовка и повышение квалификации</t>
  </si>
  <si>
    <t>Муниципальная программа "Профессиональная подготовка, переподготовка, повышение квалификации муниципальных служащих и работников, замещающих должности, не отнесенные к должностям муниципальной службы, в администрации муниципального образования рабочий поселок Первомайский Щекинского района"</t>
  </si>
  <si>
    <t>Профессиональная подготовка, переподготовка, повышение квалификации</t>
  </si>
  <si>
    <t>29460</t>
  </si>
  <si>
    <t>Молодежная политика</t>
  </si>
  <si>
    <t>Оказание содействия в трудоустройстве несовершеннолетних граждан</t>
  </si>
  <si>
    <t>29240</t>
  </si>
  <si>
    <t>Проведение праздничных мероприятий</t>
  </si>
  <si>
    <t>29260</t>
  </si>
  <si>
    <t>Культура</t>
  </si>
  <si>
    <t>Обеспечение деятельности МКУК "ППБ"</t>
  </si>
  <si>
    <t>Обеспечение деятельности МАУК "ДК "ХИМИК"</t>
  </si>
  <si>
    <t>Субсидии автономным учреждениям</t>
  </si>
  <si>
    <t>Расходы за счет переданных полномочий по организации досуга и обеспечения жителей поселения услугами организаций культуры в части обеспечения развития и укрепления материально-технической базы домов культуры в населенных пунктах с численностью жителей до 50 тысяч человек</t>
  </si>
  <si>
    <t>L4670</t>
  </si>
  <si>
    <t>Развитие и поддержание информационной системы МКУК "ППБ"</t>
  </si>
  <si>
    <t>3</t>
  </si>
  <si>
    <t>Внедрение энергосберегающих технологий</t>
  </si>
  <si>
    <t>Энергосбережение и повышение энергетической эффективности</t>
  </si>
  <si>
    <t>23380</t>
  </si>
  <si>
    <t>Закон Тульской области "О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 муниципальных музеев и их филиалов"</t>
  </si>
  <si>
    <t>80100</t>
  </si>
  <si>
    <t>Социальные выплаты гражданам, кроме публичных нормативных социальных выплат</t>
  </si>
  <si>
    <t>Оплата труда работникам муниципальных учреждений культурно-досугового типа</t>
  </si>
  <si>
    <t>S0120</t>
  </si>
  <si>
    <t>Оплата дополнительного отпуска работникам муниципальных библиотек (структурных подразделений)</t>
  </si>
  <si>
    <t>80130</t>
  </si>
  <si>
    <t>Другие вопросы в области культуры, кинематографии</t>
  </si>
  <si>
    <t>Организация досуга и массового отдыха</t>
  </si>
  <si>
    <t>Проведение конкурсов "Лучший двор", "Праздник двора"</t>
  </si>
  <si>
    <t>29020</t>
  </si>
  <si>
    <t>Премии и гранты</t>
  </si>
  <si>
    <t>Приобретение и обслуживание новогодней елки</t>
  </si>
  <si>
    <t>29250</t>
  </si>
  <si>
    <t>Социальное обеспечение населения</t>
  </si>
  <si>
    <t>Социальная поддержка населения муниципального образования</t>
  </si>
  <si>
    <t>96</t>
  </si>
  <si>
    <t>Социальная поддержка отдельных категорий граждан</t>
  </si>
  <si>
    <t>Обеспечение социальной поддержки пенсионеров и ветеранов ВОВ муниципального образования</t>
  </si>
  <si>
    <t>28900</t>
  </si>
  <si>
    <t>Выплата материнского капитала</t>
  </si>
  <si>
    <t>29630</t>
  </si>
  <si>
    <t>Публичные нормативные социальные выплаты гражданам</t>
  </si>
  <si>
    <t>Другие вопросы в области физической культуры и спорта</t>
  </si>
  <si>
    <t>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</si>
  <si>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Проведение спортивных мероприятий</t>
  </si>
  <si>
    <t>29230</t>
  </si>
  <si>
    <t>Аренда спортивно-оздоровительного комплекса</t>
  </si>
  <si>
    <t>29570</t>
  </si>
  <si>
    <t>Периодическая печать и издательства</t>
  </si>
  <si>
    <t>Итого</t>
  </si>
  <si>
    <t>дох</t>
  </si>
  <si>
    <t>прог</t>
  </si>
  <si>
    <t>Приложение 6</t>
  </si>
  <si>
    <t>Специальные расходы</t>
  </si>
  <si>
    <t>Улучшение условий водоснабжения на территории МО р.п. Первомайский</t>
  </si>
  <si>
    <t>Ремонт инженерных сетей</t>
  </si>
  <si>
    <t>Реконструкция уличного освещения</t>
  </si>
  <si>
    <t>29160</t>
  </si>
  <si>
    <t>Приложение 7</t>
  </si>
  <si>
    <t>ГРБС</t>
  </si>
  <si>
    <t>Администрация МО р.п. Первомайский</t>
  </si>
  <si>
    <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</si>
  <si>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</si>
  <si>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</si>
  <si>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</si>
  <si>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</si>
  <si>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хозяйтсво</t>
  </si>
  <si>
    <t>Образование</t>
  </si>
  <si>
    <t>Культура и кинематография</t>
  </si>
  <si>
    <t>Социальная политика</t>
  </si>
  <si>
    <t>Физическая культура и спорт</t>
  </si>
  <si>
    <t>Средства массовой информации</t>
  </si>
  <si>
    <t>Собрание депутатов МО р.п. Первомайский</t>
  </si>
  <si>
    <t>872</t>
  </si>
  <si>
    <t>всего</t>
  </si>
  <si>
    <t>Приложение 8</t>
  </si>
  <si>
    <t>Распределение бюджетных ассигнований бюджета муниципального образования рабочий поселок Первомайский Щекинского района по разделам, подразделам, целевым статьям (государственным программам и непрограммным направлениям деятельности), группам и подгруппам видов расходов классификации расходов бюджета муниципального образования рабочий поселок Первомайский Щекинского района на 2019 год</t>
  </si>
  <si>
    <t xml:space="preserve">Груп-па, под-группа видов рас-ходов </t>
  </si>
  <si>
    <t>Ведомственная структура расходов бюджета муниципального образования рабочий поселок Первомайский Щекинского района на 2019 год</t>
  </si>
  <si>
    <t>Приложение 9</t>
  </si>
  <si>
    <t>Ведомственная структура расходов бюджета муниципального образования рабочий поселок Первомайский Щекинского района на плановый период 2020 и 2021 годов</t>
  </si>
  <si>
    <t>Предоставление градостроительного плана земельного участка; выдача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выдача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</si>
  <si>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85051</t>
  </si>
  <si>
    <t>Иные мероприятия в области благоустройства</t>
  </si>
  <si>
    <t>29920</t>
  </si>
  <si>
    <t>Перечень вопросов межмуниципального характера</t>
  </si>
  <si>
    <t>Осуществление внешнего муниципального финансового контроля</t>
  </si>
  <si>
    <t>Осуществление внутреннего муниципального финансового контроля в сфере бюджетных правоотношений в части осуществления последующего контроля</t>
  </si>
  <si>
    <t>Организация деятельности аварийно-спасательных служб и (или) аварийно-спасательных формирований на территории муниципального образования</t>
  </si>
  <si>
    <t xml:space="preserve">Итого </t>
  </si>
  <si>
    <t>Сумма на 2019 год</t>
  </si>
  <si>
    <t>Межбюджетные трансферты, передаваемые из бюджета муниципального образования рабочий поселок Первомайский Щекинского района на осуществление части полномочий по решению вопросов местного значения бюджету муниципального образования Щекинский район на 2019 год</t>
  </si>
  <si>
    <t>Осуществление муниципального земельного контроля за использованием земель муниципального образования</t>
  </si>
  <si>
    <t>Осуществление муниципального жилищного контроля на территории муниципального образования</t>
  </si>
  <si>
    <t>Расходы за счет переданных полномочий на осуществление предоставления градостроительного плана земельного участка;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выдачу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</si>
  <si>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Расходы за счет переданных полномочий на осуществление муниципального жилищного контроля на территории муниципального образования</t>
  </si>
  <si>
    <t>Расходы за счет переданных полномочий на осуществлениевнутреннего муниципального финансового контроля в сфере бюджетных правоотношений в части осуществления последующего контроля</t>
  </si>
  <si>
    <t>Сумма на 2020 год</t>
  </si>
  <si>
    <t>Осуществление внешнего муниципального финансового контроля &lt;1&gt;</t>
  </si>
  <si>
    <t>Осуществление внутреннего муниципального финансового контроля в сфере бюджетных правоотношений в части осуществления последующего контроля &lt;2&gt;</t>
  </si>
  <si>
    <t>Предоставление градостроительного плана земельного участка; выдача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выдача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&lt;3&gt;</t>
  </si>
  <si>
    <t>Организация деятельности аварийно-спасательных служб и (или) аварийно-спасательных формирований на территории муниципального образования &lt;4&gt;</t>
  </si>
  <si>
    <t>Осуществление муниципального земельного контроля за использованием земель муниципального образования &lt;5&gt;</t>
  </si>
  <si>
    <t>Осуществление муниципального жилищного контроля на территории муниципального образования &lt;6&gt;</t>
  </si>
  <si>
    <t>&lt;4&gt; Расчетный объем межбюджетных трансфертов на реализацию передаваемых полномочий по организации деятельности аварийно-спасательных служб и (или) аварийно-спасательных формирований на территории муниципального образования определить из расчета фактической потребности в оказании услуг аварийно-спасательным формированием,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численности населения, проживающего на территории  поселений.</t>
  </si>
  <si>
    <t>Приложение 12</t>
  </si>
  <si>
    <t xml:space="preserve">Расходы за счет переданных полномочий на осуществление муниципального земельного контроля за использованием земель муниципального образования </t>
  </si>
  <si>
    <t>Межбюджетные трансферты, передаваемые из бюджета муниципального образования рабочий поселок Первомайский Щекинского района на осуществление части полномочий по решению вопросов местного значения бюджету муниципального образования Щекинский район на плановый период 2020 и 2021 годов</t>
  </si>
  <si>
    <t>Приложение 10</t>
  </si>
  <si>
    <t>Группа, под-группа видов расхо-дов</t>
  </si>
  <si>
    <t>110</t>
  </si>
  <si>
    <t>4</t>
  </si>
  <si>
    <t>Подпрограмма "Содержание имущества и казны"</t>
  </si>
  <si>
    <t>Подпрограмма "Оценкам недвижимости, признание прав и регулирование отношений по муниципальной собственности"</t>
  </si>
  <si>
    <t>Подпрограмма "Совершенствование гражданской обороны (защиты) населения МО р.п. Первомайский"</t>
  </si>
  <si>
    <t>Подпрограмма "Профилактика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</si>
  <si>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Подпрограмма "Совершенствование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</si>
  <si>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Подпрограмма "Обеспечение первичных мер пожарной безопасности"</t>
  </si>
  <si>
    <t>Подпрограмма "Содержание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</si>
  <si>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Подпрограмма "Содержание и ремонт уличного освещения на территории МО р.п. Первомайский"</t>
  </si>
  <si>
    <t>Подпрограмма "Организация и проведение мероприятий по благоустройству и озеленению на территории МО р.п. Первомайский"</t>
  </si>
  <si>
    <t>29220</t>
  </si>
  <si>
    <t>29470</t>
  </si>
  <si>
    <t>29490</t>
  </si>
  <si>
    <t>Подпрограмма "Обеспечение деятельности МКУ "ПУЖиБ""</t>
  </si>
  <si>
    <t>Подпрограмма "Ремонт муниципального жилого фонда и мест общего пользования"</t>
  </si>
  <si>
    <t>Подпрограмма "Улучшение условий водоснабжения на территории МО р.п. Первомайский"</t>
  </si>
  <si>
    <t>Подпрограмма "Переселение граждан из аварийного жилищного фонда в муниципальном образовании рабочий поселок Первомайский Щекинского района"</t>
  </si>
  <si>
    <t>Подпрограмма "Молодежная политика"</t>
  </si>
  <si>
    <t>Подпрограмма "Обеспечение деятельности МКУК "ППБ""</t>
  </si>
  <si>
    <t>Подпрограмма "Организация досуга и массового отдыха"</t>
  </si>
  <si>
    <t>Подпрограмма "Организация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</si>
  <si>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Подпрограмма "Обеспечение деятельности МАУК "ДК "ХИМИК"</t>
  </si>
  <si>
    <t>Подпрограмма "Развитие и поддержание информационной системы Администрации МО р.п. Первомайский Щекинского района"</t>
  </si>
  <si>
    <t>Мероприятие "Оснащение компьютерной техникой"</t>
  </si>
  <si>
    <t>Мероприятие "Обеспечение функционирования официального портала МО р.п. Первомайский"</t>
  </si>
  <si>
    <t>Мероприятие "Сопровождение и обновление информационных систем"</t>
  </si>
  <si>
    <t>Мероприятие "Обеспечение доступа к сети Интернет"</t>
  </si>
  <si>
    <t>Мероприятие "Приобретение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</si>
  <si>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Мероприятие "Защита информации от несанкционированного доступа"</t>
  </si>
  <si>
    <t>Подпрограмма "Развитие и поддержание информационной системы МКУ "ПУЖиБ""</t>
  </si>
  <si>
    <t>Мероприятие "Обслуживание программ"</t>
  </si>
  <si>
    <t>Мероприятие "Внедрение энергосберегающих технологий"</t>
  </si>
  <si>
    <t>Мероприятие "Информирование населения о деятельности органов местного самоуправления"</t>
  </si>
  <si>
    <t>Подпрограмма "Формирование современной городской среды в муниципальном образовании рабочий поселок Первомайский Щекинского района на 2018-2022 годы"</t>
  </si>
  <si>
    <t>Расходы за счет передаваемых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</si>
  <si>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Приложение 13</t>
  </si>
  <si>
    <t>Приложение 14</t>
  </si>
  <si>
    <t>Раздел</t>
  </si>
  <si>
    <t>Под-раздел</t>
  </si>
  <si>
    <t>Приложение 15</t>
  </si>
  <si>
    <t>Под- раздел</t>
  </si>
  <si>
    <t>Приложение 16</t>
  </si>
  <si>
    <t xml:space="preserve">(тыс. рублей) </t>
  </si>
  <si>
    <t>Источники формирования муниципального дорожного фонда</t>
  </si>
  <si>
    <t xml:space="preserve">Сумма                          на 2019 год </t>
  </si>
  <si>
    <t xml:space="preserve">Сумма                          на 2020 год </t>
  </si>
  <si>
    <t>Приложение 17</t>
  </si>
  <si>
    <t>Объем бюджетных ассигнований дорожного фонда муниципального образования рабочий поселок Первомайский Щекинского района на 2019 год и на плановый период 2020 и 2021 годов</t>
  </si>
  <si>
    <t xml:space="preserve">Сумма                          на 2021 год </t>
  </si>
  <si>
    <t>№ п/п</t>
  </si>
  <si>
    <t>Решение Собрания депутатов МО р.п. Первомайский "О предоставлении льгот по оплате за услуг бань, расположенных на территории МО р.п. Первомайский Щекинского района"</t>
  </si>
  <si>
    <t>Решение Собрания депутатов МО р.п. Первомайский "Об утверждении Положения о предоставлении средств материнского (семейного) капитала в МО р.п. Первомайский"</t>
  </si>
  <si>
    <t>Приложение 18</t>
  </si>
  <si>
    <t>Перечень и объем бюджетных ассигнований бюджета муниципального образования рабочий поселок Первомайский Щекинского района на финансовое обеспечение реализации Решений Собрания депутатов МО р.п. Первомайский по разделам, подразделам, целевым статьям, группам и подгруппам видов расходов классификации расходов бюджета муниципального образования рабочий поселок Первомайский Щекинского района на 2019 год</t>
  </si>
  <si>
    <t>Приложение 19</t>
  </si>
  <si>
    <t>Перечень и объем бюджетных ассигнований бюджета муниципального образования рабочий поселок Первомайский Щекинского района на финансовое обеспечение реализации Решений Собрания депутатов МО р.п. Первомайский по разделам, подразделам, целевым статьям, группам и подгруппам видов расходов классификации расходов бюджета муниципального образования рабочий поселок Первомайский Щекинского района на плановый период 2020 и 2021 годов</t>
  </si>
  <si>
    <t>000 01 00 00 00 00 0000 000</t>
  </si>
  <si>
    <t>ИСТОЧНИКИ ВНУТРЕННЕГО ФИНАНСИРОВАНИЯ ДЕФИЦИТОВ БЮДЖЕТОВ</t>
  </si>
  <si>
    <t>000 01 02 00 00 00 0000 000</t>
  </si>
  <si>
    <t>Кредиты кредитных организаций в валюте Российской Федерации</t>
  </si>
  <si>
    <t>000 01 02 00 00 00 0000 700</t>
  </si>
  <si>
    <t>Получение кредитов от кредитных организаций  в валюте Российской Федерации</t>
  </si>
  <si>
    <t>000 01 02 00 00 10 0000 710</t>
  </si>
  <si>
    <t>Получение кредитов от кредитных организаций бюджетом поселений в валюте Российской Федерации</t>
  </si>
  <si>
    <t>000 01 02 00 00 00 0000 800</t>
  </si>
  <si>
    <t>Погашение кредитов, предоставленных кредитными организациями в валюте Российской Федерации</t>
  </si>
  <si>
    <t>000 01 02 00 00 10 0000 810</t>
  </si>
  <si>
    <t>погашение бюджетом  поселения кредитов от кредитных организаций в валюте Российской Федерации</t>
  </si>
  <si>
    <t>000 01 05 00 00 00 0000 000</t>
  </si>
  <si>
    <t>Изменение остатков  средств на счетах по учету средств бюджетов</t>
  </si>
  <si>
    <t>000 01 05 00 00 00 0000 500</t>
  </si>
  <si>
    <t>000 01 05 02 00 00 0000 500</t>
  </si>
  <si>
    <t>000 01 05 02 01 00 0000 510</t>
  </si>
  <si>
    <t>000 01 05 02 01 10 0000 510</t>
  </si>
  <si>
    <t>Увеличение прочих остатков денежных средств местных бюджетов</t>
  </si>
  <si>
    <t>000 01 05 00 00 00 0000 600</t>
  </si>
  <si>
    <t>Уменьшение остатков средств бюджетов</t>
  </si>
  <si>
    <t>000 01 05 02 00 00 0000 600</t>
  </si>
  <si>
    <t>000 01 05 02 01 00 0000 610</t>
  </si>
  <si>
    <t>000 01 05 02 01 10 0000 610</t>
  </si>
  <si>
    <t>Уменьшение прочих остатков денежных средств местных бюджетов</t>
  </si>
  <si>
    <t>Итого источников внутреннего финансирования</t>
  </si>
  <si>
    <t>Код бюджетной классификации</t>
  </si>
  <si>
    <t>Наименование показателя</t>
  </si>
  <si>
    <t>Сумма</t>
  </si>
  <si>
    <t>Источники внутреннего финансирования дефицита  муниципального образования рабочий поселок Первомайский Щекинского района на 2019 год</t>
  </si>
  <si>
    <t>Приложение 20</t>
  </si>
  <si>
    <t>Источники внутреннего финансирования дефицита  муниципального образования рабочий поселок Первомайский Щекинского района на плановый период 2020 и 2021 годов</t>
  </si>
  <si>
    <t xml:space="preserve"> Щекинского района - органов государственной и муниципальной власти</t>
  </si>
  <si>
    <t>(государственных и муниципальных органов) Тульской области</t>
  </si>
  <si>
    <t>главных администраторов доходов бюджета</t>
  </si>
  <si>
    <t>муниципального образования рабочий поселок Первомайский</t>
  </si>
  <si>
    <t>Распределение бюджетных ассигнований бюджета муниципального образования рабочий поселок Первомайский Щекинского района по разделам, подразделам расходов классификации расходов бюджета области на поддержку семьи и детей на 2019 год</t>
  </si>
  <si>
    <t>Распределение бюджетных ассигнований бюджета муниципального образования рабочий поселок Первомайский Щекинского района по разделам, подразделам расходов классификации расходов бюджета области на поддержку семьи и детей на плановый период 2019 и 2020 годов</t>
  </si>
  <si>
    <t>2 02 19999 13 0000 150</t>
  </si>
  <si>
    <t>2 02 35118 13 0000 150</t>
  </si>
  <si>
    <t>2 02 49999 13 0000 150</t>
  </si>
  <si>
    <t>2 04 05020 13 0000 150</t>
  </si>
  <si>
    <t>2 04 05099 13 0000 150</t>
  </si>
  <si>
    <t>2 07 05020 13 0000 150</t>
  </si>
  <si>
    <t>2 07 05030 13 0000 150</t>
  </si>
  <si>
    <t>2 08 05000 13 0000 150</t>
  </si>
  <si>
    <t>2 18 60010 13 0000 150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</si>
  <si>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</si>
  <si>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&lt;1&gt; Расчетный объем межбюджетных трансфертов на реализацию передаваемых полномочий по осуществлению внешнего муниципального контроля определить в размере 50 процентов от годового фонда оплаты труда специалистов Контрольно-счетной комиссии Щекинского района, рассчитанного с учетом действующего законодательства по состоянию на 1 октября 2018 года, и в размере пяти процентов от расчетного фонда оплаты труда на материально-техническое обеспечение.
        Распределение расчетного объема межбюджетных трансфертов между муниципальными образованиями Щекинского района осуществляется в зависимости от доли налоговых и неналоговых доходов бюджета поселения муниципального образования Щекинский район  в консолидированном бюджете муниципального района по состоянию на 1 октября 2018 года.</t>
  </si>
  <si>
    <t>&lt;2&gt; Расчетный объем межбюджетных трансфертов на реализацию передаваемых полномочий по осуществлению внутреннего муниципального финансового контроля в сфере бюджетных правоотношений в части осуществления последующего контроля определить путем расчета в размере 25 процентов от годового фонда оплаты труда двух муниципальных служащих (консультантов) администрации Щекинского района с учетом действующего законодательства по состоянию на 1 октября 2018 года и в размере пяти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в зависимости от доли налоговых и неналоговых доходов бюджета поселения муниципального образования Щекинский район  в консолидированном бюджете муниципального района.</t>
  </si>
  <si>
    <t>&lt;5&gt; Расчетный объем межбюджетных трансфертов на реализацию передаваемых полномочий по осуществлению муниципального земельного контроля за использованием земель муниципального образования определить путем расчета годового фонда оплаты труда должностных лиц администрации Щекинского района, ответственных за выполнение передаваемых полномочий, с учетом действующего законодательства по состоянию на 1октября 2018 года и в размере пяти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количеству земельных участков  в границах поселений.</t>
  </si>
  <si>
    <t>&lt;6&gt; Расчетный объем межбюджетных трансфертов на реализацию передаваемых полномочий по осуществлению муниципального жилищного  контроля определить путем расчета годового фонда оплаты труда должностных лиц администрации Щекинского района, ответственных за выполнение передаваемых полномочий, с учетом действующего законодательства по состоянию на 1 октября 2018 года и в размере пяти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площади жилого фонда, находящегося в собственности поселений, облагаемого взносами на капитальный ремонт.</t>
  </si>
  <si>
    <t xml:space="preserve">&lt;3&gt; Расчетный объем межбюджетных трансфертов на реализацию передаваемого полномочия по предоставлению градостроительного плана земельного участка; выдаче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выдаче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направлению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определить путем расчета в размере 10 процентов фонда оплаты труда двух муниципальных служащих (начальника отдела и консультанта) администрации Щекинского района с учетом действующего законодательства по состоянию на 1 октября 2018 года и в размере пяти процентов от фонда оплаты труда на приобретение расходных материалов, необходимых для реализации каждого из направлений полномочия (4 направления) :                                                                          </t>
  </si>
  <si>
    <t xml:space="preserve">
-предоставление градостроительного плана земельного участка;                                                                                                                                                                                                                                                                                                                                                                                                              - выдача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 выдача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     Распределение расчетного объема межбюджетных трансфертов между муниципальными образованиями Щекинского района осуществляется пропорционально количеству документов, подготовленных в 2017 году.                                                                    .     Расчетный объем межбюджетных трансфертов по подготовке, утверждению и выдачи градостроительного плана земельного участка в части изготовления чертежей сторонней организацией определяется расчетным путем исходя из 3530,0 рублей за один подготовленный документ. Распределение расчетного объема межбюджетных трансфертов между муниципальными образованиями Щекинского района осуществляется пропорционально количеству документов, подготовленных в 2017 году.  </t>
  </si>
  <si>
    <t>&lt;3&gt; Расчетный объем межбюджетных трансфертов на реализацию передаваемого полномочия по предоставлению градостроительного плана земельного участка; выдаче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выдаче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направлению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определить путем расчета в размере 10 процентов фонда оплаты труда двух муниципальных служащих (начальника отдела и консультанта) администрации Щекинского района с учетом действующего законодательства по состоянию на 1 октября 2018 года и в размере пяти процентов от фонда оплаты труда на приобретение расходных материалов, необходимых для реализации каждого из направлений полномочия (4 направления):</t>
  </si>
  <si>
    <t>_предоставление градостроительного плана земельного участка;
- выдача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 выдача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 Распределение расчетного объема межбюджетных трансфертов между муниципальными образованиями Щекинского района осуществляется пропорционально количеству документов, подготовленных в 2017 году.                                                                    - Расчетный объем межбюджетных трансфертов по подготовке, утверждению и выдачи градостроительного плана земельного участка в части изготовления чертежей сторонней организацией определяется расчетным путем исходя из 3530,0 рублей за один подготовленный документ. Распределение расчетного объема межбюджетных трансфертов между муниципальными образованиями Щекинского района осуществляется пропорционально количеству документов, подготовленных в 2017 году.</t>
  </si>
  <si>
    <t>Приложение 1</t>
  </si>
  <si>
    <t>Распределение бюджетных ассигнований на реализацию муниципальных целевых программ  по разделам, подразделам, целевым статьям и видам расходов классификации расходов бюджетов Российской Федерации, предусмотренных к финансированию из бюджета муниципального образования рабочий поселок Первомайский Щекинского района на 2019 год</t>
  </si>
  <si>
    <t>Распределение бюджетных ассигнований бюджета муниципального образования рабочий поселок Первомайский Щекинского района по разделам, подразделам, целевым статьям (государственным программам и непрограммным направлениям деятельности), группам и подгруппам видов расходов классификации расходов бюджета муниципального образования рабочий поселок Первомайский Щекинского района на плановый период 2020 и 2021 годов</t>
  </si>
  <si>
    <t>Распределение бюджетных ассигнований на реализацию муниципальных целевых программ  по разделам, подразделам, целевым статьям и видам расходов классификации расходов бюджетов Российской Федерации, предусмотренных к финансированию из бюджета муниципального образования рабочий поселок Первомайский Щекинского района на плановый период 2020 и 2021 годов</t>
  </si>
  <si>
    <t>Муниципальная программа "Развитие общественных организаций в муниципальном образовании рабочий поселок Первомайский Щекинского района"</t>
  </si>
  <si>
    <t>Муниципальная программа "Информирование населения о деятельности органов местного самоуправления муниципального образования рабочий поселок Первомайский Щекинского района"</t>
  </si>
  <si>
    <t>Муниципальная программа "Организация градостроительной деятельности на территории муниципального образования рабочий посёлок Первомайский Щекинского района"</t>
  </si>
  <si>
    <t>Муниципальная программа "Комплексная программа профилактики правонарушений в муниципальном образовании рабочий посёлок Первомайский Щекинского района"</t>
  </si>
  <si>
    <t>Муниципальная программа "Организация благоустройства территории муниципального образования рабочий поселок Первомайский Щекинского района"</t>
  </si>
  <si>
    <t>Муниципальная программа "Развитие и поддержка субъектов малого и среднего предпринимательства на территории муниципального образования рабочий поселок Первомайский Щекинского района"</t>
  </si>
  <si>
    <t>Муниципальная программа "Развитие социально-культурной работы с населением в муниципальном образовании рабочий поселок Первомайский Щекинского района"</t>
  </si>
  <si>
    <t>Муниципальная программа "Энергосбережение и повышение энергетической эффективности в муниципальном образовании рабочий поселок Первомайский Щекинского района"</t>
  </si>
  <si>
    <t>Организация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</si>
  <si>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Мероприятие "Информирование населения о деятельности органов местного самоуправления муниципального образования рабочий поселок Первомайский Щекинского района"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</si>
</sst>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6" formatCode="#,##0.00&quot;р.&quot;;\-#,##0.00&quot;р.&quot;"/>
    <numFmt numFmtId="169" formatCode="_-* #,##0_р_._-;\-* #,##0_р_._-;_-* &quot;-&quot;_р_._-;_-@_-"/>
    <numFmt numFmtId="171" formatCode="_-* #,##0.00_р_._-;\-* #,##0.00_р_._-;_-* &quot;-&quot;??_р_._-;_-@_-"/>
    <numFmt numFmtId="174" formatCode="#,##0.0"/>
    <numFmt numFmtId="189" formatCode="000"/>
    <numFmt numFmtId="190" formatCode="00"/>
    <numFmt numFmtId="191" formatCode="#,##0.0;[Red]\-#,##0.0;0.0"/>
    <numFmt numFmtId="192" formatCode="0000"/>
  </numFmts>
  <fonts count="42" x14ac:knownFonts="1">
    <font>
      <sz val="10"/>
      <name val="Arial Cyr"/>
      <charset val="204"/>
    </font>
    <font>
      <sz val="10"/>
      <name val="Arial Cyr"/>
      <charset val="204"/>
    </font>
    <font>
      <sz val="10"/>
      <name val="Times New Roman"/>
      <family val="1"/>
      <charset val="204"/>
    </font>
    <font>
      <b/>
      <sz val="10"/>
      <name val="Arial Cyr"/>
      <charset val="204"/>
    </font>
    <font>
      <i/>
      <sz val="8"/>
      <color indexed="23"/>
      <name val="Times New Roman"/>
      <family val="1"/>
      <charset val="204"/>
    </font>
    <font>
      <sz val="10"/>
      <color indexed="62"/>
      <name val="Times New Roman"/>
      <family val="1"/>
      <charset val="204"/>
    </font>
    <font>
      <sz val="12"/>
      <name val="Times New Roman"/>
      <family val="1"/>
      <charset val="204"/>
    </font>
    <font>
      <sz val="12"/>
      <name val="Times New Roman"/>
      <family val="1"/>
      <charset val="204"/>
    </font>
    <font>
      <sz val="10"/>
      <name val="Arial Cyr"/>
      <charset val="204"/>
    </font>
    <font>
      <b/>
      <sz val="14"/>
      <name val="Times New Roman"/>
      <family val="1"/>
      <charset val="204"/>
    </font>
    <font>
      <sz val="11"/>
      <name val="Times New Roman"/>
      <family val="1"/>
      <charset val="204"/>
    </font>
    <font>
      <sz val="10"/>
      <name val="Arial"/>
      <family val="3"/>
      <charset val="204"/>
    </font>
    <font>
      <sz val="14"/>
      <name val="Arial Cyr"/>
      <charset val="204"/>
    </font>
    <font>
      <sz val="14"/>
      <name val="Times New Roman"/>
      <family val="1"/>
    </font>
    <font>
      <b/>
      <sz val="14"/>
      <color indexed="8"/>
      <name val="Times New Roman"/>
      <family val="1"/>
      <charset val="204"/>
    </font>
    <font>
      <sz val="14"/>
      <color indexed="8"/>
      <name val="Times New Roman"/>
      <family val="1"/>
    </font>
    <font>
      <sz val="14"/>
      <name val="Times New Roman"/>
      <family val="1"/>
      <charset val="204"/>
    </font>
    <font>
      <sz val="16"/>
      <name val="Times New Roman"/>
      <family val="1"/>
    </font>
    <font>
      <vertAlign val="superscript"/>
      <sz val="9"/>
      <name val="Times New Roman"/>
      <family val="1"/>
      <charset val="204"/>
    </font>
    <font>
      <sz val="14"/>
      <color indexed="8"/>
      <name val="Times New Roman"/>
      <family val="1"/>
      <charset val="204"/>
    </font>
    <font>
      <b/>
      <sz val="18"/>
      <name val="Times New Roman"/>
      <family val="1"/>
      <charset val="204"/>
    </font>
    <font>
      <sz val="10"/>
      <name val="Tahoma"/>
      <family val="2"/>
      <charset val="204"/>
    </font>
    <font>
      <sz val="16"/>
      <name val="Times New Roman"/>
      <family val="1"/>
      <charset val="204"/>
    </font>
    <font>
      <b/>
      <sz val="16"/>
      <name val="Times New Roman"/>
      <family val="1"/>
      <charset val="204"/>
    </font>
    <font>
      <sz val="16"/>
      <name val="Arial Cyr"/>
      <charset val="204"/>
    </font>
    <font>
      <vertAlign val="superscript"/>
      <sz val="11"/>
      <name val="Times New Roman"/>
      <family val="1"/>
      <charset val="204"/>
    </font>
    <font>
      <sz val="10"/>
      <color indexed="8"/>
      <name val="Tahoma"/>
      <family val="2"/>
      <charset val="204"/>
    </font>
    <font>
      <b/>
      <sz val="18"/>
      <color indexed="8"/>
      <name val="Times New Roman"/>
      <family val="1"/>
    </font>
    <font>
      <b/>
      <sz val="14"/>
      <color indexed="8"/>
      <name val="Times New Roman"/>
      <family val="1"/>
    </font>
    <font>
      <sz val="12"/>
      <color indexed="8"/>
      <name val="Times New Roman"/>
      <family val="1"/>
    </font>
    <font>
      <sz val="10"/>
      <name val="Arial"/>
      <family val="2"/>
      <charset val="204"/>
    </font>
    <font>
      <b/>
      <sz val="11"/>
      <name val="Times New Roman"/>
      <family val="1"/>
      <charset val="204"/>
    </font>
    <font>
      <b/>
      <sz val="12"/>
      <name val="Times New Roman"/>
      <family val="1"/>
      <charset val="204"/>
    </font>
    <font>
      <sz val="12"/>
      <color indexed="8"/>
      <name val="Times New Roman"/>
      <family val="1"/>
      <charset val="204"/>
    </font>
    <font>
      <sz val="11.5"/>
      <name val="Times New Roman"/>
      <family val="1"/>
      <charset val="204"/>
    </font>
    <font>
      <b/>
      <sz val="12"/>
      <color indexed="8"/>
      <name val="Times New Roman"/>
      <family val="1"/>
      <charset val="204"/>
    </font>
    <font>
      <i/>
      <sz val="10"/>
      <name val="Arial Cyr"/>
      <charset val="204"/>
    </font>
    <font>
      <sz val="12"/>
      <name val="Arial Cyr"/>
      <charset val="204"/>
    </font>
    <font>
      <i/>
      <sz val="11"/>
      <name val="Times New Roman"/>
      <family val="1"/>
      <charset val="204"/>
    </font>
    <font>
      <sz val="10"/>
      <color theme="1"/>
      <name val="Times New Roman"/>
      <family val="1"/>
      <charset val="204"/>
    </font>
    <font>
      <sz val="12"/>
      <color theme="1"/>
      <name val="Calibri"/>
      <family val="2"/>
      <charset val="204"/>
      <scheme val="minor"/>
    </font>
    <font>
      <b/>
      <sz val="14"/>
      <color theme="1"/>
      <name val="Times New Roman"/>
      <family val="1"/>
      <charset val="204"/>
    </font>
  </fonts>
  <fills count="15">
    <fill>
      <patternFill patternType="none"/>
    </fill>
    <fill>
      <patternFill patternType="gray125"/>
    </fill>
    <fill>
      <patternFill patternType="solid">
        <fgColor indexed="31"/>
      </patternFill>
    </fill>
    <fill>
      <patternFill patternType="solid">
        <fgColor indexed="51"/>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15"/>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color indexed="64"/>
      </left>
      <right style="thin">
        <color indexed="8"/>
      </right>
      <top style="thin">
        <color indexed="8"/>
      </top>
      <bottom style="thin">
        <color indexed="8"/>
      </bottom>
      <diagonal/>
    </border>
    <border>
      <left style="dashed">
        <color indexed="12"/>
      </left>
      <right style="dashed">
        <color indexed="12"/>
      </right>
      <top style="dashed">
        <color indexed="12"/>
      </top>
      <bottom style="dashed">
        <color indexed="1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43">
    <xf numFmtId="0" fontId="0" fillId="0" borderId="0"/>
    <xf numFmtId="0" fontId="2" fillId="0" borderId="1" applyNumberFormat="0">
      <alignment horizontal="right" vertical="top"/>
    </xf>
    <xf numFmtId="0" fontId="2" fillId="0" borderId="1" applyNumberFormat="0">
      <alignment horizontal="right" vertical="top"/>
    </xf>
    <xf numFmtId="0" fontId="1" fillId="4" borderId="1" applyNumberFormat="0">
      <alignment horizontal="right" vertical="top"/>
    </xf>
    <xf numFmtId="49" fontId="2" fillId="5" borderId="1">
      <alignment horizontal="left" vertical="top"/>
    </xf>
    <xf numFmtId="49" fontId="3" fillId="0" borderId="1">
      <alignment horizontal="left" vertical="top"/>
    </xf>
    <xf numFmtId="49" fontId="2" fillId="5" borderId="1">
      <alignment horizontal="left" vertical="top"/>
    </xf>
    <xf numFmtId="0" fontId="2" fillId="6" borderId="1">
      <alignment horizontal="left" vertical="top" wrapText="1"/>
    </xf>
    <xf numFmtId="0" fontId="3" fillId="0" borderId="1">
      <alignment horizontal="left" vertical="top" wrapText="1"/>
    </xf>
    <xf numFmtId="0" fontId="1" fillId="2" borderId="1">
      <alignment horizontal="left" vertical="top" wrapText="1"/>
    </xf>
    <xf numFmtId="0" fontId="1" fillId="7" borderId="1">
      <alignment horizontal="left" vertical="top" wrapText="1"/>
    </xf>
    <xf numFmtId="0" fontId="2" fillId="8" borderId="1">
      <alignment horizontal="left" vertical="top" wrapText="1"/>
    </xf>
    <xf numFmtId="0" fontId="2" fillId="9" borderId="1">
      <alignment horizontal="left" vertical="top" wrapText="1"/>
    </xf>
    <xf numFmtId="0" fontId="1" fillId="0" borderId="1">
      <alignment horizontal="left" vertical="top" wrapText="1"/>
    </xf>
    <xf numFmtId="0" fontId="2" fillId="9" borderId="1">
      <alignment horizontal="left" vertical="top" wrapText="1"/>
    </xf>
    <xf numFmtId="0" fontId="4" fillId="0" borderId="0">
      <alignment horizontal="left" vertical="top"/>
    </xf>
    <xf numFmtId="0" fontId="11" fillId="0" borderId="0"/>
    <xf numFmtId="0" fontId="30" fillId="0" borderId="0"/>
    <xf numFmtId="0" fontId="30" fillId="0" borderId="0"/>
    <xf numFmtId="0" fontId="8" fillId="0" borderId="0"/>
    <xf numFmtId="0" fontId="2" fillId="0" borderId="0"/>
    <xf numFmtId="0" fontId="8" fillId="0" borderId="0"/>
    <xf numFmtId="0" fontId="8" fillId="0" borderId="0"/>
    <xf numFmtId="0" fontId="7" fillId="0" borderId="0"/>
    <xf numFmtId="0" fontId="6" fillId="0" borderId="0"/>
    <xf numFmtId="0" fontId="1" fillId="3" borderId="2" applyNumberFormat="0">
      <alignment horizontal="right" vertical="top"/>
    </xf>
    <xf numFmtId="0" fontId="1" fillId="2" borderId="2" applyNumberFormat="0">
      <alignment horizontal="right" vertical="top"/>
    </xf>
    <xf numFmtId="0" fontId="1" fillId="0" borderId="1" applyNumberFormat="0">
      <alignment horizontal="right" vertical="top"/>
    </xf>
    <xf numFmtId="0" fontId="1" fillId="2" borderId="2" applyNumberFormat="0">
      <alignment horizontal="right" vertical="top"/>
    </xf>
    <xf numFmtId="0" fontId="1" fillId="0" borderId="1" applyNumberFormat="0">
      <alignment horizontal="right" vertical="top"/>
    </xf>
    <xf numFmtId="0" fontId="1" fillId="3" borderId="2" applyNumberFormat="0">
      <alignment horizontal="right" vertical="top"/>
    </xf>
    <xf numFmtId="0" fontId="1" fillId="7" borderId="2" applyNumberFormat="0">
      <alignment horizontal="right" vertical="top"/>
    </xf>
    <xf numFmtId="0" fontId="1" fillId="0" borderId="1" applyNumberFormat="0">
      <alignment horizontal="right" vertical="top"/>
    </xf>
    <xf numFmtId="0" fontId="1" fillId="7" borderId="2" applyNumberFormat="0">
      <alignment horizontal="right" vertical="top"/>
    </xf>
    <xf numFmtId="49" fontId="5" fillId="10" borderId="1">
      <alignment horizontal="left" vertical="top" wrapText="1"/>
    </xf>
    <xf numFmtId="49" fontId="1" fillId="0" borderId="1">
      <alignment horizontal="left" vertical="top" wrapText="1"/>
    </xf>
    <xf numFmtId="49" fontId="5" fillId="10" borderId="1">
      <alignment horizontal="left" vertical="top" wrapText="1"/>
    </xf>
    <xf numFmtId="169" fontId="8" fillId="0" borderId="0" applyFont="0" applyFill="0" applyBorder="0" applyAlignment="0" applyProtection="0"/>
    <xf numFmtId="171" fontId="8" fillId="0" borderId="0" applyFont="0" applyFill="0" applyBorder="0" applyAlignment="0" applyProtection="0"/>
    <xf numFmtId="0" fontId="2" fillId="9" borderId="1">
      <alignment horizontal="left" vertical="top" wrapText="1"/>
    </xf>
    <xf numFmtId="0" fontId="1" fillId="0" borderId="1">
      <alignment horizontal="left" vertical="top" wrapText="1"/>
    </xf>
    <xf numFmtId="0" fontId="8" fillId="0" borderId="1">
      <alignment horizontal="left" vertical="top" wrapText="1"/>
    </xf>
    <xf numFmtId="0" fontId="2" fillId="9" borderId="1">
      <alignment horizontal="left" vertical="top" wrapText="1"/>
    </xf>
  </cellStyleXfs>
  <cellXfs count="347">
    <xf numFmtId="0" fontId="0" fillId="0" borderId="0" xfId="0"/>
    <xf numFmtId="174" fontId="6" fillId="0" borderId="0" xfId="20" applyNumberFormat="1" applyFont="1" applyFill="1" applyAlignment="1">
      <alignment horizontal="center" vertical="center"/>
    </xf>
    <xf numFmtId="174" fontId="6" fillId="0" borderId="0" xfId="20" applyNumberFormat="1" applyFont="1" applyFill="1" applyAlignment="1">
      <alignment horizontal="left" vertical="center"/>
    </xf>
    <xf numFmtId="174" fontId="6" fillId="0" borderId="0" xfId="23" applyNumberFormat="1" applyFont="1" applyFill="1" applyAlignment="1" applyProtection="1">
      <alignment horizontal="center" vertical="center"/>
      <protection locked="0"/>
    </xf>
    <xf numFmtId="174" fontId="6" fillId="0" borderId="3" xfId="34" applyNumberFormat="1" applyFont="1" applyFill="1" applyBorder="1" applyAlignment="1">
      <alignment horizontal="center" vertical="center" wrapText="1"/>
    </xf>
    <xf numFmtId="0" fontId="6" fillId="0" borderId="0" xfId="0" applyFont="1" applyFill="1"/>
    <xf numFmtId="0" fontId="6"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3" xfId="0" applyFont="1" applyFill="1" applyBorder="1" applyAlignment="1">
      <alignment horizontal="center" vertical="center" wrapText="1"/>
    </xf>
    <xf numFmtId="174" fontId="6" fillId="0" borderId="0" xfId="23" applyNumberFormat="1" applyFont="1" applyFill="1" applyAlignment="1">
      <alignment horizontal="left" vertical="center"/>
    </xf>
    <xf numFmtId="174" fontId="10" fillId="0" borderId="0" xfId="23" applyNumberFormat="1" applyFont="1" applyFill="1" applyAlignment="1">
      <alignment horizontal="right" vertical="center"/>
    </xf>
    <xf numFmtId="174" fontId="6" fillId="0" borderId="3" xfId="34" applyNumberFormat="1" applyFont="1" applyFill="1" applyBorder="1" applyAlignment="1">
      <alignment horizontal="left" vertical="center" wrapText="1"/>
    </xf>
    <xf numFmtId="174" fontId="6" fillId="0" borderId="3" xfId="0" applyNumberFormat="1" applyFont="1" applyFill="1" applyBorder="1" applyAlignment="1">
      <alignment horizontal="right" vertical="center"/>
    </xf>
    <xf numFmtId="174" fontId="6" fillId="0" borderId="4" xfId="4" applyNumberFormat="1" applyFont="1" applyFill="1" applyBorder="1" applyAlignment="1">
      <alignment horizontal="center" vertical="top"/>
    </xf>
    <xf numFmtId="174" fontId="6" fillId="0" borderId="4" xfId="5" applyNumberFormat="1" applyFont="1" applyFill="1" applyBorder="1" applyAlignment="1">
      <alignment horizontal="center" vertical="top" wrapText="1"/>
    </xf>
    <xf numFmtId="174" fontId="6" fillId="0" borderId="3" xfId="0" applyNumberFormat="1" applyFont="1" applyFill="1" applyBorder="1" applyAlignment="1">
      <alignment horizontal="center" vertical="top" wrapText="1"/>
    </xf>
    <xf numFmtId="0" fontId="6" fillId="0" borderId="0" xfId="0" applyFont="1" applyFill="1" applyAlignment="1">
      <alignment vertical="top"/>
    </xf>
    <xf numFmtId="0" fontId="6" fillId="0" borderId="0" xfId="0" applyFont="1" applyFill="1" applyAlignment="1" applyProtection="1">
      <alignment horizontal="right"/>
      <protection hidden="1"/>
    </xf>
    <xf numFmtId="0" fontId="6" fillId="0" borderId="0" xfId="0" applyFont="1" applyFill="1" applyAlignment="1">
      <alignment horizontal="right" vertical="center"/>
    </xf>
    <xf numFmtId="49" fontId="6" fillId="0" borderId="3" xfId="0" applyNumberFormat="1" applyFont="1" applyFill="1" applyBorder="1" applyAlignment="1">
      <alignment horizontal="justify" vertical="center" wrapText="1"/>
    </xf>
    <xf numFmtId="49" fontId="6" fillId="0" borderId="3" xfId="41" applyNumberFormat="1" applyFont="1" applyFill="1" applyBorder="1" applyAlignment="1">
      <alignment horizontal="justify" vertical="center" wrapText="1"/>
    </xf>
    <xf numFmtId="174" fontId="6" fillId="0" borderId="0" xfId="24" applyNumberFormat="1" applyFont="1" applyFill="1" applyAlignment="1" applyProtection="1">
      <alignment horizontal="center" vertical="center"/>
      <protection locked="0"/>
    </xf>
    <xf numFmtId="174" fontId="6" fillId="0" borderId="0" xfId="24" applyNumberFormat="1" applyFont="1" applyFill="1" applyAlignment="1">
      <alignment horizontal="left" vertical="center"/>
    </xf>
    <xf numFmtId="174" fontId="10" fillId="0" borderId="0" xfId="24" applyNumberFormat="1" applyFont="1" applyFill="1" applyAlignment="1">
      <alignment horizontal="right" vertical="center"/>
    </xf>
    <xf numFmtId="174" fontId="6" fillId="0" borderId="5" xfId="0" applyNumberFormat="1" applyFont="1" applyFill="1" applyBorder="1" applyAlignment="1">
      <alignment horizontal="center" vertical="top" wrapText="1"/>
    </xf>
    <xf numFmtId="0" fontId="6" fillId="0" borderId="0" xfId="0" applyFont="1" applyFill="1" applyAlignment="1" applyProtection="1">
      <protection hidden="1"/>
    </xf>
    <xf numFmtId="0" fontId="15" fillId="0" borderId="3" xfId="0" applyFont="1" applyFill="1" applyBorder="1" applyAlignment="1" applyProtection="1">
      <alignment horizontal="center" vertical="top" wrapText="1"/>
      <protection locked="0"/>
    </xf>
    <xf numFmtId="49" fontId="16" fillId="0" borderId="3" xfId="0" applyNumberFormat="1" applyFont="1" applyFill="1" applyBorder="1" applyAlignment="1" applyProtection="1">
      <alignment horizontal="right" vertical="top" wrapText="1"/>
      <protection locked="0"/>
    </xf>
    <xf numFmtId="0" fontId="17" fillId="0" borderId="6" xfId="0" applyFont="1" applyFill="1" applyBorder="1" applyAlignment="1" applyProtection="1">
      <alignment vertical="top" wrapText="1"/>
      <protection locked="0"/>
    </xf>
    <xf numFmtId="49" fontId="15" fillId="0" borderId="3" xfId="0" applyNumberFormat="1" applyFont="1" applyFill="1" applyBorder="1" applyAlignment="1" applyProtection="1">
      <alignment horizontal="right" vertical="top" wrapText="1"/>
      <protection locked="0"/>
    </xf>
    <xf numFmtId="0" fontId="16" fillId="0" borderId="3" xfId="0" applyFont="1" applyFill="1" applyBorder="1" applyAlignment="1" applyProtection="1">
      <alignment horizontal="center" vertical="justify" wrapText="1"/>
      <protection locked="0"/>
    </xf>
    <xf numFmtId="0" fontId="16" fillId="0" borderId="3" xfId="0" applyFont="1" applyFill="1" applyBorder="1" applyAlignment="1">
      <alignment horizontal="center" vertical="justify"/>
    </xf>
    <xf numFmtId="0" fontId="19" fillId="0" borderId="3" xfId="0" applyFont="1" applyFill="1" applyBorder="1" applyAlignment="1">
      <alignment horizontal="center" vertical="justify" wrapText="1"/>
    </xf>
    <xf numFmtId="0" fontId="16" fillId="0" borderId="3" xfId="0" applyFont="1" applyBorder="1" applyAlignment="1">
      <alignment horizontal="center" vertical="justify"/>
    </xf>
    <xf numFmtId="0" fontId="16" fillId="0" borderId="3" xfId="0" applyFont="1" applyBorder="1" applyAlignment="1">
      <alignment horizontal="center" vertical="justify" wrapText="1"/>
    </xf>
    <xf numFmtId="0" fontId="16" fillId="12" borderId="3" xfId="0" applyFont="1" applyFill="1" applyBorder="1" applyAlignment="1">
      <alignment horizontal="center" vertical="justify" wrapText="1"/>
    </xf>
    <xf numFmtId="0" fontId="2" fillId="0" borderId="0" xfId="16" applyFont="1"/>
    <xf numFmtId="0" fontId="2" fillId="0" borderId="0" xfId="16" applyFont="1" applyFill="1"/>
    <xf numFmtId="0" fontId="21" fillId="0" borderId="0" xfId="16" applyFont="1"/>
    <xf numFmtId="0" fontId="2" fillId="0" borderId="0" xfId="16" applyFont="1" applyBorder="1" applyAlignment="1">
      <alignment horizontal="right"/>
    </xf>
    <xf numFmtId="0" fontId="14" fillId="0" borderId="0" xfId="16" applyFont="1" applyAlignment="1">
      <alignment horizontal="centerContinuous"/>
    </xf>
    <xf numFmtId="0" fontId="16" fillId="0" borderId="0" xfId="16" applyFont="1" applyFill="1" applyAlignment="1">
      <alignment horizontal="centerContinuous"/>
    </xf>
    <xf numFmtId="0" fontId="16" fillId="0" borderId="0" xfId="16" applyFont="1" applyAlignment="1">
      <alignment horizontal="centerContinuous"/>
    </xf>
    <xf numFmtId="0" fontId="26" fillId="0" borderId="0" xfId="16" applyFont="1" applyAlignment="1">
      <alignment horizontal="center"/>
    </xf>
    <xf numFmtId="0" fontId="21" fillId="0" borderId="0" xfId="16" applyFont="1" applyFill="1"/>
    <xf numFmtId="0" fontId="19" fillId="0" borderId="3" xfId="16" applyFont="1" applyFill="1" applyBorder="1" applyAlignment="1">
      <alignment horizontal="center" vertical="top" wrapText="1"/>
    </xf>
    <xf numFmtId="0" fontId="19" fillId="0" borderId="6" xfId="16" applyFont="1" applyFill="1" applyBorder="1" applyAlignment="1">
      <alignment horizontal="justify" vertical="top" wrapText="1"/>
    </xf>
    <xf numFmtId="0" fontId="19" fillId="0" borderId="3" xfId="16" applyFont="1" applyBorder="1" applyAlignment="1">
      <alignment horizontal="center" vertical="top" wrapText="1"/>
    </xf>
    <xf numFmtId="49" fontId="19" fillId="0" borderId="3" xfId="16" applyNumberFormat="1" applyFont="1" applyFill="1" applyBorder="1" applyAlignment="1">
      <alignment horizontal="right" vertical="top" wrapText="1"/>
    </xf>
    <xf numFmtId="0" fontId="19" fillId="0" borderId="6" xfId="16" applyFont="1" applyFill="1" applyBorder="1" applyAlignment="1">
      <alignment horizontal="left" vertical="top" wrapText="1"/>
    </xf>
    <xf numFmtId="0" fontId="22" fillId="0" borderId="3" xfId="16" applyFont="1" applyFill="1" applyBorder="1" applyAlignment="1">
      <alignment horizontal="center" vertical="top" wrapText="1"/>
    </xf>
    <xf numFmtId="49" fontId="15" fillId="0" borderId="3" xfId="16" applyNumberFormat="1" applyFont="1" applyFill="1" applyBorder="1" applyAlignment="1">
      <alignment horizontal="right" vertical="top" wrapText="1"/>
    </xf>
    <xf numFmtId="0" fontId="15" fillId="0" borderId="6" xfId="16" applyFont="1" applyFill="1" applyBorder="1" applyAlignment="1">
      <alignment horizontal="left" vertical="top" wrapText="1"/>
    </xf>
    <xf numFmtId="0" fontId="13" fillId="0" borderId="3" xfId="16" applyFont="1" applyFill="1" applyBorder="1" applyAlignment="1">
      <alignment horizontal="justify" vertical="top" wrapText="1"/>
    </xf>
    <xf numFmtId="0" fontId="21" fillId="0" borderId="0" xfId="16" applyFont="1" applyBorder="1" applyAlignment="1"/>
    <xf numFmtId="0" fontId="21" fillId="0" borderId="0" xfId="16" applyFont="1" applyFill="1" applyAlignment="1"/>
    <xf numFmtId="0" fontId="21" fillId="0" borderId="0" xfId="16" applyFont="1" applyAlignment="1"/>
    <xf numFmtId="0" fontId="12" fillId="0" borderId="0" xfId="0" applyFont="1" applyFill="1"/>
    <xf numFmtId="0" fontId="27" fillId="0" borderId="0" xfId="0" applyFont="1" applyFill="1" applyAlignment="1">
      <alignment horizontal="centerContinuous"/>
    </xf>
    <xf numFmtId="0" fontId="28" fillId="0" borderId="0" xfId="0" applyFont="1" applyFill="1" applyAlignment="1">
      <alignment horizontal="centerContinuous"/>
    </xf>
    <xf numFmtId="0" fontId="12" fillId="0" borderId="0" xfId="0" applyFont="1" applyFill="1" applyAlignment="1">
      <alignment horizontal="centerContinuous"/>
    </xf>
    <xf numFmtId="0" fontId="29" fillId="0" borderId="3" xfId="0" applyFont="1" applyFill="1" applyBorder="1" applyAlignment="1">
      <alignment horizontal="center" vertical="top" wrapText="1"/>
    </xf>
    <xf numFmtId="49" fontId="15" fillId="0" borderId="3" xfId="0" applyNumberFormat="1" applyFont="1" applyFill="1" applyBorder="1" applyAlignment="1">
      <alignment horizontal="right" vertical="top" wrapText="1"/>
    </xf>
    <xf numFmtId="0" fontId="29" fillId="0" borderId="6" xfId="0" applyFont="1" applyFill="1" applyBorder="1" applyAlignment="1">
      <alignment horizontal="center" vertical="top" wrapText="1"/>
    </xf>
    <xf numFmtId="0" fontId="16" fillId="0" borderId="7" xfId="0" applyFont="1" applyFill="1" applyBorder="1" applyAlignment="1">
      <alignment horizontal="center" vertical="top" wrapText="1"/>
    </xf>
    <xf numFmtId="0" fontId="12" fillId="0" borderId="6" xfId="0" applyFont="1" applyFill="1" applyBorder="1"/>
    <xf numFmtId="0" fontId="12" fillId="13" borderId="0" xfId="0" applyFont="1" applyFill="1"/>
    <xf numFmtId="49" fontId="9" fillId="0" borderId="0" xfId="0" applyNumberFormat="1" applyFont="1" applyFill="1" applyBorder="1" applyAlignment="1"/>
    <xf numFmtId="0" fontId="0" fillId="0" borderId="0" xfId="0" applyFill="1" applyAlignment="1">
      <alignment horizontal="justify" wrapText="1"/>
    </xf>
    <xf numFmtId="0" fontId="0" fillId="0" borderId="0" xfId="0" applyFill="1"/>
    <xf numFmtId="49" fontId="9" fillId="0" borderId="0" xfId="0" applyNumberFormat="1" applyFont="1" applyFill="1" applyBorder="1" applyAlignment="1">
      <alignment horizontal="right"/>
    </xf>
    <xf numFmtId="0" fontId="12" fillId="0" borderId="0" xfId="0" applyFont="1" applyFill="1" applyBorder="1" applyAlignment="1"/>
    <xf numFmtId="0" fontId="12" fillId="0" borderId="0" xfId="0" applyFont="1" applyFill="1" applyAlignment="1"/>
    <xf numFmtId="0" fontId="6" fillId="0" borderId="0" xfId="0" applyFont="1" applyFill="1" applyAlignment="1">
      <alignment horizontal="right"/>
    </xf>
    <xf numFmtId="0" fontId="10" fillId="0" borderId="0" xfId="16" applyFont="1"/>
    <xf numFmtId="49" fontId="10" fillId="0" borderId="0" xfId="16" applyNumberFormat="1" applyFont="1" applyAlignment="1">
      <alignment horizontal="center"/>
    </xf>
    <xf numFmtId="0" fontId="10" fillId="0" borderId="0" xfId="16" applyFont="1" applyAlignment="1">
      <alignment horizontal="center"/>
    </xf>
    <xf numFmtId="174" fontId="6" fillId="0" borderId="0" xfId="16" applyNumberFormat="1" applyFont="1" applyAlignment="1">
      <alignment horizontal="right"/>
    </xf>
    <xf numFmtId="174" fontId="2" fillId="0" borderId="0" xfId="16" applyNumberFormat="1" applyFont="1" applyAlignment="1">
      <alignment horizontal="right"/>
    </xf>
    <xf numFmtId="2" fontId="31" fillId="0" borderId="0" xfId="17" applyNumberFormat="1" applyFont="1" applyProtection="1">
      <protection hidden="1"/>
    </xf>
    <xf numFmtId="0" fontId="31" fillId="0" borderId="0" xfId="17" applyFont="1" applyProtection="1">
      <protection hidden="1"/>
    </xf>
    <xf numFmtId="0" fontId="2" fillId="0" borderId="0" xfId="17" applyNumberFormat="1" applyFont="1" applyFill="1" applyAlignment="1" applyProtection="1">
      <alignment horizontal="right"/>
      <protection hidden="1"/>
    </xf>
    <xf numFmtId="2" fontId="6" fillId="0" borderId="3" xfId="17" applyNumberFormat="1" applyFont="1" applyFill="1" applyBorder="1" applyAlignment="1" applyProtection="1">
      <alignment horizontal="center" vertical="top" wrapText="1"/>
      <protection hidden="1"/>
    </xf>
    <xf numFmtId="0" fontId="6" fillId="0" borderId="3" xfId="17" applyNumberFormat="1" applyFont="1" applyFill="1" applyBorder="1" applyAlignment="1" applyProtection="1">
      <alignment horizontal="center" vertical="top" wrapText="1"/>
      <protection hidden="1"/>
    </xf>
    <xf numFmtId="0" fontId="10" fillId="0" borderId="0" xfId="16" applyFont="1" applyFill="1"/>
    <xf numFmtId="0" fontId="10" fillId="14" borderId="0" xfId="16" applyFont="1" applyFill="1"/>
    <xf numFmtId="0" fontId="31" fillId="0" borderId="0" xfId="16" applyFont="1"/>
    <xf numFmtId="0" fontId="6" fillId="0" borderId="0" xfId="17" applyNumberFormat="1" applyFont="1" applyFill="1" applyBorder="1" applyAlignment="1" applyProtection="1">
      <alignment horizontal="justify" wrapText="1"/>
      <protection hidden="1"/>
    </xf>
    <xf numFmtId="0" fontId="6" fillId="0" borderId="0" xfId="16" applyFont="1" applyFill="1" applyBorder="1" applyAlignment="1">
      <alignment horizontal="center"/>
    </xf>
    <xf numFmtId="0" fontId="10" fillId="0" borderId="0" xfId="16" applyFont="1" applyAlignment="1">
      <alignment horizontal="justify"/>
    </xf>
    <xf numFmtId="174" fontId="10" fillId="0" borderId="0" xfId="16" applyNumberFormat="1" applyFont="1" applyFill="1" applyAlignment="1"/>
    <xf numFmtId="4" fontId="10" fillId="0" borderId="0" xfId="16" applyNumberFormat="1" applyFont="1" applyFill="1" applyAlignment="1"/>
    <xf numFmtId="4" fontId="6" fillId="0" borderId="0" xfId="16" applyNumberFormat="1" applyFont="1" applyAlignment="1">
      <alignment horizontal="right"/>
    </xf>
    <xf numFmtId="4" fontId="2" fillId="0" borderId="0" xfId="16" applyNumberFormat="1" applyFont="1" applyAlignment="1">
      <alignment horizontal="right"/>
    </xf>
    <xf numFmtId="4" fontId="10" fillId="0" borderId="0" xfId="16" applyNumberFormat="1" applyFont="1"/>
    <xf numFmtId="2" fontId="31" fillId="0" borderId="0" xfId="17" applyNumberFormat="1" applyFont="1" applyAlignment="1" applyProtection="1">
      <alignment horizontal="right"/>
      <protection hidden="1"/>
    </xf>
    <xf numFmtId="2" fontId="31" fillId="0" borderId="0" xfId="17" applyNumberFormat="1" applyFont="1" applyAlignment="1" applyProtection="1">
      <alignment horizontal="left"/>
      <protection hidden="1"/>
    </xf>
    <xf numFmtId="0" fontId="10" fillId="0" borderId="0" xfId="17" applyNumberFormat="1" applyFont="1" applyFill="1" applyBorder="1" applyAlignment="1" applyProtection="1">
      <alignment wrapText="1"/>
      <protection hidden="1"/>
    </xf>
    <xf numFmtId="2" fontId="6" fillId="0" borderId="0" xfId="17" applyNumberFormat="1" applyFont="1" applyProtection="1">
      <protection hidden="1"/>
    </xf>
    <xf numFmtId="0" fontId="6" fillId="0" borderId="0" xfId="17" applyFont="1" applyProtection="1">
      <protection hidden="1"/>
    </xf>
    <xf numFmtId="174" fontId="30" fillId="0" borderId="0" xfId="17" applyNumberFormat="1" applyProtection="1">
      <protection hidden="1"/>
    </xf>
    <xf numFmtId="2" fontId="32" fillId="0" borderId="0" xfId="17" applyNumberFormat="1" applyFont="1" applyFill="1" applyBorder="1" applyAlignment="1" applyProtection="1">
      <alignment horizontal="left" vertical="center" wrapText="1"/>
      <protection hidden="1"/>
    </xf>
    <xf numFmtId="189" fontId="32" fillId="0" borderId="0" xfId="17" applyNumberFormat="1" applyFont="1" applyFill="1" applyBorder="1" applyAlignment="1" applyProtection="1">
      <alignment horizontal="center" vertical="center" wrapText="1"/>
      <protection hidden="1"/>
    </xf>
    <xf numFmtId="190" fontId="32" fillId="0" borderId="0" xfId="17" applyNumberFormat="1" applyFont="1" applyFill="1" applyBorder="1" applyAlignment="1" applyProtection="1">
      <alignment horizontal="center" vertical="center" wrapText="1"/>
      <protection hidden="1"/>
    </xf>
    <xf numFmtId="0" fontId="32" fillId="0" borderId="0" xfId="17" applyNumberFormat="1" applyFont="1" applyFill="1" applyBorder="1" applyAlignment="1" applyProtection="1">
      <alignment horizontal="right" vertical="center" wrapText="1"/>
      <protection hidden="1"/>
    </xf>
    <xf numFmtId="0" fontId="32" fillId="0" borderId="0" xfId="17" applyNumberFormat="1" applyFont="1" applyFill="1" applyBorder="1" applyAlignment="1" applyProtection="1">
      <alignment horizontal="center" vertical="center" wrapText="1"/>
      <protection hidden="1"/>
    </xf>
    <xf numFmtId="0" fontId="32" fillId="0" borderId="0" xfId="17" applyNumberFormat="1" applyFont="1" applyFill="1" applyBorder="1" applyAlignment="1" applyProtection="1">
      <alignment horizontal="left" vertical="center" wrapText="1"/>
      <protection hidden="1"/>
    </xf>
    <xf numFmtId="0" fontId="32" fillId="0" borderId="0" xfId="17" applyNumberFormat="1" applyFont="1" applyFill="1" applyBorder="1" applyAlignment="1" applyProtection="1">
      <alignment horizontal="left" vertical="center"/>
      <protection hidden="1"/>
    </xf>
    <xf numFmtId="174" fontId="32" fillId="0" borderId="0" xfId="17" applyNumberFormat="1" applyFont="1" applyFill="1" applyBorder="1" applyAlignment="1" applyProtection="1">
      <alignment vertical="center" wrapText="1"/>
      <protection hidden="1"/>
    </xf>
    <xf numFmtId="2" fontId="6" fillId="0" borderId="0" xfId="17" applyNumberFormat="1" applyFont="1" applyFill="1" applyBorder="1" applyAlignment="1" applyProtection="1">
      <alignment horizontal="left" vertical="center" wrapText="1"/>
      <protection hidden="1"/>
    </xf>
    <xf numFmtId="189" fontId="6" fillId="0" borderId="0" xfId="17" applyNumberFormat="1" applyFont="1" applyFill="1" applyBorder="1" applyAlignment="1" applyProtection="1">
      <alignment horizontal="center" vertical="center" wrapText="1"/>
      <protection hidden="1"/>
    </xf>
    <xf numFmtId="190" fontId="6" fillId="0" borderId="0" xfId="17" applyNumberFormat="1" applyFont="1" applyFill="1" applyBorder="1" applyAlignment="1" applyProtection="1">
      <alignment horizontal="center" vertical="center" wrapText="1"/>
      <protection hidden="1"/>
    </xf>
    <xf numFmtId="174" fontId="6" fillId="0" borderId="0" xfId="17" applyNumberFormat="1" applyFont="1" applyFill="1" applyBorder="1" applyAlignment="1" applyProtection="1">
      <alignment vertical="center" wrapText="1"/>
      <protection hidden="1"/>
    </xf>
    <xf numFmtId="1" fontId="6" fillId="0" borderId="0" xfId="16" applyNumberFormat="1" applyFont="1" applyFill="1" applyBorder="1" applyAlignment="1">
      <alignment horizontal="justify" wrapText="1"/>
    </xf>
    <xf numFmtId="189" fontId="6" fillId="0" borderId="0" xfId="17" applyNumberFormat="1" applyFont="1" applyFill="1" applyBorder="1" applyAlignment="1" applyProtection="1">
      <alignment horizontal="center" wrapText="1"/>
      <protection hidden="1"/>
    </xf>
    <xf numFmtId="49" fontId="6" fillId="0" borderId="0" xfId="16" applyNumberFormat="1" applyFont="1" applyFill="1" applyBorder="1" applyAlignment="1">
      <alignment horizontal="center" wrapText="1"/>
    </xf>
    <xf numFmtId="1" fontId="6" fillId="0" borderId="0" xfId="16" applyNumberFormat="1" applyFont="1" applyFill="1" applyBorder="1" applyAlignment="1">
      <alignment horizontal="center" wrapText="1"/>
    </xf>
    <xf numFmtId="174" fontId="6" fillId="0" borderId="0" xfId="16" applyNumberFormat="1" applyFont="1" applyFill="1" applyBorder="1" applyAlignment="1">
      <alignment horizontal="right" wrapText="1"/>
    </xf>
    <xf numFmtId="1" fontId="6" fillId="0" borderId="0" xfId="21" applyNumberFormat="1" applyFont="1" applyFill="1" applyBorder="1" applyAlignment="1">
      <alignment horizontal="justify" wrapText="1"/>
    </xf>
    <xf numFmtId="0" fontId="6" fillId="0" borderId="0" xfId="17" applyNumberFormat="1" applyFont="1" applyFill="1" applyBorder="1" applyAlignment="1" applyProtection="1">
      <alignment horizontal="right" wrapText="1"/>
      <protection hidden="1"/>
    </xf>
    <xf numFmtId="0" fontId="6" fillId="14" borderId="0" xfId="17" applyNumberFormat="1" applyFont="1" applyFill="1" applyBorder="1" applyAlignment="1" applyProtection="1">
      <alignment horizontal="left" wrapText="1"/>
      <protection hidden="1"/>
    </xf>
    <xf numFmtId="49" fontId="6" fillId="14" borderId="0" xfId="16" applyNumberFormat="1" applyFont="1" applyFill="1" applyBorder="1" applyAlignment="1">
      <alignment horizontal="center" wrapText="1"/>
    </xf>
    <xf numFmtId="1" fontId="6" fillId="14" borderId="0" xfId="16" applyNumberFormat="1" applyFont="1" applyFill="1" applyBorder="1" applyAlignment="1">
      <alignment horizontal="center" wrapText="1"/>
    </xf>
    <xf numFmtId="174" fontId="6" fillId="0" borderId="0" xfId="16" applyNumberFormat="1" applyFont="1" applyFill="1" applyBorder="1" applyAlignment="1"/>
    <xf numFmtId="1" fontId="6" fillId="0" borderId="0" xfId="16" applyNumberFormat="1" applyFont="1" applyFill="1" applyBorder="1" applyAlignment="1">
      <alignment horizontal="left" wrapText="1"/>
    </xf>
    <xf numFmtId="0" fontId="6" fillId="0" borderId="0" xfId="16" applyFont="1" applyFill="1" applyBorder="1" applyAlignment="1">
      <alignment horizontal="justify" wrapText="1"/>
    </xf>
    <xf numFmtId="49" fontId="6" fillId="0" borderId="0" xfId="17" applyNumberFormat="1" applyFont="1" applyFill="1" applyBorder="1" applyAlignment="1" applyProtection="1">
      <alignment horizontal="justify" wrapText="1"/>
      <protection hidden="1"/>
    </xf>
    <xf numFmtId="0" fontId="6" fillId="0" borderId="0" xfId="16" applyFont="1" applyFill="1" applyBorder="1"/>
    <xf numFmtId="0" fontId="6" fillId="0" borderId="0" xfId="17" applyNumberFormat="1" applyFont="1" applyFill="1" applyBorder="1" applyAlignment="1" applyProtection="1">
      <alignment horizontal="left" wrapText="1"/>
      <protection hidden="1"/>
    </xf>
    <xf numFmtId="1" fontId="6" fillId="0" borderId="0" xfId="22" applyNumberFormat="1" applyFont="1" applyFill="1" applyBorder="1" applyAlignment="1">
      <alignment horizontal="justify" wrapText="1"/>
    </xf>
    <xf numFmtId="0" fontId="6" fillId="0" borderId="0" xfId="16" applyFont="1" applyFill="1" applyBorder="1" applyAlignment="1">
      <alignment horizontal="justify"/>
    </xf>
    <xf numFmtId="49" fontId="6" fillId="0" borderId="0" xfId="16" applyNumberFormat="1" applyFont="1" applyFill="1" applyBorder="1" applyAlignment="1">
      <alignment horizontal="center"/>
    </xf>
    <xf numFmtId="0" fontId="6" fillId="0" borderId="0" xfId="16" applyFont="1" applyFill="1" applyBorder="1" applyAlignment="1"/>
    <xf numFmtId="0" fontId="2" fillId="0" borderId="0" xfId="16" applyFont="1" applyAlignment="1">
      <alignment horizontal="right"/>
    </xf>
    <xf numFmtId="0" fontId="30" fillId="0" borderId="0" xfId="17" applyFont="1" applyProtection="1">
      <protection hidden="1"/>
    </xf>
    <xf numFmtId="0" fontId="30" fillId="0" borderId="0" xfId="17" applyProtection="1">
      <protection hidden="1"/>
    </xf>
    <xf numFmtId="0" fontId="6" fillId="0" borderId="0" xfId="17" applyNumberFormat="1" applyFont="1" applyFill="1" applyAlignment="1" applyProtection="1">
      <alignment horizontal="right"/>
      <protection hidden="1"/>
    </xf>
    <xf numFmtId="191" fontId="32" fillId="0" borderId="0" xfId="17" applyNumberFormat="1" applyFont="1" applyFill="1" applyBorder="1" applyAlignment="1" applyProtection="1">
      <alignment vertical="center" wrapText="1"/>
      <protection hidden="1"/>
    </xf>
    <xf numFmtId="191" fontId="6" fillId="0" borderId="0" xfId="17" applyNumberFormat="1" applyFont="1" applyFill="1" applyBorder="1" applyAlignment="1" applyProtection="1">
      <alignment vertical="center" wrapText="1"/>
      <protection hidden="1"/>
    </xf>
    <xf numFmtId="174" fontId="32" fillId="0" borderId="0" xfId="16" applyNumberFormat="1" applyFont="1" applyFill="1" applyBorder="1" applyAlignment="1"/>
    <xf numFmtId="0" fontId="32" fillId="0" borderId="0" xfId="16" applyFont="1" applyFill="1" applyBorder="1" applyAlignment="1">
      <alignment horizontal="justify"/>
    </xf>
    <xf numFmtId="0" fontId="32" fillId="0" borderId="0" xfId="16" applyFont="1" applyFill="1" applyBorder="1" applyAlignment="1"/>
    <xf numFmtId="0" fontId="10" fillId="0" borderId="0" xfId="16" applyFont="1" applyBorder="1"/>
    <xf numFmtId="0" fontId="10" fillId="0" borderId="0" xfId="16" applyFont="1" applyFill="1" applyBorder="1"/>
    <xf numFmtId="0" fontId="10" fillId="14" borderId="0" xfId="16" applyFont="1" applyFill="1" applyBorder="1"/>
    <xf numFmtId="0" fontId="31" fillId="0" borderId="0" xfId="16" applyFont="1" applyBorder="1"/>
    <xf numFmtId="4" fontId="10" fillId="0" borderId="0" xfId="16" applyNumberFormat="1" applyFont="1" applyBorder="1"/>
    <xf numFmtId="0" fontId="6" fillId="0" borderId="3" xfId="0" applyFont="1" applyBorder="1" applyAlignment="1" applyProtection="1">
      <alignment horizontal="center" vertical="top" wrapText="1"/>
      <protection hidden="1"/>
    </xf>
    <xf numFmtId="0" fontId="33" fillId="0" borderId="3" xfId="0" applyNumberFormat="1" applyFont="1" applyFill="1" applyBorder="1" applyAlignment="1" applyProtection="1">
      <alignment horizontal="center" vertical="top" wrapText="1"/>
    </xf>
    <xf numFmtId="0" fontId="32" fillId="0" borderId="0" xfId="16" applyFont="1" applyFill="1" applyBorder="1" applyAlignment="1">
      <alignment horizontal="center"/>
    </xf>
    <xf numFmtId="49" fontId="32" fillId="0" borderId="0" xfId="16" applyNumberFormat="1" applyFont="1" applyFill="1" applyBorder="1" applyAlignment="1">
      <alignment horizontal="center"/>
    </xf>
    <xf numFmtId="0" fontId="6" fillId="0" borderId="0" xfId="17" applyNumberFormat="1" applyFont="1" applyFill="1" applyBorder="1" applyAlignment="1" applyProtection="1">
      <alignment horizontal="right" vertical="center" wrapText="1"/>
      <protection hidden="1"/>
    </xf>
    <xf numFmtId="0" fontId="6" fillId="0" borderId="0" xfId="17" applyNumberFormat="1" applyFont="1" applyFill="1" applyBorder="1" applyAlignment="1" applyProtection="1">
      <alignment horizontal="center" vertical="center" wrapText="1"/>
      <protection hidden="1"/>
    </xf>
    <xf numFmtId="0" fontId="6" fillId="0" borderId="0" xfId="17" applyNumberFormat="1" applyFont="1" applyFill="1" applyBorder="1" applyAlignment="1" applyProtection="1">
      <alignment horizontal="left" vertical="center" wrapText="1"/>
      <protection hidden="1"/>
    </xf>
    <xf numFmtId="0" fontId="6" fillId="0" borderId="0" xfId="17" applyNumberFormat="1" applyFont="1" applyFill="1" applyBorder="1" applyAlignment="1" applyProtection="1">
      <alignment horizontal="left" vertical="center"/>
      <protection hidden="1"/>
    </xf>
    <xf numFmtId="0" fontId="2" fillId="0" borderId="0" xfId="16" applyFont="1" applyAlignment="1"/>
    <xf numFmtId="0" fontId="2" fillId="0" borderId="0" xfId="16" applyFont="1" applyAlignment="1">
      <alignment wrapText="1"/>
    </xf>
    <xf numFmtId="174" fontId="2" fillId="0" borderId="0" xfId="16" applyNumberFormat="1" applyFont="1" applyAlignment="1">
      <alignment horizontal="center"/>
    </xf>
    <xf numFmtId="0" fontId="6" fillId="0" borderId="3" xfId="16" applyFont="1" applyBorder="1"/>
    <xf numFmtId="0" fontId="32" fillId="0" borderId="3" xfId="16" applyFont="1" applyBorder="1" applyAlignment="1">
      <alignment horizontal="center" vertical="center" wrapText="1"/>
    </xf>
    <xf numFmtId="174" fontId="32" fillId="0" borderId="3" xfId="16" applyNumberFormat="1" applyFont="1" applyBorder="1" applyAlignment="1">
      <alignment horizontal="center" wrapText="1"/>
    </xf>
    <xf numFmtId="0" fontId="6" fillId="0" borderId="3" xfId="16" applyFont="1" applyBorder="1" applyAlignment="1">
      <alignment horizontal="center"/>
    </xf>
    <xf numFmtId="0" fontId="6" fillId="0" borderId="3" xfId="16" applyFont="1" applyBorder="1" applyAlignment="1">
      <alignment horizontal="justify" wrapText="1"/>
    </xf>
    <xf numFmtId="174" fontId="6" fillId="0" borderId="3" xfId="16" applyNumberFormat="1" applyFont="1" applyBorder="1" applyAlignment="1">
      <alignment horizontal="center"/>
    </xf>
    <xf numFmtId="0" fontId="32" fillId="0" borderId="3" xfId="21" applyFont="1" applyFill="1" applyBorder="1" applyAlignment="1">
      <alignment horizontal="left" wrapText="1"/>
    </xf>
    <xf numFmtId="174" fontId="32" fillId="0" borderId="3" xfId="16" applyNumberFormat="1" applyFont="1" applyBorder="1" applyAlignment="1">
      <alignment horizontal="center"/>
    </xf>
    <xf numFmtId="174" fontId="2" fillId="0" borderId="0" xfId="16" applyNumberFormat="1" applyFont="1"/>
    <xf numFmtId="0" fontId="6" fillId="0" borderId="0" xfId="0" applyFont="1" applyFill="1" applyAlignment="1">
      <alignment wrapText="1"/>
    </xf>
    <xf numFmtId="0" fontId="6" fillId="0" borderId="0" xfId="0" applyFont="1" applyFill="1" applyAlignment="1"/>
    <xf numFmtId="0" fontId="34" fillId="0" borderId="3" xfId="16" applyFont="1" applyBorder="1" applyAlignment="1">
      <alignment horizontal="justify" wrapText="1"/>
    </xf>
    <xf numFmtId="0" fontId="2" fillId="0" borderId="0" xfId="0" applyFont="1" applyAlignment="1"/>
    <xf numFmtId="0" fontId="2" fillId="0" borderId="0" xfId="0" applyFont="1" applyFill="1" applyAlignment="1"/>
    <xf numFmtId="0" fontId="2" fillId="0" borderId="0" xfId="0" applyFont="1" applyAlignment="1">
      <alignment horizontal="left" wrapText="1"/>
    </xf>
    <xf numFmtId="0" fontId="2" fillId="14" borderId="0" xfId="0" applyFont="1" applyFill="1" applyAlignment="1"/>
    <xf numFmtId="0" fontId="2" fillId="0" borderId="0" xfId="0" applyFont="1" applyAlignment="1">
      <alignment wrapText="1"/>
    </xf>
    <xf numFmtId="0" fontId="2" fillId="14" borderId="0" xfId="0" applyFont="1" applyFill="1" applyAlignment="1">
      <alignment wrapText="1"/>
    </xf>
    <xf numFmtId="0" fontId="2" fillId="0" borderId="0" xfId="0" applyFont="1" applyAlignment="1">
      <alignment horizontal="justify" wrapText="1"/>
    </xf>
    <xf numFmtId="0" fontId="2" fillId="0" borderId="0" xfId="0" applyFont="1" applyFill="1" applyAlignment="1">
      <alignment horizontal="justify"/>
    </xf>
    <xf numFmtId="0" fontId="2" fillId="0" borderId="0" xfId="0" applyFont="1" applyAlignment="1">
      <alignment horizontal="justify"/>
    </xf>
    <xf numFmtId="0" fontId="10" fillId="0" borderId="0" xfId="17" applyNumberFormat="1" applyFont="1" applyFill="1" applyBorder="1" applyAlignment="1" applyProtection="1">
      <alignment horizontal="justify" wrapText="1"/>
      <protection hidden="1"/>
    </xf>
    <xf numFmtId="0" fontId="0" fillId="0" borderId="0" xfId="0" applyAlignment="1">
      <alignment horizontal="left"/>
    </xf>
    <xf numFmtId="0" fontId="0" fillId="0" borderId="0" xfId="0" applyAlignment="1">
      <alignment horizontal="right"/>
    </xf>
    <xf numFmtId="0" fontId="39" fillId="0" borderId="0" xfId="0" applyFont="1" applyAlignment="1">
      <alignment horizontal="right" vertical="center"/>
    </xf>
    <xf numFmtId="166" fontId="6" fillId="0" borderId="3" xfId="17" applyNumberFormat="1" applyFont="1" applyFill="1" applyBorder="1" applyAlignment="1" applyProtection="1">
      <alignment horizontal="center" vertical="top" wrapText="1"/>
      <protection hidden="1"/>
    </xf>
    <xf numFmtId="0" fontId="33" fillId="0" borderId="0" xfId="0" applyNumberFormat="1" applyFont="1" applyFill="1" applyBorder="1" applyAlignment="1" applyProtection="1">
      <alignment horizontal="left" vertical="center" wrapText="1"/>
    </xf>
    <xf numFmtId="0" fontId="33" fillId="0" borderId="0" xfId="0" applyNumberFormat="1" applyFont="1" applyFill="1" applyBorder="1" applyAlignment="1" applyProtection="1">
      <alignment horizontal="center" vertical="center" wrapText="1"/>
    </xf>
    <xf numFmtId="174" fontId="33" fillId="0" borderId="0" xfId="0" applyNumberFormat="1" applyFont="1" applyFill="1" applyBorder="1" applyAlignment="1" applyProtection="1">
      <alignment horizontal="right" vertical="center" wrapText="1"/>
    </xf>
    <xf numFmtId="0" fontId="40" fillId="0" borderId="0" xfId="0" applyFont="1"/>
    <xf numFmtId="0" fontId="10" fillId="0" borderId="0" xfId="17" applyNumberFormat="1" applyFont="1" applyFill="1" applyAlignment="1" applyProtection="1">
      <alignment horizontal="center"/>
      <protection hidden="1"/>
    </xf>
    <xf numFmtId="0" fontId="10" fillId="0" borderId="0" xfId="17" applyNumberFormat="1" applyFont="1" applyFill="1" applyAlignment="1" applyProtection="1">
      <protection hidden="1"/>
    </xf>
    <xf numFmtId="2" fontId="6" fillId="0" borderId="8" xfId="17" applyNumberFormat="1" applyFont="1" applyFill="1" applyBorder="1" applyAlignment="1" applyProtection="1">
      <alignment horizontal="justify" vertical="center" wrapText="1"/>
      <protection hidden="1"/>
    </xf>
    <xf numFmtId="49" fontId="6" fillId="0" borderId="8" xfId="17" applyNumberFormat="1" applyFont="1" applyFill="1" applyBorder="1" applyAlignment="1" applyProtection="1">
      <alignment horizontal="center" vertical="center" wrapText="1"/>
      <protection hidden="1"/>
    </xf>
    <xf numFmtId="0" fontId="6" fillId="0" borderId="8" xfId="17" applyNumberFormat="1" applyFont="1" applyFill="1" applyBorder="1" applyAlignment="1" applyProtection="1">
      <alignment horizontal="center" vertical="center" wrapText="1"/>
      <protection hidden="1"/>
    </xf>
    <xf numFmtId="189" fontId="6" fillId="0" borderId="8" xfId="17" applyNumberFormat="1" applyFont="1" applyFill="1" applyBorder="1" applyAlignment="1" applyProtection="1">
      <alignment horizontal="center" vertical="center" wrapText="1"/>
      <protection hidden="1"/>
    </xf>
    <xf numFmtId="190" fontId="6" fillId="0" borderId="8" xfId="17" applyNumberFormat="1" applyFont="1" applyFill="1" applyBorder="1" applyAlignment="1" applyProtection="1">
      <alignment horizontal="center" vertical="center" wrapText="1"/>
      <protection hidden="1"/>
    </xf>
    <xf numFmtId="4" fontId="6" fillId="0" borderId="8" xfId="17" applyNumberFormat="1" applyFont="1" applyFill="1" applyBorder="1" applyAlignment="1" applyProtection="1">
      <alignment vertical="center" wrapText="1"/>
      <protection hidden="1"/>
    </xf>
    <xf numFmtId="2" fontId="6" fillId="0" borderId="0" xfId="17" applyNumberFormat="1" applyFont="1" applyFill="1" applyBorder="1" applyAlignment="1" applyProtection="1">
      <alignment horizontal="justify" vertical="center" wrapText="1"/>
      <protection hidden="1"/>
    </xf>
    <xf numFmtId="49" fontId="6" fillId="0" borderId="0" xfId="17" applyNumberFormat="1" applyFont="1" applyFill="1" applyBorder="1" applyAlignment="1" applyProtection="1">
      <alignment horizontal="center" vertical="center" wrapText="1"/>
      <protection hidden="1"/>
    </xf>
    <xf numFmtId="4" fontId="6" fillId="0" borderId="0" xfId="17" applyNumberFormat="1" applyFont="1" applyFill="1" applyBorder="1" applyAlignment="1" applyProtection="1">
      <alignment vertical="center" wrapText="1"/>
      <protection hidden="1"/>
    </xf>
    <xf numFmtId="1" fontId="6" fillId="0" borderId="0" xfId="0" applyNumberFormat="1" applyFont="1" applyFill="1" applyBorder="1" applyAlignment="1">
      <alignment horizontal="justify" wrapText="1"/>
    </xf>
    <xf numFmtId="49" fontId="33" fillId="0" borderId="0" xfId="0" applyNumberFormat="1" applyFont="1" applyFill="1" applyBorder="1" applyAlignment="1" applyProtection="1">
      <alignment horizontal="center" vertical="center" wrapText="1"/>
    </xf>
    <xf numFmtId="0" fontId="10" fillId="0" borderId="0" xfId="17" applyFont="1" applyFill="1" applyAlignment="1" applyProtection="1">
      <alignment vertical="center"/>
      <protection hidden="1"/>
    </xf>
    <xf numFmtId="0" fontId="30" fillId="0" borderId="0" xfId="17" applyFill="1" applyProtection="1">
      <protection hidden="1"/>
    </xf>
    <xf numFmtId="0" fontId="33" fillId="0" borderId="15" xfId="0" applyNumberFormat="1" applyFont="1" applyFill="1" applyBorder="1" applyAlignment="1" applyProtection="1">
      <alignment horizontal="center" vertical="top" wrapText="1"/>
    </xf>
    <xf numFmtId="0" fontId="33" fillId="0" borderId="16" xfId="0" applyNumberFormat="1" applyFont="1" applyFill="1" applyBorder="1" applyAlignment="1" applyProtection="1">
      <alignment horizontal="center" vertical="top" wrapText="1"/>
    </xf>
    <xf numFmtId="0" fontId="35" fillId="0" borderId="0" xfId="0" applyNumberFormat="1" applyFont="1" applyFill="1" applyBorder="1" applyAlignment="1" applyProtection="1">
      <alignment horizontal="left" vertical="top" wrapText="1"/>
    </xf>
    <xf numFmtId="0" fontId="35" fillId="0" borderId="0" xfId="0" applyNumberFormat="1" applyFont="1" applyFill="1" applyBorder="1" applyAlignment="1" applyProtection="1">
      <alignment horizontal="center" vertical="center" wrapText="1"/>
    </xf>
    <xf numFmtId="174" fontId="35" fillId="0" borderId="0" xfId="0" applyNumberFormat="1" applyFont="1" applyFill="1" applyBorder="1" applyAlignment="1" applyProtection="1">
      <alignment horizontal="right" vertical="top" wrapText="1"/>
    </xf>
    <xf numFmtId="0" fontId="33" fillId="0" borderId="0" xfId="0" applyNumberFormat="1" applyFont="1" applyFill="1" applyBorder="1" applyAlignment="1" applyProtection="1">
      <alignment horizontal="left" vertical="top" wrapText="1"/>
    </xf>
    <xf numFmtId="174" fontId="33" fillId="0" borderId="0" xfId="0" applyNumberFormat="1" applyFont="1" applyFill="1" applyBorder="1" applyAlignment="1" applyProtection="1">
      <alignment horizontal="right" vertical="top" wrapText="1"/>
    </xf>
    <xf numFmtId="0" fontId="33" fillId="0" borderId="0" xfId="0" applyNumberFormat="1" applyFont="1" applyFill="1" applyBorder="1" applyAlignment="1" applyProtection="1">
      <alignment horizontal="center" vertical="top" wrapText="1"/>
    </xf>
    <xf numFmtId="0" fontId="30" fillId="0" borderId="0" xfId="17" applyNumberFormat="1" applyFont="1" applyFill="1" applyBorder="1" applyAlignment="1" applyProtection="1">
      <alignment horizontal="center"/>
    </xf>
    <xf numFmtId="0" fontId="10" fillId="0" borderId="0" xfId="17" applyNumberFormat="1" applyFont="1" applyFill="1" applyAlignment="1" applyProtection="1">
      <alignment vertical="center" wrapText="1"/>
      <protection hidden="1"/>
    </xf>
    <xf numFmtId="0" fontId="16" fillId="0" borderId="0" xfId="17" applyNumberFormat="1" applyFont="1" applyFill="1" applyAlignment="1" applyProtection="1">
      <alignment vertical="center" wrapText="1"/>
      <protection hidden="1"/>
    </xf>
    <xf numFmtId="0" fontId="10" fillId="0" borderId="17" xfId="17" applyFont="1" applyFill="1" applyBorder="1" applyAlignment="1" applyProtection="1">
      <alignment horizontal="right" vertical="center"/>
      <protection hidden="1"/>
    </xf>
    <xf numFmtId="0" fontId="8" fillId="0" borderId="0" xfId="19"/>
    <xf numFmtId="0" fontId="6" fillId="0" borderId="0" xfId="16" applyFont="1" applyAlignment="1">
      <alignment horizontal="right"/>
    </xf>
    <xf numFmtId="0" fontId="3" fillId="0" borderId="0" xfId="19" applyFont="1"/>
    <xf numFmtId="0" fontId="2" fillId="0" borderId="0" xfId="19" applyFont="1" applyAlignment="1">
      <alignment horizontal="center"/>
    </xf>
    <xf numFmtId="0" fontId="37" fillId="0" borderId="3" xfId="19" applyFont="1" applyBorder="1" applyAlignment="1"/>
    <xf numFmtId="0" fontId="6" fillId="0" borderId="3" xfId="19" applyFont="1" applyBorder="1" applyAlignment="1">
      <alignment horizontal="center" vertical="center" wrapText="1"/>
    </xf>
    <xf numFmtId="4" fontId="8" fillId="0" borderId="0" xfId="19" applyNumberFormat="1"/>
    <xf numFmtId="0" fontId="30" fillId="0" borderId="0" xfId="18"/>
    <xf numFmtId="0" fontId="30" fillId="0" borderId="0" xfId="18" applyProtection="1">
      <protection hidden="1"/>
    </xf>
    <xf numFmtId="0" fontId="9" fillId="0" borderId="0" xfId="18" applyNumberFormat="1" applyFont="1" applyFill="1" applyAlignment="1" applyProtection="1">
      <alignment horizontal="center" vertical="center" wrapText="1"/>
      <protection hidden="1"/>
    </xf>
    <xf numFmtId="0" fontId="31" fillId="0" borderId="0" xfId="18" applyNumberFormat="1" applyFont="1" applyFill="1" applyAlignment="1" applyProtection="1">
      <alignment horizontal="center" vertical="center" wrapText="1"/>
      <protection hidden="1"/>
    </xf>
    <xf numFmtId="0" fontId="9" fillId="0" borderId="9" xfId="18" applyNumberFormat="1" applyFont="1" applyFill="1" applyBorder="1" applyAlignment="1" applyProtection="1">
      <alignment horizontal="center" vertical="center" wrapText="1"/>
      <protection hidden="1"/>
    </xf>
    <xf numFmtId="0" fontId="2" fillId="0" borderId="9" xfId="18" applyNumberFormat="1" applyFont="1" applyFill="1" applyBorder="1" applyAlignment="1" applyProtection="1">
      <alignment horizontal="right" wrapText="1"/>
      <protection hidden="1"/>
    </xf>
    <xf numFmtId="0" fontId="6" fillId="0" borderId="3" xfId="18" applyNumberFormat="1" applyFont="1" applyFill="1" applyBorder="1" applyAlignment="1" applyProtection="1">
      <alignment horizontal="center" vertical="top" wrapText="1"/>
      <protection hidden="1"/>
    </xf>
    <xf numFmtId="0" fontId="30" fillId="0" borderId="0" xfId="18" applyAlignment="1" applyProtection="1">
      <alignment vertical="top"/>
      <protection hidden="1"/>
    </xf>
    <xf numFmtId="0" fontId="30" fillId="0" borderId="0" xfId="18" applyNumberFormat="1" applyFont="1" applyFill="1" applyAlignment="1" applyProtection="1">
      <alignment vertical="top"/>
      <protection hidden="1"/>
    </xf>
    <xf numFmtId="0" fontId="30" fillId="0" borderId="0" xfId="18" applyAlignment="1">
      <alignment vertical="top"/>
    </xf>
    <xf numFmtId="0" fontId="30" fillId="0" borderId="0" xfId="18" applyFont="1" applyProtection="1">
      <protection hidden="1"/>
    </xf>
    <xf numFmtId="0" fontId="30" fillId="0" borderId="0" xfId="18" applyFont="1"/>
    <xf numFmtId="0" fontId="32" fillId="0" borderId="0" xfId="18" applyNumberFormat="1" applyFont="1" applyFill="1" applyAlignment="1" applyProtection="1">
      <protection hidden="1"/>
    </xf>
    <xf numFmtId="0" fontId="32" fillId="0" borderId="0" xfId="18" applyNumberFormat="1" applyFont="1" applyFill="1" applyAlignment="1" applyProtection="1">
      <alignment horizontal="right"/>
      <protection hidden="1"/>
    </xf>
    <xf numFmtId="0" fontId="6" fillId="0" borderId="0" xfId="19" applyFont="1" applyBorder="1" applyAlignment="1">
      <alignment horizontal="center" vertical="center" wrapText="1"/>
    </xf>
    <xf numFmtId="0" fontId="6" fillId="0" borderId="0" xfId="19" applyFont="1" applyBorder="1" applyAlignment="1">
      <alignment horizontal="justify" wrapText="1"/>
    </xf>
    <xf numFmtId="174" fontId="6" fillId="0" borderId="0" xfId="19" applyNumberFormat="1" applyFont="1" applyBorder="1" applyAlignment="1">
      <alignment horizontal="right"/>
    </xf>
    <xf numFmtId="0" fontId="37" fillId="0" borderId="0" xfId="19" applyFont="1" applyBorder="1"/>
    <xf numFmtId="0" fontId="6" fillId="0" borderId="3" xfId="19" applyFont="1" applyBorder="1" applyAlignment="1">
      <alignment horizontal="justify" vertical="center" wrapText="1"/>
    </xf>
    <xf numFmtId="0" fontId="6" fillId="0" borderId="0" xfId="19" applyFont="1" applyBorder="1" applyAlignment="1">
      <alignment horizontal="justify"/>
    </xf>
    <xf numFmtId="1" fontId="6" fillId="0" borderId="0" xfId="18" applyNumberFormat="1" applyFont="1" applyFill="1" applyBorder="1" applyAlignment="1" applyProtection="1">
      <alignment horizontal="center" vertical="center"/>
      <protection hidden="1"/>
    </xf>
    <xf numFmtId="190" fontId="6" fillId="0" borderId="0" xfId="18" applyNumberFormat="1" applyFont="1" applyFill="1" applyBorder="1" applyAlignment="1" applyProtection="1">
      <alignment horizontal="left" vertical="center" wrapText="1"/>
      <protection hidden="1"/>
    </xf>
    <xf numFmtId="190" fontId="6" fillId="0" borderId="0" xfId="18" applyNumberFormat="1" applyFont="1" applyFill="1" applyBorder="1" applyAlignment="1" applyProtection="1">
      <alignment horizontal="center" vertical="center"/>
      <protection hidden="1"/>
    </xf>
    <xf numFmtId="190" fontId="6" fillId="0" borderId="0" xfId="18" applyNumberFormat="1" applyFont="1" applyFill="1" applyBorder="1" applyAlignment="1" applyProtection="1">
      <alignment horizontal="right" vertical="center"/>
      <protection hidden="1"/>
    </xf>
    <xf numFmtId="192" fontId="6" fillId="0" borderId="0" xfId="18" applyNumberFormat="1" applyFont="1" applyFill="1" applyBorder="1" applyAlignment="1" applyProtection="1">
      <alignment horizontal="left" vertical="center"/>
      <protection hidden="1"/>
    </xf>
    <xf numFmtId="189" fontId="6" fillId="0" borderId="0" xfId="18" applyNumberFormat="1" applyFont="1" applyFill="1" applyBorder="1" applyAlignment="1" applyProtection="1">
      <alignment horizontal="center" vertical="center"/>
      <protection hidden="1"/>
    </xf>
    <xf numFmtId="191" fontId="6" fillId="0" borderId="0" xfId="18" applyNumberFormat="1" applyFont="1" applyFill="1" applyBorder="1" applyAlignment="1" applyProtection="1">
      <alignment horizontal="right" vertical="center"/>
      <protection hidden="1"/>
    </xf>
    <xf numFmtId="190" fontId="10" fillId="0" borderId="0" xfId="18" applyNumberFormat="1" applyFont="1" applyFill="1" applyBorder="1" applyAlignment="1" applyProtection="1">
      <alignment horizontal="center" vertical="center"/>
      <protection hidden="1"/>
    </xf>
    <xf numFmtId="49" fontId="6" fillId="0" borderId="0" xfId="18" applyNumberFormat="1" applyFont="1" applyFill="1" applyBorder="1" applyAlignment="1" applyProtection="1">
      <alignment horizontal="left" vertical="center"/>
      <protection hidden="1"/>
    </xf>
    <xf numFmtId="192" fontId="6" fillId="0" borderId="0" xfId="18" applyNumberFormat="1" applyFont="1" applyFill="1" applyBorder="1" applyAlignment="1" applyProtection="1">
      <alignment horizontal="center" vertical="center"/>
      <protection hidden="1"/>
    </xf>
    <xf numFmtId="0" fontId="10" fillId="0" borderId="0" xfId="16" applyFont="1" applyAlignment="1">
      <alignment horizontal="right"/>
    </xf>
    <xf numFmtId="0" fontId="10" fillId="0" borderId="3" xfId="16" applyFont="1" applyFill="1" applyBorder="1" applyAlignment="1" applyProtection="1">
      <alignment horizontal="center" vertical="center" wrapText="1"/>
      <protection locked="0"/>
    </xf>
    <xf numFmtId="0" fontId="10" fillId="0" borderId="3" xfId="16" applyFont="1" applyBorder="1" applyAlignment="1">
      <alignment horizontal="center"/>
    </xf>
    <xf numFmtId="174" fontId="10" fillId="0" borderId="3" xfId="16" applyNumberFormat="1" applyFont="1" applyBorder="1"/>
    <xf numFmtId="0" fontId="10" fillId="0" borderId="3" xfId="16" applyFont="1" applyFill="1" applyBorder="1" applyAlignment="1" applyProtection="1">
      <alignment vertical="center" wrapText="1"/>
      <protection locked="0"/>
    </xf>
    <xf numFmtId="174" fontId="10" fillId="0" borderId="3" xfId="16" applyNumberFormat="1" applyFont="1" applyFill="1" applyBorder="1" applyAlignment="1" applyProtection="1">
      <alignment vertical="center" wrapText="1"/>
      <protection locked="0"/>
    </xf>
    <xf numFmtId="49" fontId="10" fillId="11" borderId="3" xfId="16" applyNumberFormat="1" applyFont="1" applyFill="1" applyBorder="1" applyAlignment="1">
      <alignment horizontal="center"/>
    </xf>
    <xf numFmtId="0" fontId="10" fillId="11" borderId="3" xfId="16" applyFont="1" applyFill="1" applyBorder="1" applyAlignment="1">
      <alignment horizontal="left" wrapText="1"/>
    </xf>
    <xf numFmtId="174" fontId="10" fillId="11" borderId="3" xfId="37" applyNumberFormat="1" applyFont="1" applyFill="1" applyBorder="1" applyAlignment="1"/>
    <xf numFmtId="174" fontId="38" fillId="11" borderId="3" xfId="37" applyNumberFormat="1" applyFont="1" applyFill="1" applyBorder="1" applyAlignment="1"/>
    <xf numFmtId="174" fontId="10" fillId="0" borderId="0" xfId="16" applyNumberFormat="1" applyFont="1"/>
    <xf numFmtId="0" fontId="6" fillId="0" borderId="3" xfId="0" applyFont="1" applyFill="1" applyBorder="1" applyAlignment="1" applyProtection="1">
      <alignment horizontal="center" vertical="top" wrapText="1"/>
      <protection locked="0"/>
    </xf>
    <xf numFmtId="174" fontId="10" fillId="0" borderId="0" xfId="16" applyNumberFormat="1" applyFont="1" applyFill="1" applyBorder="1"/>
    <xf numFmtId="0" fontId="2" fillId="14" borderId="0" xfId="0" applyFont="1" applyFill="1" applyAlignment="1">
      <alignment horizontal="justify" wrapText="1"/>
    </xf>
    <xf numFmtId="0" fontId="2" fillId="14" borderId="0" xfId="0" applyFont="1" applyFill="1" applyAlignment="1">
      <alignment horizontal="justify"/>
    </xf>
    <xf numFmtId="0" fontId="2" fillId="0" borderId="0" xfId="16" applyFont="1" applyAlignment="1">
      <alignment horizontal="justify"/>
    </xf>
    <xf numFmtId="174" fontId="2" fillId="0" borderId="0" xfId="16" applyNumberFormat="1" applyFont="1" applyAlignment="1">
      <alignment horizontal="justify"/>
    </xf>
    <xf numFmtId="0" fontId="16" fillId="0" borderId="3" xfId="0" applyFont="1" applyFill="1" applyBorder="1" applyAlignment="1">
      <alignment horizontal="center" vertical="justify" wrapText="1"/>
    </xf>
    <xf numFmtId="0" fontId="13" fillId="0" borderId="6" xfId="0" applyFont="1" applyBorder="1" applyAlignment="1">
      <alignment horizontal="justify" vertical="center" wrapText="1"/>
    </xf>
    <xf numFmtId="0" fontId="13" fillId="0" borderId="5" xfId="0" applyFont="1" applyBorder="1" applyAlignment="1">
      <alignment horizontal="justify" vertical="center" wrapText="1"/>
    </xf>
    <xf numFmtId="0" fontId="17" fillId="0" borderId="10" xfId="0" applyFont="1" applyFill="1" applyBorder="1" applyAlignment="1" applyProtection="1">
      <alignment horizontal="center" vertical="top" wrapText="1"/>
      <protection locked="0"/>
    </xf>
    <xf numFmtId="0" fontId="17" fillId="0" borderId="5" xfId="0" applyFont="1" applyFill="1" applyBorder="1" applyAlignment="1" applyProtection="1">
      <alignment horizontal="center" vertical="top" wrapText="1"/>
      <protection locked="0"/>
    </xf>
    <xf numFmtId="0" fontId="13" fillId="0" borderId="3" xfId="0" applyFont="1" applyFill="1" applyBorder="1" applyAlignment="1" applyProtection="1">
      <alignment horizontal="justify" vertical="top" wrapText="1"/>
      <protection locked="0"/>
    </xf>
    <xf numFmtId="0" fontId="13" fillId="0" borderId="6" xfId="0" applyFont="1" applyFill="1" applyBorder="1" applyAlignment="1">
      <alignment horizontal="justify" wrapText="1"/>
    </xf>
    <xf numFmtId="0" fontId="13" fillId="0" borderId="5" xfId="0" applyFont="1" applyFill="1" applyBorder="1" applyAlignment="1">
      <alignment horizontal="justify" wrapText="1"/>
    </xf>
    <xf numFmtId="0" fontId="13" fillId="11" borderId="6" xfId="0" applyFont="1" applyFill="1" applyBorder="1" applyAlignment="1">
      <alignment horizontal="justify" wrapText="1"/>
    </xf>
    <xf numFmtId="0" fontId="13" fillId="11" borderId="5" xfId="0" applyFont="1" applyFill="1" applyBorder="1" applyAlignment="1">
      <alignment horizontal="justify" wrapText="1"/>
    </xf>
    <xf numFmtId="0" fontId="25" fillId="0" borderId="0" xfId="0" applyFont="1" applyFill="1" applyBorder="1" applyAlignment="1" applyProtection="1">
      <alignment horizontal="left" vertical="top" wrapText="1"/>
      <protection locked="0"/>
    </xf>
    <xf numFmtId="0" fontId="13" fillId="12" borderId="6" xfId="0" applyFont="1" applyFill="1" applyBorder="1" applyAlignment="1">
      <alignment horizontal="justify" vertical="center" wrapText="1"/>
    </xf>
    <xf numFmtId="0" fontId="13" fillId="12" borderId="5" xfId="0" applyFont="1" applyFill="1" applyBorder="1" applyAlignment="1">
      <alignment horizontal="justify" vertical="center" wrapText="1"/>
    </xf>
    <xf numFmtId="0" fontId="13" fillId="0" borderId="6" xfId="0" applyFont="1" applyFill="1" applyBorder="1" applyAlignment="1">
      <alignment horizontal="justify" vertical="center" wrapText="1"/>
    </xf>
    <xf numFmtId="0" fontId="13" fillId="0" borderId="5" xfId="0" applyFont="1" applyFill="1" applyBorder="1" applyAlignment="1">
      <alignment horizontal="justify" vertical="center" wrapText="1"/>
    </xf>
    <xf numFmtId="0" fontId="20" fillId="0" borderId="0" xfId="0" applyFont="1" applyAlignment="1">
      <alignment horizontal="center"/>
    </xf>
    <xf numFmtId="0" fontId="23" fillId="0" borderId="0" xfId="0" applyFont="1" applyAlignment="1">
      <alignment horizontal="center"/>
    </xf>
    <xf numFmtId="0" fontId="24" fillId="0" borderId="0" xfId="0" applyFont="1" applyAlignment="1">
      <alignment horizontal="center"/>
    </xf>
    <xf numFmtId="0" fontId="15" fillId="0" borderId="3" xfId="0" applyFont="1" applyFill="1" applyBorder="1" applyAlignment="1" applyProtection="1">
      <alignment horizontal="center" vertical="top" wrapText="1"/>
      <protection locked="0"/>
    </xf>
    <xf numFmtId="0" fontId="8" fillId="0" borderId="3" xfId="0" applyFont="1" applyFill="1" applyBorder="1" applyAlignment="1" applyProtection="1">
      <alignment horizontal="center" vertical="top" wrapText="1"/>
      <protection locked="0"/>
    </xf>
    <xf numFmtId="0" fontId="14" fillId="0" borderId="0" xfId="16" applyFont="1" applyAlignment="1">
      <alignment horizontal="center"/>
    </xf>
    <xf numFmtId="0" fontId="6" fillId="0" borderId="0" xfId="0" applyFont="1" applyFill="1" applyAlignment="1">
      <alignment horizontal="right" wrapText="1"/>
    </xf>
    <xf numFmtId="0" fontId="6" fillId="0" borderId="0" xfId="0" applyFont="1" applyFill="1" applyAlignment="1">
      <alignment horizontal="right"/>
    </xf>
    <xf numFmtId="0" fontId="15" fillId="0" borderId="6" xfId="0" applyFont="1" applyFill="1" applyBorder="1" applyAlignment="1">
      <alignment horizontal="center" vertical="top" wrapText="1"/>
    </xf>
    <xf numFmtId="0" fontId="8" fillId="0" borderId="10" xfId="0" applyFont="1" applyFill="1" applyBorder="1" applyAlignment="1">
      <alignment horizontal="center" vertical="top" wrapText="1"/>
    </xf>
    <xf numFmtId="0" fontId="15" fillId="0" borderId="11" xfId="0" applyFont="1" applyFill="1" applyBorder="1" applyAlignment="1">
      <alignment horizontal="center" vertical="top" wrapText="1"/>
    </xf>
    <xf numFmtId="0" fontId="0" fillId="0" borderId="12" xfId="0" applyFill="1" applyBorder="1" applyAlignment="1">
      <alignment wrapText="1"/>
    </xf>
    <xf numFmtId="0" fontId="15" fillId="0" borderId="7" xfId="0" applyFont="1" applyFill="1" applyBorder="1" applyAlignment="1">
      <alignment horizontal="center" vertical="top" wrapText="1"/>
    </xf>
    <xf numFmtId="0" fontId="0" fillId="0" borderId="13" xfId="0" applyFill="1" applyBorder="1" applyAlignment="1">
      <alignment wrapText="1"/>
    </xf>
    <xf numFmtId="0" fontId="17" fillId="0" borderId="10" xfId="0" applyFont="1" applyFill="1" applyBorder="1" applyAlignment="1">
      <alignment horizontal="center" vertical="top" wrapText="1"/>
    </xf>
    <xf numFmtId="0" fontId="24" fillId="0" borderId="5" xfId="0" applyFont="1" applyFill="1" applyBorder="1" applyAlignment="1">
      <alignment wrapText="1"/>
    </xf>
    <xf numFmtId="0" fontId="22" fillId="0" borderId="10" xfId="0" applyFont="1" applyFill="1" applyBorder="1" applyAlignment="1">
      <alignment horizontal="center" vertical="top" wrapText="1"/>
    </xf>
    <xf numFmtId="0" fontId="22" fillId="0" borderId="5" xfId="0" applyFont="1" applyFill="1" applyBorder="1" applyAlignment="1">
      <alignment horizontal="center" vertical="top" wrapText="1"/>
    </xf>
    <xf numFmtId="0" fontId="16" fillId="0" borderId="6" xfId="0" applyFont="1" applyFill="1" applyBorder="1" applyAlignment="1">
      <alignment horizontal="justify" vertical="top" wrapText="1"/>
    </xf>
    <xf numFmtId="0" fontId="0" fillId="0" borderId="5" xfId="0" applyFill="1" applyBorder="1" applyAlignment="1">
      <alignment wrapText="1"/>
    </xf>
    <xf numFmtId="174" fontId="9" fillId="0" borderId="0" xfId="0" applyNumberFormat="1" applyFont="1" applyFill="1" applyAlignment="1" applyProtection="1">
      <alignment horizontal="center" vertical="center" wrapText="1"/>
      <protection locked="0"/>
    </xf>
    <xf numFmtId="174" fontId="9" fillId="0" borderId="0" xfId="23" applyNumberFormat="1" applyFont="1" applyFill="1" applyAlignment="1" applyProtection="1">
      <alignment horizontal="center" vertical="center" wrapText="1"/>
      <protection locked="0"/>
    </xf>
    <xf numFmtId="0" fontId="6" fillId="0" borderId="0" xfId="0" applyFont="1" applyFill="1" applyAlignment="1" applyProtection="1">
      <alignment horizontal="right"/>
      <protection hidden="1"/>
    </xf>
    <xf numFmtId="174" fontId="9" fillId="0" borderId="0" xfId="24" applyNumberFormat="1" applyFont="1" applyFill="1" applyAlignment="1" applyProtection="1">
      <alignment horizontal="center" vertical="center" wrapText="1"/>
      <protection locked="0"/>
    </xf>
    <xf numFmtId="0" fontId="6"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pplyProtection="1">
      <alignment horizontal="center"/>
      <protection hidden="1"/>
    </xf>
    <xf numFmtId="0" fontId="2" fillId="0" borderId="0" xfId="0" applyFont="1" applyAlignment="1">
      <alignment horizontal="justify" wrapText="1"/>
    </xf>
    <xf numFmtId="0" fontId="2" fillId="14" borderId="0" xfId="0" applyFont="1" applyFill="1" applyAlignment="1">
      <alignment horizontal="justify" wrapText="1"/>
    </xf>
    <xf numFmtId="0" fontId="9" fillId="0" borderId="0" xfId="16" applyFont="1" applyAlignment="1">
      <alignment horizontal="center" vertical="center" wrapText="1"/>
    </xf>
    <xf numFmtId="0" fontId="10" fillId="0" borderId="0" xfId="17" applyNumberFormat="1" applyFont="1" applyFill="1" applyBorder="1" applyAlignment="1" applyProtection="1">
      <alignment horizontal="left" wrapText="1"/>
      <protection hidden="1"/>
    </xf>
    <xf numFmtId="0" fontId="41" fillId="0" borderId="0" xfId="0" applyFont="1" applyAlignment="1">
      <alignment horizontal="center" vertical="center" wrapText="1"/>
    </xf>
    <xf numFmtId="0" fontId="2" fillId="0" borderId="0" xfId="17" applyNumberFormat="1" applyFont="1" applyFill="1" applyAlignment="1" applyProtection="1">
      <alignment horizontal="right"/>
      <protection hidden="1"/>
    </xf>
    <xf numFmtId="2" fontId="6" fillId="0" borderId="4" xfId="17" applyNumberFormat="1" applyFont="1" applyFill="1" applyBorder="1" applyAlignment="1" applyProtection="1">
      <alignment horizontal="center" vertical="top" wrapText="1"/>
      <protection hidden="1"/>
    </xf>
    <xf numFmtId="2" fontId="6" fillId="0" borderId="14" xfId="17" applyNumberFormat="1" applyFont="1" applyFill="1" applyBorder="1" applyAlignment="1" applyProtection="1">
      <alignment horizontal="center" vertical="top" wrapText="1"/>
      <protection hidden="1"/>
    </xf>
    <xf numFmtId="0" fontId="6" fillId="0" borderId="3" xfId="17" applyNumberFormat="1" applyFont="1" applyFill="1" applyBorder="1" applyAlignment="1" applyProtection="1">
      <alignment horizontal="center" vertical="top" wrapText="1"/>
      <protection hidden="1"/>
    </xf>
    <xf numFmtId="0" fontId="6" fillId="0" borderId="4" xfId="17" applyNumberFormat="1" applyFont="1" applyFill="1" applyBorder="1" applyAlignment="1" applyProtection="1">
      <alignment horizontal="center" vertical="top" wrapText="1"/>
      <protection hidden="1"/>
    </xf>
    <xf numFmtId="0" fontId="6" fillId="0" borderId="14" xfId="17" applyNumberFormat="1" applyFont="1" applyFill="1" applyBorder="1" applyAlignment="1" applyProtection="1">
      <alignment horizontal="center" vertical="top" wrapText="1"/>
      <protection hidden="1"/>
    </xf>
    <xf numFmtId="4" fontId="2" fillId="0" borderId="0" xfId="17" applyNumberFormat="1" applyFont="1" applyFill="1" applyAlignment="1" applyProtection="1">
      <alignment horizontal="right"/>
      <protection hidden="1"/>
    </xf>
    <xf numFmtId="0" fontId="6" fillId="0" borderId="3" xfId="0" applyFont="1" applyBorder="1" applyAlignment="1" applyProtection="1">
      <alignment horizontal="center" vertical="top" wrapText="1"/>
      <protection hidden="1"/>
    </xf>
    <xf numFmtId="2" fontId="6" fillId="0" borderId="3" xfId="0" applyNumberFormat="1" applyFont="1" applyBorder="1" applyAlignment="1" applyProtection="1">
      <alignment horizontal="center" vertical="top" wrapText="1"/>
      <protection hidden="1"/>
    </xf>
    <xf numFmtId="0" fontId="9" fillId="0" borderId="0" xfId="17" applyNumberFormat="1" applyFont="1" applyFill="1" applyAlignment="1" applyProtection="1">
      <alignment horizontal="center" wrapText="1"/>
      <protection hidden="1"/>
    </xf>
    <xf numFmtId="0" fontId="6" fillId="0" borderId="0" xfId="17" applyNumberFormat="1" applyFont="1" applyFill="1" applyBorder="1" applyAlignment="1" applyProtection="1">
      <alignment horizontal="right"/>
      <protection hidden="1"/>
    </xf>
    <xf numFmtId="0" fontId="33" fillId="0" borderId="6" xfId="0" applyNumberFormat="1" applyFont="1" applyFill="1" applyBorder="1" applyAlignment="1" applyProtection="1">
      <alignment horizontal="center" vertical="top" wrapText="1"/>
    </xf>
    <xf numFmtId="0" fontId="33" fillId="0" borderId="10" xfId="0" applyNumberFormat="1" applyFont="1" applyFill="1" applyBorder="1" applyAlignment="1" applyProtection="1">
      <alignment horizontal="center" vertical="top" wrapText="1"/>
    </xf>
    <xf numFmtId="0" fontId="33" fillId="0" borderId="5" xfId="0" applyNumberFormat="1" applyFont="1" applyFill="1" applyBorder="1" applyAlignment="1" applyProtection="1">
      <alignment horizontal="center" vertical="top" wrapText="1"/>
    </xf>
    <xf numFmtId="0" fontId="2" fillId="0" borderId="0" xfId="17" applyNumberFormat="1" applyFont="1" applyFill="1" applyBorder="1" applyAlignment="1" applyProtection="1">
      <alignment horizontal="right" wrapText="1"/>
      <protection hidden="1"/>
    </xf>
    <xf numFmtId="2" fontId="6" fillId="0" borderId="3" xfId="17" applyNumberFormat="1" applyFont="1" applyFill="1" applyBorder="1" applyAlignment="1" applyProtection="1">
      <alignment horizontal="center" vertical="top" wrapText="1"/>
      <protection hidden="1"/>
    </xf>
    <xf numFmtId="0" fontId="10" fillId="0" borderId="17" xfId="17" applyFont="1" applyFill="1" applyBorder="1" applyAlignment="1" applyProtection="1">
      <alignment horizontal="right" vertical="center"/>
      <protection hidden="1"/>
    </xf>
    <xf numFmtId="0" fontId="9" fillId="0" borderId="0" xfId="17" applyNumberFormat="1" applyFont="1" applyFill="1" applyAlignment="1" applyProtection="1">
      <alignment horizontal="center" vertical="center" wrapText="1"/>
      <protection hidden="1"/>
    </xf>
    <xf numFmtId="0" fontId="9" fillId="0" borderId="0" xfId="19" applyFont="1" applyBorder="1" applyAlignment="1">
      <alignment horizontal="center" wrapText="1"/>
    </xf>
    <xf numFmtId="0" fontId="36" fillId="0" borderId="0" xfId="19" applyFont="1" applyAlignment="1">
      <alignment horizontal="center" wrapText="1"/>
    </xf>
    <xf numFmtId="0" fontId="9" fillId="0" borderId="0" xfId="18" applyNumberFormat="1" applyFont="1" applyFill="1" applyAlignment="1" applyProtection="1">
      <alignment horizontal="center" vertical="center" wrapText="1"/>
      <protection hidden="1"/>
    </xf>
    <xf numFmtId="0" fontId="2" fillId="0" borderId="9" xfId="18" applyNumberFormat="1" applyFont="1" applyFill="1" applyBorder="1" applyAlignment="1" applyProtection="1">
      <alignment horizontal="right" wrapText="1"/>
      <protection hidden="1"/>
    </xf>
    <xf numFmtId="0" fontId="33" fillId="0" borderId="3" xfId="0" applyNumberFormat="1" applyFont="1" applyFill="1" applyBorder="1" applyAlignment="1" applyProtection="1">
      <alignment horizontal="center" vertical="top" wrapText="1"/>
    </xf>
    <xf numFmtId="0" fontId="6" fillId="0" borderId="3" xfId="18" applyNumberFormat="1" applyFont="1" applyFill="1" applyBorder="1" applyAlignment="1" applyProtection="1">
      <alignment horizontal="center" vertical="top" wrapText="1"/>
      <protection hidden="1"/>
    </xf>
    <xf numFmtId="0" fontId="10" fillId="0" borderId="0" xfId="16" applyFont="1" applyAlignment="1">
      <alignment horizontal="right"/>
    </xf>
    <xf numFmtId="0" fontId="9" fillId="0" borderId="0" xfId="16"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top" wrapText="1"/>
      <protection locked="0"/>
    </xf>
    <xf numFmtId="0" fontId="6" fillId="0" borderId="14" xfId="0" applyFont="1" applyFill="1" applyBorder="1" applyAlignment="1" applyProtection="1">
      <alignment horizontal="center" vertical="top" wrapText="1"/>
      <protection locked="0"/>
    </xf>
    <xf numFmtId="0" fontId="6" fillId="0" borderId="6" xfId="0" applyFont="1" applyFill="1" applyBorder="1" applyAlignment="1" applyProtection="1">
      <alignment horizontal="center" vertical="top" wrapText="1"/>
      <protection locked="0"/>
    </xf>
    <xf numFmtId="0" fontId="6" fillId="0" borderId="5" xfId="0" applyFont="1" applyFill="1" applyBorder="1" applyAlignment="1" applyProtection="1">
      <alignment horizontal="center" vertical="top" wrapText="1"/>
      <protection locked="0"/>
    </xf>
  </cellXfs>
  <cellStyles count="43">
    <cellStyle name="Данные (редактируемые)" xfId="1"/>
    <cellStyle name="Данные (только для чтения)" xfId="2"/>
    <cellStyle name="Данные для удаления" xfId="3"/>
    <cellStyle name="Заголовки полей" xfId="4"/>
    <cellStyle name="Заголовки полей [печать]" xfId="5"/>
    <cellStyle name="Заголовки полей_431_1917_Доходы" xfId="6"/>
    <cellStyle name="Заголовок меры" xfId="7"/>
    <cellStyle name="Заголовок показателя [печать]" xfId="8"/>
    <cellStyle name="Заголовок показателя константы" xfId="9"/>
    <cellStyle name="Заголовок результата расчета" xfId="10"/>
    <cellStyle name="Заголовок свободного показателя" xfId="11"/>
    <cellStyle name="Значение фильтра" xfId="12"/>
    <cellStyle name="Значение фильтра [печать]" xfId="13"/>
    <cellStyle name="Значение фильтра_431_1917_Доходы" xfId="14"/>
    <cellStyle name="Информация о задаче" xfId="15"/>
    <cellStyle name="Обычный" xfId="0" builtinId="0"/>
    <cellStyle name="Обычный 2" xfId="16"/>
    <cellStyle name="Обычный 2 2" xfId="17"/>
    <cellStyle name="Обычный 2 2 2" xfId="18"/>
    <cellStyle name="Обычный 3" xfId="19"/>
    <cellStyle name="Обычный_431_1917_Доходы" xfId="20"/>
    <cellStyle name="Обычный_Прил3" xfId="21"/>
    <cellStyle name="Обычный_Прил4" xfId="22"/>
    <cellStyle name="Обычный_Уточнение_3_Доходы_пр-37н" xfId="23"/>
    <cellStyle name="Обычный_Уточнение_3_Доходы_пр-37н 2" xfId="24"/>
    <cellStyle name="Отдельная ячейка" xfId="25"/>
    <cellStyle name="Отдельная ячейка - константа" xfId="26"/>
    <cellStyle name="Отдельная ячейка - константа [печать]" xfId="27"/>
    <cellStyle name="Отдельная ячейка - константа_431_1917_Доходы" xfId="28"/>
    <cellStyle name="Отдельная ячейка [печать]" xfId="29"/>
    <cellStyle name="Отдельная ячейка_431_1917_Доходы" xfId="30"/>
    <cellStyle name="Отдельная ячейка-результат" xfId="31"/>
    <cellStyle name="Отдельная ячейка-результат [печать]" xfId="32"/>
    <cellStyle name="Отдельная ячейка-результат_431_1917_Доходы" xfId="33"/>
    <cellStyle name="Свойства элементов измерения" xfId="34"/>
    <cellStyle name="Свойства элементов измерения [печать]" xfId="35"/>
    <cellStyle name="Свойства элементов измерения_431_1917_Доходы" xfId="36"/>
    <cellStyle name="Финансовый [0] 2" xfId="37"/>
    <cellStyle name="Финансовый 2" xfId="38"/>
    <cellStyle name="Элементы осей" xfId="39"/>
    <cellStyle name="Элементы осей [печать]" xfId="40"/>
    <cellStyle name="Элементы осей [печать] 2" xfId="41"/>
    <cellStyle name="Элементы осей_431_1917_Доходы" xfId="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xdr:col>
      <xdr:colOff>2895600</xdr:colOff>
      <xdr:row>11</xdr:row>
      <xdr:rowOff>0</xdr:rowOff>
    </xdr:from>
    <xdr:to>
      <xdr:col>1</xdr:col>
      <xdr:colOff>2971800</xdr:colOff>
      <xdr:row>12</xdr:row>
      <xdr:rowOff>0</xdr:rowOff>
    </xdr:to>
    <xdr:sp macro="" textlink="">
      <xdr:nvSpPr>
        <xdr:cNvPr id="6532" name="Text Box 1"/>
        <xdr:cNvSpPr txBox="1">
          <a:spLocks noChangeArrowheads="1"/>
        </xdr:cNvSpPr>
      </xdr:nvSpPr>
      <xdr:spPr bwMode="auto">
        <a:xfrm>
          <a:off x="318135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12</xdr:row>
      <xdr:rowOff>0</xdr:rowOff>
    </xdr:from>
    <xdr:to>
      <xdr:col>1</xdr:col>
      <xdr:colOff>2971800</xdr:colOff>
      <xdr:row>12</xdr:row>
      <xdr:rowOff>200025</xdr:rowOff>
    </xdr:to>
    <xdr:sp macro="" textlink="">
      <xdr:nvSpPr>
        <xdr:cNvPr id="6533" name="Text Box 1"/>
        <xdr:cNvSpPr txBox="1">
          <a:spLocks noChangeArrowheads="1"/>
        </xdr:cNvSpPr>
      </xdr:nvSpPr>
      <xdr:spPr bwMode="auto">
        <a:xfrm>
          <a:off x="3181350" y="37528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13</xdr:row>
      <xdr:rowOff>0</xdr:rowOff>
    </xdr:from>
    <xdr:to>
      <xdr:col>1</xdr:col>
      <xdr:colOff>2971800</xdr:colOff>
      <xdr:row>13</xdr:row>
      <xdr:rowOff>200025</xdr:rowOff>
    </xdr:to>
    <xdr:sp macro="" textlink="">
      <xdr:nvSpPr>
        <xdr:cNvPr id="6534" name="Text Box 1"/>
        <xdr:cNvSpPr txBox="1">
          <a:spLocks noChangeArrowheads="1"/>
        </xdr:cNvSpPr>
      </xdr:nvSpPr>
      <xdr:spPr bwMode="auto">
        <a:xfrm>
          <a:off x="3181350" y="4352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14</xdr:row>
      <xdr:rowOff>0</xdr:rowOff>
    </xdr:from>
    <xdr:to>
      <xdr:col>1</xdr:col>
      <xdr:colOff>2971800</xdr:colOff>
      <xdr:row>14</xdr:row>
      <xdr:rowOff>200025</xdr:rowOff>
    </xdr:to>
    <xdr:sp macro="" textlink="">
      <xdr:nvSpPr>
        <xdr:cNvPr id="6535" name="Text Box 1"/>
        <xdr:cNvSpPr txBox="1">
          <a:spLocks noChangeArrowheads="1"/>
        </xdr:cNvSpPr>
      </xdr:nvSpPr>
      <xdr:spPr bwMode="auto">
        <a:xfrm>
          <a:off x="3181350" y="9553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15</xdr:row>
      <xdr:rowOff>0</xdr:rowOff>
    </xdr:from>
    <xdr:to>
      <xdr:col>1</xdr:col>
      <xdr:colOff>2971800</xdr:colOff>
      <xdr:row>15</xdr:row>
      <xdr:rowOff>200025</xdr:rowOff>
    </xdr:to>
    <xdr:sp macro="" textlink="">
      <xdr:nvSpPr>
        <xdr:cNvPr id="6536" name="Text Box 1"/>
        <xdr:cNvSpPr txBox="1">
          <a:spLocks noChangeArrowheads="1"/>
        </xdr:cNvSpPr>
      </xdr:nvSpPr>
      <xdr:spPr bwMode="auto">
        <a:xfrm>
          <a:off x="3181350" y="10153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17</xdr:row>
      <xdr:rowOff>0</xdr:rowOff>
    </xdr:from>
    <xdr:to>
      <xdr:col>1</xdr:col>
      <xdr:colOff>2971800</xdr:colOff>
      <xdr:row>18</xdr:row>
      <xdr:rowOff>0</xdr:rowOff>
    </xdr:to>
    <xdr:sp macro="" textlink="">
      <xdr:nvSpPr>
        <xdr:cNvPr id="6537" name="Text Box 1"/>
        <xdr:cNvSpPr txBox="1">
          <a:spLocks noChangeArrowheads="1"/>
        </xdr:cNvSpPr>
      </xdr:nvSpPr>
      <xdr:spPr bwMode="auto">
        <a:xfrm>
          <a:off x="3181350" y="1095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17</xdr:row>
      <xdr:rowOff>0</xdr:rowOff>
    </xdr:from>
    <xdr:to>
      <xdr:col>1</xdr:col>
      <xdr:colOff>2971800</xdr:colOff>
      <xdr:row>18</xdr:row>
      <xdr:rowOff>0</xdr:rowOff>
    </xdr:to>
    <xdr:sp macro="" textlink="">
      <xdr:nvSpPr>
        <xdr:cNvPr id="6538" name="Text Box 1"/>
        <xdr:cNvSpPr txBox="1">
          <a:spLocks noChangeArrowheads="1"/>
        </xdr:cNvSpPr>
      </xdr:nvSpPr>
      <xdr:spPr bwMode="auto">
        <a:xfrm>
          <a:off x="3181350" y="1095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17</xdr:row>
      <xdr:rowOff>0</xdr:rowOff>
    </xdr:from>
    <xdr:to>
      <xdr:col>1</xdr:col>
      <xdr:colOff>2971800</xdr:colOff>
      <xdr:row>18</xdr:row>
      <xdr:rowOff>0</xdr:rowOff>
    </xdr:to>
    <xdr:sp macro="" textlink="">
      <xdr:nvSpPr>
        <xdr:cNvPr id="6539" name="Text Box 1"/>
        <xdr:cNvSpPr txBox="1">
          <a:spLocks noChangeArrowheads="1"/>
        </xdr:cNvSpPr>
      </xdr:nvSpPr>
      <xdr:spPr bwMode="auto">
        <a:xfrm>
          <a:off x="3181350" y="1095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16</xdr:row>
      <xdr:rowOff>0</xdr:rowOff>
    </xdr:from>
    <xdr:to>
      <xdr:col>1</xdr:col>
      <xdr:colOff>2971800</xdr:colOff>
      <xdr:row>16</xdr:row>
      <xdr:rowOff>200025</xdr:rowOff>
    </xdr:to>
    <xdr:sp macro="" textlink="">
      <xdr:nvSpPr>
        <xdr:cNvPr id="6540" name="Text Box 1"/>
        <xdr:cNvSpPr txBox="1">
          <a:spLocks noChangeArrowheads="1"/>
        </xdr:cNvSpPr>
      </xdr:nvSpPr>
      <xdr:spPr bwMode="auto">
        <a:xfrm>
          <a:off x="3181350" y="10553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2895600</xdr:colOff>
      <xdr:row>10</xdr:row>
      <xdr:rowOff>0</xdr:rowOff>
    </xdr:from>
    <xdr:to>
      <xdr:col>1</xdr:col>
      <xdr:colOff>2971800</xdr:colOff>
      <xdr:row>10</xdr:row>
      <xdr:rowOff>200025</xdr:rowOff>
    </xdr:to>
    <xdr:sp macro="" textlink="">
      <xdr:nvSpPr>
        <xdr:cNvPr id="7529" name="Text Box 1"/>
        <xdr:cNvSpPr txBox="1">
          <a:spLocks noChangeArrowheads="1"/>
        </xdr:cNvSpPr>
      </xdr:nvSpPr>
      <xdr:spPr bwMode="auto">
        <a:xfrm>
          <a:off x="3038475" y="359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11</xdr:row>
      <xdr:rowOff>0</xdr:rowOff>
    </xdr:from>
    <xdr:to>
      <xdr:col>1</xdr:col>
      <xdr:colOff>2971800</xdr:colOff>
      <xdr:row>11</xdr:row>
      <xdr:rowOff>200025</xdr:rowOff>
    </xdr:to>
    <xdr:sp macro="" textlink="">
      <xdr:nvSpPr>
        <xdr:cNvPr id="7530" name="Text Box 1"/>
        <xdr:cNvSpPr txBox="1">
          <a:spLocks noChangeArrowheads="1"/>
        </xdr:cNvSpPr>
      </xdr:nvSpPr>
      <xdr:spPr bwMode="auto">
        <a:xfrm>
          <a:off x="3038475" y="40195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12</xdr:row>
      <xdr:rowOff>0</xdr:rowOff>
    </xdr:from>
    <xdr:to>
      <xdr:col>1</xdr:col>
      <xdr:colOff>2971800</xdr:colOff>
      <xdr:row>12</xdr:row>
      <xdr:rowOff>200025</xdr:rowOff>
    </xdr:to>
    <xdr:sp macro="" textlink="">
      <xdr:nvSpPr>
        <xdr:cNvPr id="7531" name="Text Box 1"/>
        <xdr:cNvSpPr txBox="1">
          <a:spLocks noChangeArrowheads="1"/>
        </xdr:cNvSpPr>
      </xdr:nvSpPr>
      <xdr:spPr bwMode="auto">
        <a:xfrm>
          <a:off x="3038475" y="4619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13</xdr:row>
      <xdr:rowOff>0</xdr:rowOff>
    </xdr:from>
    <xdr:to>
      <xdr:col>1</xdr:col>
      <xdr:colOff>2971800</xdr:colOff>
      <xdr:row>13</xdr:row>
      <xdr:rowOff>200025</xdr:rowOff>
    </xdr:to>
    <xdr:sp macro="" textlink="">
      <xdr:nvSpPr>
        <xdr:cNvPr id="7532" name="Text Box 1"/>
        <xdr:cNvSpPr txBox="1">
          <a:spLocks noChangeArrowheads="1"/>
        </xdr:cNvSpPr>
      </xdr:nvSpPr>
      <xdr:spPr bwMode="auto">
        <a:xfrm>
          <a:off x="3038475" y="9763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14</xdr:row>
      <xdr:rowOff>0</xdr:rowOff>
    </xdr:from>
    <xdr:to>
      <xdr:col>1</xdr:col>
      <xdr:colOff>2971800</xdr:colOff>
      <xdr:row>14</xdr:row>
      <xdr:rowOff>200025</xdr:rowOff>
    </xdr:to>
    <xdr:sp macro="" textlink="">
      <xdr:nvSpPr>
        <xdr:cNvPr id="7533" name="Text Box 1"/>
        <xdr:cNvSpPr txBox="1">
          <a:spLocks noChangeArrowheads="1"/>
        </xdr:cNvSpPr>
      </xdr:nvSpPr>
      <xdr:spPr bwMode="auto">
        <a:xfrm>
          <a:off x="3038475" y="10363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16</xdr:row>
      <xdr:rowOff>0</xdr:rowOff>
    </xdr:from>
    <xdr:to>
      <xdr:col>1</xdr:col>
      <xdr:colOff>2971800</xdr:colOff>
      <xdr:row>17</xdr:row>
      <xdr:rowOff>0</xdr:rowOff>
    </xdr:to>
    <xdr:sp macro="" textlink="">
      <xdr:nvSpPr>
        <xdr:cNvPr id="7534" name="Text Box 1"/>
        <xdr:cNvSpPr txBox="1">
          <a:spLocks noChangeArrowheads="1"/>
        </xdr:cNvSpPr>
      </xdr:nvSpPr>
      <xdr:spPr bwMode="auto">
        <a:xfrm>
          <a:off x="3038475" y="11163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16</xdr:row>
      <xdr:rowOff>0</xdr:rowOff>
    </xdr:from>
    <xdr:to>
      <xdr:col>1</xdr:col>
      <xdr:colOff>2971800</xdr:colOff>
      <xdr:row>17</xdr:row>
      <xdr:rowOff>0</xdr:rowOff>
    </xdr:to>
    <xdr:sp macro="" textlink="">
      <xdr:nvSpPr>
        <xdr:cNvPr id="7535" name="Text Box 1"/>
        <xdr:cNvSpPr txBox="1">
          <a:spLocks noChangeArrowheads="1"/>
        </xdr:cNvSpPr>
      </xdr:nvSpPr>
      <xdr:spPr bwMode="auto">
        <a:xfrm>
          <a:off x="3038475" y="11163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16</xdr:row>
      <xdr:rowOff>0</xdr:rowOff>
    </xdr:from>
    <xdr:to>
      <xdr:col>1</xdr:col>
      <xdr:colOff>2971800</xdr:colOff>
      <xdr:row>17</xdr:row>
      <xdr:rowOff>0</xdr:rowOff>
    </xdr:to>
    <xdr:sp macro="" textlink="">
      <xdr:nvSpPr>
        <xdr:cNvPr id="7536" name="Text Box 1"/>
        <xdr:cNvSpPr txBox="1">
          <a:spLocks noChangeArrowheads="1"/>
        </xdr:cNvSpPr>
      </xdr:nvSpPr>
      <xdr:spPr bwMode="auto">
        <a:xfrm>
          <a:off x="3038475" y="11163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15</xdr:row>
      <xdr:rowOff>0</xdr:rowOff>
    </xdr:from>
    <xdr:to>
      <xdr:col>1</xdr:col>
      <xdr:colOff>2971800</xdr:colOff>
      <xdr:row>15</xdr:row>
      <xdr:rowOff>200025</xdr:rowOff>
    </xdr:to>
    <xdr:sp macro="" textlink="">
      <xdr:nvSpPr>
        <xdr:cNvPr id="7537" name="Text Box 1"/>
        <xdr:cNvSpPr txBox="1">
          <a:spLocks noChangeArrowheads="1"/>
        </xdr:cNvSpPr>
      </xdr:nvSpPr>
      <xdr:spPr bwMode="auto">
        <a:xfrm>
          <a:off x="3038475" y="10763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pageSetUpPr fitToPage="1"/>
  </sheetPr>
  <dimension ref="A2:E44"/>
  <sheetViews>
    <sheetView tabSelected="1" zoomScale="85" zoomScaleNormal="85" workbookViewId="0">
      <selection activeCell="B15" sqref="B15"/>
    </sheetView>
  </sheetViews>
  <sheetFormatPr defaultRowHeight="12.75" x14ac:dyDescent="0.2"/>
  <cols>
    <col min="1" max="1" width="20.140625" customWidth="1"/>
    <col min="2" max="2" width="28.85546875" customWidth="1"/>
    <col min="4" max="4" width="69.42578125" customWidth="1"/>
  </cols>
  <sheetData>
    <row r="2" spans="1:5" ht="15.75" x14ac:dyDescent="0.25">
      <c r="D2" s="18" t="s">
        <v>588</v>
      </c>
      <c r="E2" s="26"/>
    </row>
    <row r="3" spans="1:5" ht="15.75" x14ac:dyDescent="0.25">
      <c r="D3" s="18" t="s">
        <v>44</v>
      </c>
    </row>
    <row r="4" spans="1:5" ht="15.75" x14ac:dyDescent="0.25">
      <c r="D4" s="18" t="s">
        <v>46</v>
      </c>
    </row>
    <row r="5" spans="1:5" ht="15.75" x14ac:dyDescent="0.25">
      <c r="D5" s="18" t="s">
        <v>47</v>
      </c>
    </row>
    <row r="6" spans="1:5" ht="15.75" x14ac:dyDescent="0.25">
      <c r="D6" s="18" t="s">
        <v>48</v>
      </c>
    </row>
    <row r="7" spans="1:5" ht="15.75" x14ac:dyDescent="0.2">
      <c r="D7" s="19" t="str">
        <f>'Приложение 4'!C7</f>
        <v>от "____" декабря 2018 года №_____</v>
      </c>
    </row>
    <row r="9" spans="1:5" ht="22.5" x14ac:dyDescent="0.3">
      <c r="A9" s="285" t="s">
        <v>90</v>
      </c>
      <c r="B9" s="285"/>
      <c r="C9" s="285"/>
      <c r="D9" s="285"/>
    </row>
    <row r="10" spans="1:5" ht="20.25" x14ac:dyDescent="0.3">
      <c r="A10" s="286" t="s">
        <v>91</v>
      </c>
      <c r="B10" s="287"/>
      <c r="C10" s="287"/>
      <c r="D10" s="287"/>
    </row>
    <row r="11" spans="1:5" ht="20.25" x14ac:dyDescent="0.3">
      <c r="A11" s="286" t="s">
        <v>92</v>
      </c>
      <c r="B11" s="287"/>
      <c r="C11" s="287"/>
      <c r="D11" s="287"/>
    </row>
    <row r="14" spans="1:5" ht="48.75" customHeight="1" x14ac:dyDescent="0.2">
      <c r="A14" s="288" t="s">
        <v>56</v>
      </c>
      <c r="B14" s="289"/>
      <c r="C14" s="288" t="s">
        <v>77</v>
      </c>
      <c r="D14" s="288"/>
    </row>
    <row r="15" spans="1:5" ht="56.25" x14ac:dyDescent="0.2">
      <c r="A15" s="27" t="s">
        <v>57</v>
      </c>
      <c r="B15" s="27" t="s">
        <v>78</v>
      </c>
      <c r="C15" s="288"/>
      <c r="D15" s="288"/>
    </row>
    <row r="16" spans="1:5" ht="20.25" customHeight="1" x14ac:dyDescent="0.2">
      <c r="A16" s="28">
        <v>182</v>
      </c>
      <c r="B16" s="29"/>
      <c r="C16" s="273" t="s">
        <v>79</v>
      </c>
      <c r="D16" s="274"/>
    </row>
    <row r="17" spans="1:4" ht="18.75" customHeight="1" x14ac:dyDescent="0.2">
      <c r="A17" s="28">
        <v>182</v>
      </c>
      <c r="B17" s="27" t="s">
        <v>80</v>
      </c>
      <c r="C17" s="275" t="s">
        <v>81</v>
      </c>
      <c r="D17" s="275"/>
    </row>
    <row r="18" spans="1:4" ht="18.75" customHeight="1" x14ac:dyDescent="0.2">
      <c r="A18" s="28">
        <v>182</v>
      </c>
      <c r="B18" s="27" t="s">
        <v>87</v>
      </c>
      <c r="C18" s="275" t="s">
        <v>86</v>
      </c>
      <c r="D18" s="275"/>
    </row>
    <row r="19" spans="1:4" ht="18.75" customHeight="1" x14ac:dyDescent="0.2">
      <c r="A19" s="28">
        <v>182</v>
      </c>
      <c r="B19" s="27" t="s">
        <v>89</v>
      </c>
      <c r="C19" s="275" t="s">
        <v>88</v>
      </c>
      <c r="D19" s="275"/>
    </row>
    <row r="20" spans="1:4" ht="45.75" customHeight="1" x14ac:dyDescent="0.2">
      <c r="A20" s="28">
        <v>182</v>
      </c>
      <c r="B20" s="27" t="s">
        <v>82</v>
      </c>
      <c r="C20" s="275" t="s">
        <v>83</v>
      </c>
      <c r="D20" s="275"/>
    </row>
    <row r="21" spans="1:4" ht="20.25" customHeight="1" x14ac:dyDescent="0.2">
      <c r="A21" s="30">
        <v>802</v>
      </c>
      <c r="B21" s="29"/>
      <c r="C21" s="273" t="s">
        <v>84</v>
      </c>
      <c r="D21" s="274"/>
    </row>
    <row r="22" spans="1:4" ht="80.25" customHeight="1" x14ac:dyDescent="0.2">
      <c r="A22" s="30">
        <v>802</v>
      </c>
      <c r="B22" s="27" t="s">
        <v>70</v>
      </c>
      <c r="C22" s="275" t="s">
        <v>71</v>
      </c>
      <c r="D22" s="275"/>
    </row>
    <row r="23" spans="1:4" ht="43.5" customHeight="1" x14ac:dyDescent="0.2">
      <c r="A23" s="30" t="s">
        <v>93</v>
      </c>
      <c r="B23" s="29"/>
      <c r="C23" s="273" t="s">
        <v>135</v>
      </c>
      <c r="D23" s="274"/>
    </row>
    <row r="24" spans="1:4" ht="138.75" customHeight="1" x14ac:dyDescent="0.2">
      <c r="A24" s="30" t="s">
        <v>93</v>
      </c>
      <c r="B24" s="27" t="s">
        <v>60</v>
      </c>
      <c r="C24" s="275" t="s">
        <v>61</v>
      </c>
      <c r="D24" s="275"/>
    </row>
    <row r="25" spans="1:4" ht="44.25" customHeight="1" x14ac:dyDescent="0.2">
      <c r="A25" s="30" t="s">
        <v>94</v>
      </c>
      <c r="B25" s="29"/>
      <c r="C25" s="273" t="s">
        <v>95</v>
      </c>
      <c r="D25" s="274"/>
    </row>
    <row r="26" spans="1:4" ht="99.75" customHeight="1" x14ac:dyDescent="0.2">
      <c r="A26" s="30" t="s">
        <v>94</v>
      </c>
      <c r="B26" s="31" t="s">
        <v>58</v>
      </c>
      <c r="C26" s="275" t="s">
        <v>59</v>
      </c>
      <c r="D26" s="275"/>
    </row>
    <row r="27" spans="1:4" ht="138" customHeight="1" x14ac:dyDescent="0.2">
      <c r="A27" s="30" t="s">
        <v>94</v>
      </c>
      <c r="B27" s="31" t="s">
        <v>62</v>
      </c>
      <c r="C27" s="275" t="s">
        <v>63</v>
      </c>
      <c r="D27" s="275"/>
    </row>
    <row r="28" spans="1:4" ht="102" customHeight="1" x14ac:dyDescent="0.3">
      <c r="A28" s="30" t="s">
        <v>94</v>
      </c>
      <c r="B28" s="32" t="s">
        <v>64</v>
      </c>
      <c r="C28" s="276" t="s">
        <v>65</v>
      </c>
      <c r="D28" s="277"/>
    </row>
    <row r="29" spans="1:4" ht="60" customHeight="1" x14ac:dyDescent="0.3">
      <c r="A29" s="30" t="s">
        <v>94</v>
      </c>
      <c r="B29" s="33" t="s">
        <v>66</v>
      </c>
      <c r="C29" s="278" t="s">
        <v>67</v>
      </c>
      <c r="D29" s="279"/>
    </row>
    <row r="30" spans="1:4" ht="101.25" customHeight="1" x14ac:dyDescent="0.3">
      <c r="A30" s="30" t="s">
        <v>94</v>
      </c>
      <c r="B30" s="33" t="s">
        <v>96</v>
      </c>
      <c r="C30" s="278" t="s">
        <v>97</v>
      </c>
      <c r="D30" s="279"/>
    </row>
    <row r="31" spans="1:4" ht="84" customHeight="1" x14ac:dyDescent="0.3">
      <c r="A31" s="30" t="s">
        <v>94</v>
      </c>
      <c r="B31" s="34" t="s">
        <v>68</v>
      </c>
      <c r="C31" s="276" t="s">
        <v>69</v>
      </c>
      <c r="D31" s="277"/>
    </row>
    <row r="32" spans="1:4" ht="42.75" customHeight="1" x14ac:dyDescent="0.3">
      <c r="A32" s="30" t="s">
        <v>94</v>
      </c>
      <c r="B32" s="32" t="s">
        <v>72</v>
      </c>
      <c r="C32" s="276" t="s">
        <v>73</v>
      </c>
      <c r="D32" s="277"/>
    </row>
    <row r="33" spans="1:4" ht="23.25" customHeight="1" x14ac:dyDescent="0.3">
      <c r="A33" s="30" t="s">
        <v>94</v>
      </c>
      <c r="B33" s="32" t="s">
        <v>74</v>
      </c>
      <c r="C33" s="276" t="s">
        <v>75</v>
      </c>
      <c r="D33" s="277"/>
    </row>
    <row r="34" spans="1:4" ht="26.25" customHeight="1" x14ac:dyDescent="0.2">
      <c r="A34" s="30" t="s">
        <v>94</v>
      </c>
      <c r="B34" s="34" t="s">
        <v>570</v>
      </c>
      <c r="C34" s="271" t="s">
        <v>98</v>
      </c>
      <c r="D34" s="272"/>
    </row>
    <row r="35" spans="1:4" ht="59.25" customHeight="1" x14ac:dyDescent="0.2">
      <c r="A35" s="30" t="s">
        <v>94</v>
      </c>
      <c r="B35" s="35" t="s">
        <v>571</v>
      </c>
      <c r="C35" s="271" t="s">
        <v>99</v>
      </c>
      <c r="D35" s="272"/>
    </row>
    <row r="36" spans="1:4" ht="49.5" customHeight="1" x14ac:dyDescent="0.2">
      <c r="A36" s="30" t="s">
        <v>94</v>
      </c>
      <c r="B36" s="34" t="s">
        <v>572</v>
      </c>
      <c r="C36" s="271" t="s">
        <v>100</v>
      </c>
      <c r="D36" s="272"/>
    </row>
    <row r="37" spans="1:4" ht="66" customHeight="1" x14ac:dyDescent="0.2">
      <c r="A37" s="30" t="s">
        <v>94</v>
      </c>
      <c r="B37" s="36" t="s">
        <v>573</v>
      </c>
      <c r="C37" s="281" t="s">
        <v>101</v>
      </c>
      <c r="D37" s="282"/>
    </row>
    <row r="38" spans="1:4" ht="55.5" customHeight="1" x14ac:dyDescent="0.2">
      <c r="A38" s="30" t="s">
        <v>94</v>
      </c>
      <c r="B38" s="270" t="s">
        <v>574</v>
      </c>
      <c r="C38" s="283" t="s">
        <v>102</v>
      </c>
      <c r="D38" s="284"/>
    </row>
    <row r="39" spans="1:4" ht="55.5" customHeight="1" x14ac:dyDescent="0.2">
      <c r="A39" s="30" t="s">
        <v>94</v>
      </c>
      <c r="B39" s="270" t="s">
        <v>575</v>
      </c>
      <c r="C39" s="283" t="s">
        <v>103</v>
      </c>
      <c r="D39" s="284"/>
    </row>
    <row r="40" spans="1:4" ht="67.5" customHeight="1" x14ac:dyDescent="0.2">
      <c r="A40" s="30" t="s">
        <v>94</v>
      </c>
      <c r="B40" s="270" t="s">
        <v>576</v>
      </c>
      <c r="C40" s="283" t="s">
        <v>104</v>
      </c>
      <c r="D40" s="284"/>
    </row>
    <row r="41" spans="1:4" ht="121.5" customHeight="1" x14ac:dyDescent="0.2">
      <c r="A41" s="30" t="s">
        <v>94</v>
      </c>
      <c r="B41" s="270" t="s">
        <v>577</v>
      </c>
      <c r="C41" s="283" t="s">
        <v>105</v>
      </c>
      <c r="D41" s="284"/>
    </row>
    <row r="42" spans="1:4" ht="84.75" customHeight="1" x14ac:dyDescent="0.2">
      <c r="A42" s="30" t="s">
        <v>94</v>
      </c>
      <c r="B42" s="270" t="s">
        <v>578</v>
      </c>
      <c r="C42" s="283" t="s">
        <v>579</v>
      </c>
      <c r="D42" s="284"/>
    </row>
    <row r="44" spans="1:4" ht="52.5" customHeight="1" x14ac:dyDescent="0.2">
      <c r="A44" s="280" t="s">
        <v>106</v>
      </c>
      <c r="B44" s="280"/>
      <c r="C44" s="280"/>
      <c r="D44" s="280"/>
    </row>
  </sheetData>
  <mergeCells count="33">
    <mergeCell ref="A9:D9"/>
    <mergeCell ref="A10:D10"/>
    <mergeCell ref="A11:D11"/>
    <mergeCell ref="C42:D42"/>
    <mergeCell ref="C31:D31"/>
    <mergeCell ref="C32:D32"/>
    <mergeCell ref="A14:B14"/>
    <mergeCell ref="C14:D15"/>
    <mergeCell ref="C25:D25"/>
    <mergeCell ref="C26:D26"/>
    <mergeCell ref="A44:D44"/>
    <mergeCell ref="C37:D37"/>
    <mergeCell ref="C38:D38"/>
    <mergeCell ref="C39:D39"/>
    <mergeCell ref="C40:D40"/>
    <mergeCell ref="C41:D41"/>
    <mergeCell ref="C23:D23"/>
    <mergeCell ref="C24:D24"/>
    <mergeCell ref="C18:D18"/>
    <mergeCell ref="C19:D19"/>
    <mergeCell ref="C20:D20"/>
    <mergeCell ref="C33:D33"/>
    <mergeCell ref="C21:D21"/>
    <mergeCell ref="C34:D34"/>
    <mergeCell ref="C35:D35"/>
    <mergeCell ref="C36:D36"/>
    <mergeCell ref="C16:D16"/>
    <mergeCell ref="C17:D17"/>
    <mergeCell ref="C27:D27"/>
    <mergeCell ref="C28:D28"/>
    <mergeCell ref="C29:D29"/>
    <mergeCell ref="C30:D30"/>
    <mergeCell ref="C22:D22"/>
  </mergeCells>
  <pageMargins left="0.78740157480314965" right="0.19685039370078741" top="0.39370078740157483" bottom="0.39370078740157483" header="0.31496062992125984" footer="0.31496062992125984"/>
  <pageSetup paperSize="9" scale="74" fitToHeight="6"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2:J417"/>
  <sheetViews>
    <sheetView view="pageBreakPreview" topLeftCell="A220" zoomScaleNormal="100" zoomScaleSheetLayoutView="100" workbookViewId="0">
      <selection activeCell="G16" sqref="G16"/>
    </sheetView>
  </sheetViews>
  <sheetFormatPr defaultRowHeight="15" x14ac:dyDescent="0.25"/>
  <cols>
    <col min="1" max="1" width="41" style="75" customWidth="1"/>
    <col min="2" max="2" width="5.85546875" style="77" customWidth="1"/>
    <col min="3" max="3" width="4.140625" style="76" customWidth="1"/>
    <col min="4" max="4" width="4.28515625" style="77" customWidth="1"/>
    <col min="5" max="5" width="3.140625" style="76" customWidth="1"/>
    <col min="6" max="6" width="2.42578125" style="77" customWidth="1"/>
    <col min="7" max="7" width="3.5703125" style="76" customWidth="1"/>
    <col min="8" max="8" width="6.5703125" style="76" customWidth="1"/>
    <col min="9" max="9" width="6.85546875" style="77" customWidth="1"/>
    <col min="10" max="10" width="12.28515625" style="91" customWidth="1"/>
    <col min="11" max="16384" width="9.140625" style="75"/>
  </cols>
  <sheetData>
    <row r="2" spans="1:10" ht="15.75" x14ac:dyDescent="0.25">
      <c r="J2" s="78" t="s">
        <v>473</v>
      </c>
    </row>
    <row r="3" spans="1:10" ht="15.75" x14ac:dyDescent="0.25">
      <c r="J3" s="78" t="s">
        <v>44</v>
      </c>
    </row>
    <row r="4" spans="1:10" ht="15.75" x14ac:dyDescent="0.25">
      <c r="J4" s="78" t="s">
        <v>46</v>
      </c>
    </row>
    <row r="5" spans="1:10" ht="15.75" x14ac:dyDescent="0.25">
      <c r="J5" s="78" t="s">
        <v>47</v>
      </c>
    </row>
    <row r="6" spans="1:10" ht="15.75" x14ac:dyDescent="0.25">
      <c r="J6" s="78" t="s">
        <v>48</v>
      </c>
    </row>
    <row r="7" spans="1:10" ht="15.75" x14ac:dyDescent="0.25">
      <c r="J7" s="78" t="str">
        <f>'Приложение 4'!C7</f>
        <v>от "____" декабря 2018 года №_____</v>
      </c>
    </row>
    <row r="8" spans="1:10" x14ac:dyDescent="0.25">
      <c r="J8" s="79"/>
    </row>
    <row r="9" spans="1:10" ht="57.75" customHeight="1" x14ac:dyDescent="0.3">
      <c r="A9" s="326" t="s">
        <v>443</v>
      </c>
      <c r="B9" s="326"/>
      <c r="C9" s="326"/>
      <c r="D9" s="326"/>
      <c r="E9" s="326"/>
      <c r="F9" s="326"/>
      <c r="G9" s="326"/>
      <c r="H9" s="326"/>
      <c r="I9" s="326"/>
      <c r="J9" s="326"/>
    </row>
    <row r="10" spans="1:10" ht="15.75" x14ac:dyDescent="0.25">
      <c r="A10" s="99"/>
      <c r="B10" s="100"/>
      <c r="C10" s="100"/>
      <c r="D10" s="100"/>
      <c r="E10" s="99"/>
      <c r="F10" s="99"/>
      <c r="G10" s="99"/>
      <c r="H10" s="100"/>
      <c r="I10" s="100"/>
      <c r="J10" s="101"/>
    </row>
    <row r="11" spans="1:10" ht="15.75" x14ac:dyDescent="0.25">
      <c r="A11" s="99"/>
      <c r="B11" s="100"/>
      <c r="C11" s="100"/>
      <c r="D11" s="100"/>
      <c r="E11" s="99"/>
      <c r="F11" s="99"/>
      <c r="G11" s="99"/>
      <c r="H11" s="100"/>
      <c r="I11" s="327" t="s">
        <v>3</v>
      </c>
      <c r="J11" s="327"/>
    </row>
    <row r="12" spans="1:10" ht="132" customHeight="1" x14ac:dyDescent="0.25">
      <c r="A12" s="149" t="s">
        <v>136</v>
      </c>
      <c r="B12" s="149" t="s">
        <v>424</v>
      </c>
      <c r="C12" s="149" t="s">
        <v>137</v>
      </c>
      <c r="D12" s="149" t="s">
        <v>138</v>
      </c>
      <c r="E12" s="328" t="s">
        <v>139</v>
      </c>
      <c r="F12" s="329"/>
      <c r="G12" s="329"/>
      <c r="H12" s="330"/>
      <c r="I12" s="149" t="s">
        <v>442</v>
      </c>
      <c r="J12" s="149" t="s">
        <v>28</v>
      </c>
    </row>
    <row r="13" spans="1:10" ht="31.5" x14ac:dyDescent="0.25">
      <c r="A13" s="102" t="s">
        <v>425</v>
      </c>
      <c r="B13" s="103">
        <v>871</v>
      </c>
      <c r="C13" s="104" t="s">
        <v>426</v>
      </c>
      <c r="D13" s="104" t="s">
        <v>426</v>
      </c>
      <c r="E13" s="105" t="s">
        <v>426</v>
      </c>
      <c r="F13" s="106" t="s">
        <v>426</v>
      </c>
      <c r="G13" s="107" t="s">
        <v>426</v>
      </c>
      <c r="H13" s="108" t="s">
        <v>426</v>
      </c>
      <c r="I13" s="106"/>
      <c r="J13" s="109">
        <f>J14+J117+J123+J158+J185+J266+J278+J320+J330+J340</f>
        <v>95466.1</v>
      </c>
    </row>
    <row r="14" spans="1:10" ht="15.75" x14ac:dyDescent="0.25">
      <c r="A14" s="110" t="s">
        <v>427</v>
      </c>
      <c r="B14" s="111">
        <v>871</v>
      </c>
      <c r="C14" s="112">
        <v>1</v>
      </c>
      <c r="D14" s="104"/>
      <c r="E14" s="105"/>
      <c r="F14" s="106"/>
      <c r="G14" s="107"/>
      <c r="H14" s="108"/>
      <c r="I14" s="106"/>
      <c r="J14" s="113">
        <f>J15+J41+J46+J50+J55</f>
        <v>13664.199999999999</v>
      </c>
    </row>
    <row r="15" spans="1:10" ht="94.5" x14ac:dyDescent="0.25">
      <c r="A15" s="114" t="s">
        <v>158</v>
      </c>
      <c r="B15" s="115">
        <v>871</v>
      </c>
      <c r="C15" s="116" t="s">
        <v>141</v>
      </c>
      <c r="D15" s="117" t="s">
        <v>159</v>
      </c>
      <c r="E15" s="116" t="s">
        <v>142</v>
      </c>
      <c r="F15" s="117"/>
      <c r="G15" s="116"/>
      <c r="H15" s="116"/>
      <c r="I15" s="117" t="s">
        <v>143</v>
      </c>
      <c r="J15" s="118">
        <f>J16+J20+J31</f>
        <v>8630.1</v>
      </c>
    </row>
    <row r="16" spans="1:10" s="85" customFormat="1" ht="94.5" x14ac:dyDescent="0.25">
      <c r="A16" s="114" t="s">
        <v>593</v>
      </c>
      <c r="B16" s="115">
        <v>871</v>
      </c>
      <c r="C16" s="116" t="s">
        <v>141</v>
      </c>
      <c r="D16" s="116" t="s">
        <v>159</v>
      </c>
      <c r="E16" s="116" t="s">
        <v>161</v>
      </c>
      <c r="F16" s="117">
        <v>0</v>
      </c>
      <c r="G16" s="116" t="s">
        <v>150</v>
      </c>
      <c r="H16" s="116" t="s">
        <v>148</v>
      </c>
      <c r="I16" s="117"/>
      <c r="J16" s="118">
        <f>J17</f>
        <v>110</v>
      </c>
    </row>
    <row r="17" spans="1:10" s="85" customFormat="1" ht="47.25" x14ac:dyDescent="0.25">
      <c r="A17" s="88" t="s">
        <v>162</v>
      </c>
      <c r="B17" s="117">
        <v>871</v>
      </c>
      <c r="C17" s="116" t="s">
        <v>141</v>
      </c>
      <c r="D17" s="116" t="s">
        <v>159</v>
      </c>
      <c r="E17" s="116" t="s">
        <v>161</v>
      </c>
      <c r="F17" s="116" t="s">
        <v>147</v>
      </c>
      <c r="G17" s="116" t="s">
        <v>141</v>
      </c>
      <c r="H17" s="116" t="s">
        <v>148</v>
      </c>
      <c r="I17" s="116"/>
      <c r="J17" s="118">
        <f>J18</f>
        <v>110</v>
      </c>
    </row>
    <row r="18" spans="1:10" s="85" customFormat="1" ht="47.25" x14ac:dyDescent="0.25">
      <c r="A18" s="88" t="s">
        <v>162</v>
      </c>
      <c r="B18" s="117">
        <v>871</v>
      </c>
      <c r="C18" s="116" t="s">
        <v>141</v>
      </c>
      <c r="D18" s="116" t="s">
        <v>159</v>
      </c>
      <c r="E18" s="116" t="s">
        <v>161</v>
      </c>
      <c r="F18" s="116" t="s">
        <v>147</v>
      </c>
      <c r="G18" s="116" t="s">
        <v>141</v>
      </c>
      <c r="H18" s="116" t="s">
        <v>163</v>
      </c>
      <c r="I18" s="116"/>
      <c r="J18" s="118">
        <f>J19</f>
        <v>110</v>
      </c>
    </row>
    <row r="19" spans="1:10" s="85" customFormat="1" ht="47.25" x14ac:dyDescent="0.25">
      <c r="A19" s="88" t="s">
        <v>156</v>
      </c>
      <c r="B19" s="117">
        <v>871</v>
      </c>
      <c r="C19" s="116" t="s">
        <v>141</v>
      </c>
      <c r="D19" s="116" t="s">
        <v>159</v>
      </c>
      <c r="E19" s="116" t="s">
        <v>161</v>
      </c>
      <c r="F19" s="116" t="s">
        <v>147</v>
      </c>
      <c r="G19" s="116" t="s">
        <v>141</v>
      </c>
      <c r="H19" s="116" t="s">
        <v>163</v>
      </c>
      <c r="I19" s="116" t="s">
        <v>164</v>
      </c>
      <c r="J19" s="118">
        <v>110</v>
      </c>
    </row>
    <row r="20" spans="1:10" ht="31.5" x14ac:dyDescent="0.25">
      <c r="A20" s="114" t="s">
        <v>165</v>
      </c>
      <c r="B20" s="117">
        <v>871</v>
      </c>
      <c r="C20" s="116" t="s">
        <v>141</v>
      </c>
      <c r="D20" s="117" t="s">
        <v>159</v>
      </c>
      <c r="E20" s="116">
        <v>92</v>
      </c>
      <c r="F20" s="117">
        <v>0</v>
      </c>
      <c r="G20" s="116" t="s">
        <v>150</v>
      </c>
      <c r="H20" s="116" t="s">
        <v>148</v>
      </c>
      <c r="I20" s="117"/>
      <c r="J20" s="118">
        <f>J21+J24</f>
        <v>7940</v>
      </c>
    </row>
    <row r="21" spans="1:10" ht="31.5" x14ac:dyDescent="0.25">
      <c r="A21" s="119" t="s">
        <v>166</v>
      </c>
      <c r="B21" s="117">
        <v>871</v>
      </c>
      <c r="C21" s="116" t="s">
        <v>141</v>
      </c>
      <c r="D21" s="117" t="s">
        <v>159</v>
      </c>
      <c r="E21" s="116">
        <v>92</v>
      </c>
      <c r="F21" s="117">
        <v>1</v>
      </c>
      <c r="G21" s="116" t="s">
        <v>150</v>
      </c>
      <c r="H21" s="116" t="s">
        <v>148</v>
      </c>
      <c r="I21" s="117"/>
      <c r="J21" s="118">
        <f>J22</f>
        <v>797.3</v>
      </c>
    </row>
    <row r="22" spans="1:10" ht="110.25" x14ac:dyDescent="0.25">
      <c r="A22" s="119" t="s">
        <v>167</v>
      </c>
      <c r="B22" s="117">
        <v>871</v>
      </c>
      <c r="C22" s="116" t="s">
        <v>141</v>
      </c>
      <c r="D22" s="117" t="s">
        <v>159</v>
      </c>
      <c r="E22" s="116">
        <v>92</v>
      </c>
      <c r="F22" s="117">
        <v>1</v>
      </c>
      <c r="G22" s="116" t="s">
        <v>150</v>
      </c>
      <c r="H22" s="116" t="s">
        <v>152</v>
      </c>
      <c r="I22" s="117"/>
      <c r="J22" s="118">
        <f>J23</f>
        <v>797.3</v>
      </c>
    </row>
    <row r="23" spans="1:10" ht="31.5" x14ac:dyDescent="0.25">
      <c r="A23" s="114" t="s">
        <v>153</v>
      </c>
      <c r="B23" s="117">
        <v>871</v>
      </c>
      <c r="C23" s="116" t="s">
        <v>141</v>
      </c>
      <c r="D23" s="117" t="s">
        <v>159</v>
      </c>
      <c r="E23" s="116">
        <v>92</v>
      </c>
      <c r="F23" s="117">
        <v>1</v>
      </c>
      <c r="G23" s="116" t="s">
        <v>150</v>
      </c>
      <c r="H23" s="116" t="s">
        <v>152</v>
      </c>
      <c r="I23" s="117">
        <v>120</v>
      </c>
      <c r="J23" s="118">
        <v>797.3</v>
      </c>
    </row>
    <row r="24" spans="1:10" s="86" customFormat="1" ht="31.5" x14ac:dyDescent="0.25">
      <c r="A24" s="88" t="s">
        <v>168</v>
      </c>
      <c r="B24" s="117">
        <v>871</v>
      </c>
      <c r="C24" s="116" t="s">
        <v>141</v>
      </c>
      <c r="D24" s="117" t="s">
        <v>159</v>
      </c>
      <c r="E24" s="116">
        <v>92</v>
      </c>
      <c r="F24" s="117">
        <v>2</v>
      </c>
      <c r="G24" s="116" t="s">
        <v>150</v>
      </c>
      <c r="H24" s="116" t="s">
        <v>148</v>
      </c>
      <c r="I24" s="117"/>
      <c r="J24" s="118">
        <f>J25+J27</f>
        <v>7142.7</v>
      </c>
    </row>
    <row r="25" spans="1:10" s="86" customFormat="1" ht="110.25" x14ac:dyDescent="0.25">
      <c r="A25" s="88" t="s">
        <v>167</v>
      </c>
      <c r="B25" s="117">
        <v>871</v>
      </c>
      <c r="C25" s="116" t="s">
        <v>141</v>
      </c>
      <c r="D25" s="117" t="s">
        <v>159</v>
      </c>
      <c r="E25" s="116">
        <v>92</v>
      </c>
      <c r="F25" s="117">
        <v>2</v>
      </c>
      <c r="G25" s="116" t="s">
        <v>150</v>
      </c>
      <c r="H25" s="116" t="s">
        <v>152</v>
      </c>
      <c r="I25" s="117"/>
      <c r="J25" s="118">
        <f>J26</f>
        <v>6258.3</v>
      </c>
    </row>
    <row r="26" spans="1:10" ht="31.5" x14ac:dyDescent="0.25">
      <c r="A26" s="114" t="s">
        <v>153</v>
      </c>
      <c r="B26" s="117">
        <v>871</v>
      </c>
      <c r="C26" s="116" t="s">
        <v>141</v>
      </c>
      <c r="D26" s="117" t="s">
        <v>159</v>
      </c>
      <c r="E26" s="116">
        <v>92</v>
      </c>
      <c r="F26" s="117">
        <v>2</v>
      </c>
      <c r="G26" s="116" t="s">
        <v>150</v>
      </c>
      <c r="H26" s="116" t="s">
        <v>152</v>
      </c>
      <c r="I26" s="117">
        <v>120</v>
      </c>
      <c r="J26" s="118">
        <v>6258.3</v>
      </c>
    </row>
    <row r="27" spans="1:10" ht="94.5" x14ac:dyDescent="0.25">
      <c r="A27" s="88" t="s">
        <v>169</v>
      </c>
      <c r="B27" s="117">
        <v>871</v>
      </c>
      <c r="C27" s="116" t="s">
        <v>141</v>
      </c>
      <c r="D27" s="117" t="s">
        <v>159</v>
      </c>
      <c r="E27" s="116">
        <v>92</v>
      </c>
      <c r="F27" s="117">
        <v>2</v>
      </c>
      <c r="G27" s="116" t="s">
        <v>150</v>
      </c>
      <c r="H27" s="116" t="s">
        <v>155</v>
      </c>
      <c r="I27" s="117"/>
      <c r="J27" s="118">
        <f>SUM(J28:J30)</f>
        <v>884.4</v>
      </c>
    </row>
    <row r="28" spans="1:10" ht="31.5" x14ac:dyDescent="0.25">
      <c r="A28" s="114" t="s">
        <v>153</v>
      </c>
      <c r="B28" s="117">
        <v>871</v>
      </c>
      <c r="C28" s="116" t="s">
        <v>141</v>
      </c>
      <c r="D28" s="117" t="s">
        <v>159</v>
      </c>
      <c r="E28" s="116">
        <v>92</v>
      </c>
      <c r="F28" s="117">
        <v>2</v>
      </c>
      <c r="G28" s="116" t="s">
        <v>150</v>
      </c>
      <c r="H28" s="116" t="s">
        <v>155</v>
      </c>
      <c r="I28" s="117">
        <v>120</v>
      </c>
      <c r="J28" s="118">
        <v>14.4</v>
      </c>
    </row>
    <row r="29" spans="1:10" ht="47.25" x14ac:dyDescent="0.25">
      <c r="A29" s="88" t="s">
        <v>156</v>
      </c>
      <c r="B29" s="117">
        <v>871</v>
      </c>
      <c r="C29" s="116" t="s">
        <v>141</v>
      </c>
      <c r="D29" s="117" t="s">
        <v>159</v>
      </c>
      <c r="E29" s="116">
        <v>92</v>
      </c>
      <c r="F29" s="117">
        <v>2</v>
      </c>
      <c r="G29" s="116" t="s">
        <v>150</v>
      </c>
      <c r="H29" s="116" t="s">
        <v>155</v>
      </c>
      <c r="I29" s="117">
        <v>240</v>
      </c>
      <c r="J29" s="118">
        <v>792</v>
      </c>
    </row>
    <row r="30" spans="1:10" ht="31.5" x14ac:dyDescent="0.25">
      <c r="A30" s="88" t="s">
        <v>157</v>
      </c>
      <c r="B30" s="117">
        <v>871</v>
      </c>
      <c r="C30" s="116" t="s">
        <v>141</v>
      </c>
      <c r="D30" s="117" t="s">
        <v>159</v>
      </c>
      <c r="E30" s="116">
        <v>92</v>
      </c>
      <c r="F30" s="117">
        <v>2</v>
      </c>
      <c r="G30" s="116" t="s">
        <v>150</v>
      </c>
      <c r="H30" s="116" t="s">
        <v>155</v>
      </c>
      <c r="I30" s="117">
        <v>850</v>
      </c>
      <c r="J30" s="118">
        <v>78</v>
      </c>
    </row>
    <row r="31" spans="1:10" ht="31.5" x14ac:dyDescent="0.25">
      <c r="A31" s="88" t="s">
        <v>170</v>
      </c>
      <c r="B31" s="117">
        <v>871</v>
      </c>
      <c r="C31" s="116" t="s">
        <v>141</v>
      </c>
      <c r="D31" s="117" t="s">
        <v>159</v>
      </c>
      <c r="E31" s="116">
        <v>97</v>
      </c>
      <c r="F31" s="117">
        <v>0</v>
      </c>
      <c r="G31" s="116" t="s">
        <v>150</v>
      </c>
      <c r="H31" s="116" t="s">
        <v>148</v>
      </c>
      <c r="I31" s="117"/>
      <c r="J31" s="118">
        <f>J32</f>
        <v>580.1</v>
      </c>
    </row>
    <row r="32" spans="1:10" ht="94.5" x14ac:dyDescent="0.25">
      <c r="A32" s="88" t="s">
        <v>171</v>
      </c>
      <c r="B32" s="117">
        <v>871</v>
      </c>
      <c r="C32" s="116" t="s">
        <v>141</v>
      </c>
      <c r="D32" s="117" t="s">
        <v>159</v>
      </c>
      <c r="E32" s="116">
        <v>97</v>
      </c>
      <c r="F32" s="117">
        <v>2</v>
      </c>
      <c r="G32" s="116" t="s">
        <v>150</v>
      </c>
      <c r="H32" s="116" t="s">
        <v>148</v>
      </c>
      <c r="I32" s="117"/>
      <c r="J32" s="118">
        <f>J33+J35+J37+J39</f>
        <v>580.1</v>
      </c>
    </row>
    <row r="33" spans="1:10" ht="409.5" x14ac:dyDescent="0.25">
      <c r="A33" s="88" t="s">
        <v>459</v>
      </c>
      <c r="B33" s="116" t="s">
        <v>94</v>
      </c>
      <c r="C33" s="116" t="s">
        <v>141</v>
      </c>
      <c r="D33" s="116" t="s">
        <v>159</v>
      </c>
      <c r="E33" s="116" t="s">
        <v>172</v>
      </c>
      <c r="F33" s="117">
        <v>2</v>
      </c>
      <c r="G33" s="116" t="s">
        <v>150</v>
      </c>
      <c r="H33" s="116" t="s">
        <v>447</v>
      </c>
      <c r="I33" s="117"/>
      <c r="J33" s="118">
        <f>J34</f>
        <v>226.7</v>
      </c>
    </row>
    <row r="34" spans="1:10" ht="31.5" x14ac:dyDescent="0.25">
      <c r="A34" s="120" t="s">
        <v>173</v>
      </c>
      <c r="B34" s="116" t="s">
        <v>94</v>
      </c>
      <c r="C34" s="116" t="s">
        <v>141</v>
      </c>
      <c r="D34" s="116" t="s">
        <v>159</v>
      </c>
      <c r="E34" s="116" t="s">
        <v>172</v>
      </c>
      <c r="F34" s="117">
        <v>2</v>
      </c>
      <c r="G34" s="116" t="s">
        <v>150</v>
      </c>
      <c r="H34" s="116" t="s">
        <v>447</v>
      </c>
      <c r="I34" s="117">
        <v>540</v>
      </c>
      <c r="J34" s="118">
        <v>226.7</v>
      </c>
    </row>
    <row r="35" spans="1:10" ht="78.75" x14ac:dyDescent="0.25">
      <c r="A35" s="88" t="s">
        <v>460</v>
      </c>
      <c r="B35" s="117">
        <v>871</v>
      </c>
      <c r="C35" s="116" t="s">
        <v>141</v>
      </c>
      <c r="D35" s="117" t="s">
        <v>159</v>
      </c>
      <c r="E35" s="116">
        <v>97</v>
      </c>
      <c r="F35" s="117">
        <v>2</v>
      </c>
      <c r="G35" s="116" t="s">
        <v>150</v>
      </c>
      <c r="H35" s="116" t="s">
        <v>174</v>
      </c>
      <c r="I35" s="117"/>
      <c r="J35" s="118">
        <f>J36</f>
        <v>123.3</v>
      </c>
    </row>
    <row r="36" spans="1:10" ht="31.5" x14ac:dyDescent="0.25">
      <c r="A36" s="120" t="s">
        <v>173</v>
      </c>
      <c r="B36" s="117">
        <v>871</v>
      </c>
      <c r="C36" s="116" t="s">
        <v>141</v>
      </c>
      <c r="D36" s="117" t="s">
        <v>159</v>
      </c>
      <c r="E36" s="116">
        <v>97</v>
      </c>
      <c r="F36" s="117">
        <v>2</v>
      </c>
      <c r="G36" s="116" t="s">
        <v>150</v>
      </c>
      <c r="H36" s="116" t="s">
        <v>174</v>
      </c>
      <c r="I36" s="117">
        <v>540</v>
      </c>
      <c r="J36" s="118">
        <v>123.3</v>
      </c>
    </row>
    <row r="37" spans="1:10" ht="78.75" x14ac:dyDescent="0.25">
      <c r="A37" s="88" t="s">
        <v>471</v>
      </c>
      <c r="B37" s="117">
        <v>871</v>
      </c>
      <c r="C37" s="116" t="s">
        <v>141</v>
      </c>
      <c r="D37" s="117" t="s">
        <v>159</v>
      </c>
      <c r="E37" s="116">
        <v>97</v>
      </c>
      <c r="F37" s="117">
        <v>2</v>
      </c>
      <c r="G37" s="116" t="s">
        <v>150</v>
      </c>
      <c r="H37" s="116" t="s">
        <v>175</v>
      </c>
      <c r="I37" s="117"/>
      <c r="J37" s="118">
        <f>J38</f>
        <v>92.3</v>
      </c>
    </row>
    <row r="38" spans="1:10" ht="31.5" x14ac:dyDescent="0.25">
      <c r="A38" s="120" t="s">
        <v>173</v>
      </c>
      <c r="B38" s="117">
        <v>871</v>
      </c>
      <c r="C38" s="116" t="s">
        <v>141</v>
      </c>
      <c r="D38" s="117" t="s">
        <v>159</v>
      </c>
      <c r="E38" s="116">
        <v>97</v>
      </c>
      <c r="F38" s="117">
        <v>2</v>
      </c>
      <c r="G38" s="116" t="s">
        <v>150</v>
      </c>
      <c r="H38" s="116" t="s">
        <v>175</v>
      </c>
      <c r="I38" s="117">
        <v>540</v>
      </c>
      <c r="J38" s="118">
        <v>92.3</v>
      </c>
    </row>
    <row r="39" spans="1:10" ht="110.25" x14ac:dyDescent="0.25">
      <c r="A39" s="88" t="s">
        <v>461</v>
      </c>
      <c r="B39" s="117">
        <v>871</v>
      </c>
      <c r="C39" s="116" t="s">
        <v>141</v>
      </c>
      <c r="D39" s="117" t="s">
        <v>159</v>
      </c>
      <c r="E39" s="116">
        <v>97</v>
      </c>
      <c r="F39" s="117">
        <v>2</v>
      </c>
      <c r="G39" s="116" t="s">
        <v>150</v>
      </c>
      <c r="H39" s="116" t="s">
        <v>177</v>
      </c>
      <c r="I39" s="117"/>
      <c r="J39" s="118">
        <f>J40</f>
        <v>137.80000000000001</v>
      </c>
    </row>
    <row r="40" spans="1:10" ht="31.5" x14ac:dyDescent="0.25">
      <c r="A40" s="120" t="s">
        <v>173</v>
      </c>
      <c r="B40" s="117">
        <v>871</v>
      </c>
      <c r="C40" s="116" t="s">
        <v>141</v>
      </c>
      <c r="D40" s="117" t="s">
        <v>159</v>
      </c>
      <c r="E40" s="116">
        <v>97</v>
      </c>
      <c r="F40" s="117">
        <v>2</v>
      </c>
      <c r="G40" s="116" t="s">
        <v>150</v>
      </c>
      <c r="H40" s="116" t="s">
        <v>177</v>
      </c>
      <c r="I40" s="117">
        <v>540</v>
      </c>
      <c r="J40" s="118">
        <v>137.80000000000001</v>
      </c>
    </row>
    <row r="41" spans="1:10" ht="63" x14ac:dyDescent="0.25">
      <c r="A41" s="88" t="s">
        <v>178</v>
      </c>
      <c r="B41" s="116">
        <v>871</v>
      </c>
      <c r="C41" s="116" t="s">
        <v>141</v>
      </c>
      <c r="D41" s="116" t="s">
        <v>179</v>
      </c>
      <c r="E41" s="116"/>
      <c r="F41" s="116"/>
      <c r="G41" s="116"/>
      <c r="H41" s="116"/>
      <c r="I41" s="116"/>
      <c r="J41" s="118">
        <f>J42</f>
        <v>165.3</v>
      </c>
    </row>
    <row r="42" spans="1:10" ht="31.5" x14ac:dyDescent="0.25">
      <c r="A42" s="88" t="s">
        <v>173</v>
      </c>
      <c r="B42" s="116" t="s">
        <v>94</v>
      </c>
      <c r="C42" s="116" t="s">
        <v>141</v>
      </c>
      <c r="D42" s="116" t="s">
        <v>179</v>
      </c>
      <c r="E42" s="116" t="s">
        <v>172</v>
      </c>
      <c r="F42" s="116" t="s">
        <v>147</v>
      </c>
      <c r="G42" s="116" t="s">
        <v>150</v>
      </c>
      <c r="H42" s="116" t="s">
        <v>148</v>
      </c>
      <c r="I42" s="116"/>
      <c r="J42" s="118">
        <f>J43</f>
        <v>165.3</v>
      </c>
    </row>
    <row r="43" spans="1:10" ht="94.5" x14ac:dyDescent="0.25">
      <c r="A43" s="88" t="s">
        <v>171</v>
      </c>
      <c r="B43" s="116" t="s">
        <v>94</v>
      </c>
      <c r="C43" s="116" t="s">
        <v>141</v>
      </c>
      <c r="D43" s="116" t="s">
        <v>179</v>
      </c>
      <c r="E43" s="116" t="s">
        <v>172</v>
      </c>
      <c r="F43" s="116" t="s">
        <v>180</v>
      </c>
      <c r="G43" s="116" t="s">
        <v>150</v>
      </c>
      <c r="H43" s="116" t="s">
        <v>148</v>
      </c>
      <c r="I43" s="116"/>
      <c r="J43" s="118">
        <f>J44</f>
        <v>165.3</v>
      </c>
    </row>
    <row r="44" spans="1:10" ht="63" x14ac:dyDescent="0.25">
      <c r="A44" s="88" t="s">
        <v>181</v>
      </c>
      <c r="B44" s="117">
        <v>871</v>
      </c>
      <c r="C44" s="116" t="s">
        <v>141</v>
      </c>
      <c r="D44" s="116" t="s">
        <v>179</v>
      </c>
      <c r="E44" s="116">
        <v>97</v>
      </c>
      <c r="F44" s="117">
        <v>2</v>
      </c>
      <c r="G44" s="116" t="s">
        <v>150</v>
      </c>
      <c r="H44" s="116" t="s">
        <v>182</v>
      </c>
      <c r="I44" s="117"/>
      <c r="J44" s="118">
        <f>J45</f>
        <v>165.3</v>
      </c>
    </row>
    <row r="45" spans="1:10" ht="31.5" x14ac:dyDescent="0.25">
      <c r="A45" s="120" t="s">
        <v>173</v>
      </c>
      <c r="B45" s="117">
        <v>871</v>
      </c>
      <c r="C45" s="116" t="s">
        <v>141</v>
      </c>
      <c r="D45" s="116" t="s">
        <v>179</v>
      </c>
      <c r="E45" s="116">
        <v>97</v>
      </c>
      <c r="F45" s="117">
        <v>2</v>
      </c>
      <c r="G45" s="116" t="s">
        <v>150</v>
      </c>
      <c r="H45" s="116" t="s">
        <v>182</v>
      </c>
      <c r="I45" s="117">
        <v>540</v>
      </c>
      <c r="J45" s="118">
        <v>165.3</v>
      </c>
    </row>
    <row r="46" spans="1:10" ht="31.5" x14ac:dyDescent="0.25">
      <c r="A46" s="88" t="s">
        <v>183</v>
      </c>
      <c r="B46" s="117">
        <v>871</v>
      </c>
      <c r="C46" s="116" t="s">
        <v>141</v>
      </c>
      <c r="D46" s="116" t="s">
        <v>184</v>
      </c>
      <c r="E46" s="116"/>
      <c r="F46" s="117"/>
      <c r="G46" s="116"/>
      <c r="H46" s="116"/>
      <c r="I46" s="117"/>
      <c r="J46" s="118">
        <f>J47</f>
        <v>572.79999999999995</v>
      </c>
    </row>
    <row r="47" spans="1:10" ht="47.25" x14ac:dyDescent="0.25">
      <c r="A47" s="121" t="s">
        <v>185</v>
      </c>
      <c r="B47" s="117">
        <v>871</v>
      </c>
      <c r="C47" s="122" t="s">
        <v>141</v>
      </c>
      <c r="D47" s="122" t="s">
        <v>184</v>
      </c>
      <c r="E47" s="123">
        <v>93</v>
      </c>
      <c r="F47" s="122" t="s">
        <v>186</v>
      </c>
      <c r="G47" s="122" t="s">
        <v>150</v>
      </c>
      <c r="H47" s="116" t="s">
        <v>148</v>
      </c>
      <c r="I47" s="117"/>
      <c r="J47" s="118">
        <f>J48</f>
        <v>572.79999999999995</v>
      </c>
    </row>
    <row r="48" spans="1:10" ht="110.25" x14ac:dyDescent="0.25">
      <c r="A48" s="121" t="s">
        <v>187</v>
      </c>
      <c r="B48" s="117">
        <v>871</v>
      </c>
      <c r="C48" s="122" t="s">
        <v>141</v>
      </c>
      <c r="D48" s="122" t="s">
        <v>184</v>
      </c>
      <c r="E48" s="123">
        <v>93</v>
      </c>
      <c r="F48" s="122" t="s">
        <v>186</v>
      </c>
      <c r="G48" s="122" t="s">
        <v>150</v>
      </c>
      <c r="H48" s="116" t="s">
        <v>188</v>
      </c>
      <c r="I48" s="117"/>
      <c r="J48" s="118">
        <f>J49</f>
        <v>572.79999999999995</v>
      </c>
    </row>
    <row r="49" spans="1:10" ht="31.5" x14ac:dyDescent="0.25">
      <c r="A49" s="88" t="s">
        <v>418</v>
      </c>
      <c r="B49" s="117">
        <v>871</v>
      </c>
      <c r="C49" s="116" t="s">
        <v>141</v>
      </c>
      <c r="D49" s="116" t="s">
        <v>184</v>
      </c>
      <c r="E49" s="117">
        <v>93</v>
      </c>
      <c r="F49" s="116" t="s">
        <v>186</v>
      </c>
      <c r="G49" s="116" t="s">
        <v>150</v>
      </c>
      <c r="H49" s="116" t="s">
        <v>188</v>
      </c>
      <c r="I49" s="117">
        <v>880</v>
      </c>
      <c r="J49" s="118">
        <v>572.79999999999995</v>
      </c>
    </row>
    <row r="50" spans="1:10" ht="15.75" x14ac:dyDescent="0.25">
      <c r="A50" s="114" t="s">
        <v>189</v>
      </c>
      <c r="B50" s="117">
        <v>871</v>
      </c>
      <c r="C50" s="116" t="s">
        <v>141</v>
      </c>
      <c r="D50" s="117">
        <v>11</v>
      </c>
      <c r="E50" s="116"/>
      <c r="F50" s="117"/>
      <c r="G50" s="116"/>
      <c r="H50" s="116"/>
      <c r="I50" s="117" t="s">
        <v>143</v>
      </c>
      <c r="J50" s="124">
        <f>J51</f>
        <v>300</v>
      </c>
    </row>
    <row r="51" spans="1:10" ht="31.5" x14ac:dyDescent="0.25">
      <c r="A51" s="114" t="s">
        <v>189</v>
      </c>
      <c r="B51" s="117">
        <v>871</v>
      </c>
      <c r="C51" s="116" t="s">
        <v>141</v>
      </c>
      <c r="D51" s="117">
        <v>11</v>
      </c>
      <c r="E51" s="116">
        <v>94</v>
      </c>
      <c r="F51" s="117">
        <v>0</v>
      </c>
      <c r="G51" s="116" t="s">
        <v>150</v>
      </c>
      <c r="H51" s="116" t="s">
        <v>148</v>
      </c>
      <c r="I51" s="117"/>
      <c r="J51" s="124">
        <f>J52</f>
        <v>300</v>
      </c>
    </row>
    <row r="52" spans="1:10" s="85" customFormat="1" ht="31.5" x14ac:dyDescent="0.25">
      <c r="A52" s="114" t="s">
        <v>190</v>
      </c>
      <c r="B52" s="117">
        <v>871</v>
      </c>
      <c r="C52" s="116" t="s">
        <v>141</v>
      </c>
      <c r="D52" s="117">
        <v>11</v>
      </c>
      <c r="E52" s="116">
        <v>94</v>
      </c>
      <c r="F52" s="117">
        <v>1</v>
      </c>
      <c r="G52" s="116" t="s">
        <v>150</v>
      </c>
      <c r="H52" s="116" t="s">
        <v>148</v>
      </c>
      <c r="I52" s="117" t="s">
        <v>143</v>
      </c>
      <c r="J52" s="124">
        <f>J53</f>
        <v>300</v>
      </c>
    </row>
    <row r="53" spans="1:10" ht="31.5" x14ac:dyDescent="0.25">
      <c r="A53" s="114" t="s">
        <v>190</v>
      </c>
      <c r="B53" s="117">
        <v>871</v>
      </c>
      <c r="C53" s="116" t="s">
        <v>141</v>
      </c>
      <c r="D53" s="117">
        <v>11</v>
      </c>
      <c r="E53" s="116">
        <v>94</v>
      </c>
      <c r="F53" s="117">
        <v>1</v>
      </c>
      <c r="G53" s="116" t="s">
        <v>150</v>
      </c>
      <c r="H53" s="116" t="s">
        <v>191</v>
      </c>
      <c r="I53" s="117"/>
      <c r="J53" s="124">
        <f>J54</f>
        <v>300</v>
      </c>
    </row>
    <row r="54" spans="1:10" ht="31.5" x14ac:dyDescent="0.25">
      <c r="A54" s="114" t="s">
        <v>192</v>
      </c>
      <c r="B54" s="117">
        <v>871</v>
      </c>
      <c r="C54" s="116" t="s">
        <v>141</v>
      </c>
      <c r="D54" s="117">
        <v>11</v>
      </c>
      <c r="E54" s="116">
        <v>94</v>
      </c>
      <c r="F54" s="117">
        <v>1</v>
      </c>
      <c r="G54" s="116" t="s">
        <v>150</v>
      </c>
      <c r="H54" s="116" t="s">
        <v>191</v>
      </c>
      <c r="I54" s="116" t="s">
        <v>193</v>
      </c>
      <c r="J54" s="124">
        <v>300</v>
      </c>
    </row>
    <row r="55" spans="1:10" ht="15.75" x14ac:dyDescent="0.25">
      <c r="A55" s="114" t="s">
        <v>194</v>
      </c>
      <c r="B55" s="117">
        <v>871</v>
      </c>
      <c r="C55" s="116" t="s">
        <v>141</v>
      </c>
      <c r="D55" s="117">
        <v>13</v>
      </c>
      <c r="E55" s="116"/>
      <c r="F55" s="117"/>
      <c r="G55" s="116"/>
      <c r="H55" s="116"/>
      <c r="I55" s="117"/>
      <c r="J55" s="118">
        <f>J56+J67+J87+J91+J95+J111</f>
        <v>3995.9999999999995</v>
      </c>
    </row>
    <row r="56" spans="1:10" ht="78.75" x14ac:dyDescent="0.25">
      <c r="A56" s="114" t="s">
        <v>195</v>
      </c>
      <c r="B56" s="117">
        <v>871</v>
      </c>
      <c r="C56" s="116" t="s">
        <v>141</v>
      </c>
      <c r="D56" s="117">
        <v>13</v>
      </c>
      <c r="E56" s="116" t="s">
        <v>141</v>
      </c>
      <c r="F56" s="117">
        <v>0</v>
      </c>
      <c r="G56" s="116" t="s">
        <v>150</v>
      </c>
      <c r="H56" s="116" t="s">
        <v>148</v>
      </c>
      <c r="I56" s="117"/>
      <c r="J56" s="118">
        <f>J57+J64</f>
        <v>2845.3999999999996</v>
      </c>
    </row>
    <row r="57" spans="1:10" ht="31.5" x14ac:dyDescent="0.25">
      <c r="A57" s="114" t="s">
        <v>196</v>
      </c>
      <c r="B57" s="117">
        <v>871</v>
      </c>
      <c r="C57" s="116" t="s">
        <v>141</v>
      </c>
      <c r="D57" s="117">
        <v>13</v>
      </c>
      <c r="E57" s="116" t="s">
        <v>141</v>
      </c>
      <c r="F57" s="117">
        <v>1</v>
      </c>
      <c r="G57" s="116" t="s">
        <v>150</v>
      </c>
      <c r="H57" s="116" t="s">
        <v>148</v>
      </c>
      <c r="I57" s="117"/>
      <c r="J57" s="118">
        <f>J58+J60+J62</f>
        <v>2267.1999999999998</v>
      </c>
    </row>
    <row r="58" spans="1:10" ht="31.5" x14ac:dyDescent="0.25">
      <c r="A58" s="88" t="s">
        <v>197</v>
      </c>
      <c r="B58" s="117">
        <v>871</v>
      </c>
      <c r="C58" s="116" t="s">
        <v>141</v>
      </c>
      <c r="D58" s="117">
        <v>13</v>
      </c>
      <c r="E58" s="116" t="s">
        <v>141</v>
      </c>
      <c r="F58" s="117">
        <v>1</v>
      </c>
      <c r="G58" s="116" t="s">
        <v>150</v>
      </c>
      <c r="H58" s="116" t="s">
        <v>198</v>
      </c>
      <c r="I58" s="117"/>
      <c r="J58" s="118">
        <f>J59</f>
        <v>1566</v>
      </c>
    </row>
    <row r="59" spans="1:10" ht="47.25" x14ac:dyDescent="0.25">
      <c r="A59" s="88" t="s">
        <v>156</v>
      </c>
      <c r="B59" s="117">
        <v>871</v>
      </c>
      <c r="C59" s="116" t="s">
        <v>141</v>
      </c>
      <c r="D59" s="117">
        <v>13</v>
      </c>
      <c r="E59" s="116" t="s">
        <v>141</v>
      </c>
      <c r="F59" s="117">
        <v>1</v>
      </c>
      <c r="G59" s="116" t="s">
        <v>150</v>
      </c>
      <c r="H59" s="116" t="s">
        <v>198</v>
      </c>
      <c r="I59" s="117">
        <v>240</v>
      </c>
      <c r="J59" s="118">
        <v>1566</v>
      </c>
    </row>
    <row r="60" spans="1:10" ht="31.5" x14ac:dyDescent="0.25">
      <c r="A60" s="88" t="s">
        <v>199</v>
      </c>
      <c r="B60" s="117">
        <v>871</v>
      </c>
      <c r="C60" s="116" t="s">
        <v>141</v>
      </c>
      <c r="D60" s="117">
        <v>13</v>
      </c>
      <c r="E60" s="116" t="s">
        <v>141</v>
      </c>
      <c r="F60" s="117">
        <v>1</v>
      </c>
      <c r="G60" s="116" t="s">
        <v>150</v>
      </c>
      <c r="H60" s="116" t="s">
        <v>200</v>
      </c>
      <c r="I60" s="117"/>
      <c r="J60" s="118">
        <f>J61</f>
        <v>372.3</v>
      </c>
    </row>
    <row r="61" spans="1:10" ht="47.25" x14ac:dyDescent="0.25">
      <c r="A61" s="88" t="s">
        <v>156</v>
      </c>
      <c r="B61" s="117">
        <v>871</v>
      </c>
      <c r="C61" s="116" t="s">
        <v>141</v>
      </c>
      <c r="D61" s="117">
        <v>13</v>
      </c>
      <c r="E61" s="116" t="s">
        <v>141</v>
      </c>
      <c r="F61" s="117">
        <v>1</v>
      </c>
      <c r="G61" s="116" t="s">
        <v>150</v>
      </c>
      <c r="H61" s="116" t="s">
        <v>200</v>
      </c>
      <c r="I61" s="117">
        <v>240</v>
      </c>
      <c r="J61" s="118">
        <v>372.3</v>
      </c>
    </row>
    <row r="62" spans="1:10" ht="31.5" x14ac:dyDescent="0.25">
      <c r="A62" s="88" t="s">
        <v>201</v>
      </c>
      <c r="B62" s="117">
        <v>871</v>
      </c>
      <c r="C62" s="116" t="s">
        <v>141</v>
      </c>
      <c r="D62" s="117">
        <v>13</v>
      </c>
      <c r="E62" s="116" t="s">
        <v>141</v>
      </c>
      <c r="F62" s="117">
        <v>1</v>
      </c>
      <c r="G62" s="116" t="s">
        <v>150</v>
      </c>
      <c r="H62" s="116" t="s">
        <v>202</v>
      </c>
      <c r="I62" s="117"/>
      <c r="J62" s="118">
        <f>J63</f>
        <v>328.9</v>
      </c>
    </row>
    <row r="63" spans="1:10" s="85" customFormat="1" ht="47.25" x14ac:dyDescent="0.25">
      <c r="A63" s="88" t="s">
        <v>156</v>
      </c>
      <c r="B63" s="117">
        <v>871</v>
      </c>
      <c r="C63" s="116" t="s">
        <v>141</v>
      </c>
      <c r="D63" s="117">
        <v>13</v>
      </c>
      <c r="E63" s="116" t="s">
        <v>141</v>
      </c>
      <c r="F63" s="117">
        <v>1</v>
      </c>
      <c r="G63" s="116" t="s">
        <v>150</v>
      </c>
      <c r="H63" s="116" t="s">
        <v>202</v>
      </c>
      <c r="I63" s="117">
        <v>240</v>
      </c>
      <c r="J63" s="118">
        <v>328.9</v>
      </c>
    </row>
    <row r="64" spans="1:10" ht="47.25" x14ac:dyDescent="0.25">
      <c r="A64" s="88" t="s">
        <v>203</v>
      </c>
      <c r="B64" s="117">
        <v>871</v>
      </c>
      <c r="C64" s="116" t="s">
        <v>141</v>
      </c>
      <c r="D64" s="117">
        <v>13</v>
      </c>
      <c r="E64" s="116" t="s">
        <v>141</v>
      </c>
      <c r="F64" s="117">
        <v>2</v>
      </c>
      <c r="G64" s="116" t="s">
        <v>150</v>
      </c>
      <c r="H64" s="116" t="s">
        <v>148</v>
      </c>
      <c r="I64" s="117"/>
      <c r="J64" s="118">
        <f>J65</f>
        <v>578.20000000000005</v>
      </c>
    </row>
    <row r="65" spans="1:10" ht="47.25" x14ac:dyDescent="0.25">
      <c r="A65" s="88" t="s">
        <v>204</v>
      </c>
      <c r="B65" s="117">
        <v>871</v>
      </c>
      <c r="C65" s="116" t="s">
        <v>141</v>
      </c>
      <c r="D65" s="117">
        <v>13</v>
      </c>
      <c r="E65" s="116" t="s">
        <v>141</v>
      </c>
      <c r="F65" s="117">
        <v>2</v>
      </c>
      <c r="G65" s="116" t="s">
        <v>150</v>
      </c>
      <c r="H65" s="116" t="s">
        <v>205</v>
      </c>
      <c r="I65" s="117"/>
      <c r="J65" s="118">
        <f>J66</f>
        <v>578.20000000000005</v>
      </c>
    </row>
    <row r="66" spans="1:10" ht="47.25" x14ac:dyDescent="0.25">
      <c r="A66" s="88" t="s">
        <v>156</v>
      </c>
      <c r="B66" s="117">
        <v>871</v>
      </c>
      <c r="C66" s="116" t="s">
        <v>141</v>
      </c>
      <c r="D66" s="117">
        <v>13</v>
      </c>
      <c r="E66" s="116" t="s">
        <v>141</v>
      </c>
      <c r="F66" s="117">
        <v>2</v>
      </c>
      <c r="G66" s="116" t="s">
        <v>150</v>
      </c>
      <c r="H66" s="116" t="s">
        <v>205</v>
      </c>
      <c r="I66" s="117">
        <v>240</v>
      </c>
      <c r="J66" s="118">
        <v>578.20000000000005</v>
      </c>
    </row>
    <row r="67" spans="1:10" ht="78.75" x14ac:dyDescent="0.25">
      <c r="A67" s="114" t="s">
        <v>206</v>
      </c>
      <c r="B67" s="117">
        <v>871</v>
      </c>
      <c r="C67" s="116" t="s">
        <v>141</v>
      </c>
      <c r="D67" s="117">
        <v>13</v>
      </c>
      <c r="E67" s="116" t="s">
        <v>184</v>
      </c>
      <c r="F67" s="117">
        <v>0</v>
      </c>
      <c r="G67" s="116" t="s">
        <v>150</v>
      </c>
      <c r="H67" s="116" t="s">
        <v>148</v>
      </c>
      <c r="I67" s="117"/>
      <c r="J67" s="118">
        <f>J68</f>
        <v>951.2</v>
      </c>
    </row>
    <row r="68" spans="1:10" ht="63" x14ac:dyDescent="0.25">
      <c r="A68" s="114" t="s">
        <v>207</v>
      </c>
      <c r="B68" s="117">
        <v>871</v>
      </c>
      <c r="C68" s="116" t="s">
        <v>141</v>
      </c>
      <c r="D68" s="117">
        <v>13</v>
      </c>
      <c r="E68" s="116" t="s">
        <v>184</v>
      </c>
      <c r="F68" s="117">
        <v>1</v>
      </c>
      <c r="G68" s="116" t="s">
        <v>150</v>
      </c>
      <c r="H68" s="116" t="s">
        <v>148</v>
      </c>
      <c r="I68" s="117"/>
      <c r="J68" s="118">
        <f>J69+J72+J75+J78+J81+J84</f>
        <v>951.2</v>
      </c>
    </row>
    <row r="69" spans="1:10" ht="31.5" x14ac:dyDescent="0.25">
      <c r="A69" s="114" t="s">
        <v>208</v>
      </c>
      <c r="B69" s="117">
        <v>871</v>
      </c>
      <c r="C69" s="116" t="s">
        <v>141</v>
      </c>
      <c r="D69" s="117">
        <v>13</v>
      </c>
      <c r="E69" s="116" t="s">
        <v>184</v>
      </c>
      <c r="F69" s="117">
        <v>1</v>
      </c>
      <c r="G69" s="116" t="s">
        <v>141</v>
      </c>
      <c r="H69" s="116" t="s">
        <v>148</v>
      </c>
      <c r="I69" s="117"/>
      <c r="J69" s="118">
        <f>J70</f>
        <v>100</v>
      </c>
    </row>
    <row r="70" spans="1:10" ht="78.75" x14ac:dyDescent="0.25">
      <c r="A70" s="88" t="s">
        <v>209</v>
      </c>
      <c r="B70" s="117">
        <v>871</v>
      </c>
      <c r="C70" s="116" t="s">
        <v>141</v>
      </c>
      <c r="D70" s="116" t="s">
        <v>210</v>
      </c>
      <c r="E70" s="116" t="s">
        <v>184</v>
      </c>
      <c r="F70" s="116" t="s">
        <v>186</v>
      </c>
      <c r="G70" s="116" t="s">
        <v>141</v>
      </c>
      <c r="H70" s="116" t="s">
        <v>211</v>
      </c>
      <c r="I70" s="116"/>
      <c r="J70" s="118">
        <f>J71</f>
        <v>100</v>
      </c>
    </row>
    <row r="71" spans="1:10" ht="47.25" x14ac:dyDescent="0.25">
      <c r="A71" s="88" t="s">
        <v>156</v>
      </c>
      <c r="B71" s="117">
        <v>871</v>
      </c>
      <c r="C71" s="116" t="s">
        <v>141</v>
      </c>
      <c r="D71" s="116" t="s">
        <v>210</v>
      </c>
      <c r="E71" s="116" t="s">
        <v>184</v>
      </c>
      <c r="F71" s="116" t="s">
        <v>186</v>
      </c>
      <c r="G71" s="116" t="s">
        <v>141</v>
      </c>
      <c r="H71" s="116" t="s">
        <v>211</v>
      </c>
      <c r="I71" s="116" t="s">
        <v>164</v>
      </c>
      <c r="J71" s="118">
        <v>100</v>
      </c>
    </row>
    <row r="72" spans="1:10" ht="47.25" x14ac:dyDescent="0.25">
      <c r="A72" s="114" t="s">
        <v>212</v>
      </c>
      <c r="B72" s="117">
        <v>871</v>
      </c>
      <c r="C72" s="116" t="s">
        <v>141</v>
      </c>
      <c r="D72" s="117">
        <v>13</v>
      </c>
      <c r="E72" s="116" t="s">
        <v>184</v>
      </c>
      <c r="F72" s="117">
        <v>1</v>
      </c>
      <c r="G72" s="116" t="s">
        <v>213</v>
      </c>
      <c r="H72" s="116" t="s">
        <v>148</v>
      </c>
      <c r="I72" s="117"/>
      <c r="J72" s="118">
        <f>J73</f>
        <v>35</v>
      </c>
    </row>
    <row r="73" spans="1:10" ht="78.75" x14ac:dyDescent="0.25">
      <c r="A73" s="88" t="s">
        <v>209</v>
      </c>
      <c r="B73" s="117">
        <v>871</v>
      </c>
      <c r="C73" s="116" t="s">
        <v>141</v>
      </c>
      <c r="D73" s="116" t="s">
        <v>210</v>
      </c>
      <c r="E73" s="116" t="s">
        <v>184</v>
      </c>
      <c r="F73" s="116" t="s">
        <v>186</v>
      </c>
      <c r="G73" s="116" t="s">
        <v>213</v>
      </c>
      <c r="H73" s="116" t="s">
        <v>211</v>
      </c>
      <c r="I73" s="116"/>
      <c r="J73" s="118">
        <f>J74</f>
        <v>35</v>
      </c>
    </row>
    <row r="74" spans="1:10" ht="47.25" x14ac:dyDescent="0.25">
      <c r="A74" s="88" t="s">
        <v>156</v>
      </c>
      <c r="B74" s="117">
        <v>871</v>
      </c>
      <c r="C74" s="116" t="s">
        <v>141</v>
      </c>
      <c r="D74" s="116" t="s">
        <v>210</v>
      </c>
      <c r="E74" s="116" t="s">
        <v>184</v>
      </c>
      <c r="F74" s="116" t="s">
        <v>186</v>
      </c>
      <c r="G74" s="116" t="s">
        <v>213</v>
      </c>
      <c r="H74" s="116" t="s">
        <v>211</v>
      </c>
      <c r="I74" s="116" t="s">
        <v>164</v>
      </c>
      <c r="J74" s="118">
        <f>70-35</f>
        <v>35</v>
      </c>
    </row>
    <row r="75" spans="1:10" ht="31.5" x14ac:dyDescent="0.25">
      <c r="A75" s="114" t="s">
        <v>214</v>
      </c>
      <c r="B75" s="117">
        <v>871</v>
      </c>
      <c r="C75" s="116" t="s">
        <v>141</v>
      </c>
      <c r="D75" s="117">
        <v>13</v>
      </c>
      <c r="E75" s="116" t="s">
        <v>184</v>
      </c>
      <c r="F75" s="117">
        <v>1</v>
      </c>
      <c r="G75" s="116" t="s">
        <v>145</v>
      </c>
      <c r="H75" s="116" t="s">
        <v>148</v>
      </c>
      <c r="I75" s="117"/>
      <c r="J75" s="118">
        <f>J76</f>
        <v>556.20000000000005</v>
      </c>
    </row>
    <row r="76" spans="1:10" ht="78.75" x14ac:dyDescent="0.25">
      <c r="A76" s="88" t="s">
        <v>209</v>
      </c>
      <c r="B76" s="117">
        <v>871</v>
      </c>
      <c r="C76" s="116" t="s">
        <v>141</v>
      </c>
      <c r="D76" s="116" t="s">
        <v>210</v>
      </c>
      <c r="E76" s="116" t="s">
        <v>184</v>
      </c>
      <c r="F76" s="116" t="s">
        <v>186</v>
      </c>
      <c r="G76" s="116" t="s">
        <v>145</v>
      </c>
      <c r="H76" s="116" t="s">
        <v>211</v>
      </c>
      <c r="I76" s="116"/>
      <c r="J76" s="118">
        <f>J77</f>
        <v>556.20000000000005</v>
      </c>
    </row>
    <row r="77" spans="1:10" ht="47.25" x14ac:dyDescent="0.25">
      <c r="A77" s="88" t="s">
        <v>156</v>
      </c>
      <c r="B77" s="117">
        <v>871</v>
      </c>
      <c r="C77" s="116" t="s">
        <v>141</v>
      </c>
      <c r="D77" s="116" t="s">
        <v>210</v>
      </c>
      <c r="E77" s="116" t="s">
        <v>184</v>
      </c>
      <c r="F77" s="116" t="s">
        <v>186</v>
      </c>
      <c r="G77" s="116" t="s">
        <v>145</v>
      </c>
      <c r="H77" s="116" t="s">
        <v>211</v>
      </c>
      <c r="I77" s="116" t="s">
        <v>164</v>
      </c>
      <c r="J77" s="118">
        <v>556.20000000000005</v>
      </c>
    </row>
    <row r="78" spans="1:10" ht="31.5" x14ac:dyDescent="0.25">
      <c r="A78" s="114" t="s">
        <v>215</v>
      </c>
      <c r="B78" s="117">
        <v>871</v>
      </c>
      <c r="C78" s="116" t="s">
        <v>141</v>
      </c>
      <c r="D78" s="117">
        <v>13</v>
      </c>
      <c r="E78" s="116" t="s">
        <v>184</v>
      </c>
      <c r="F78" s="117">
        <v>1</v>
      </c>
      <c r="G78" s="116" t="s">
        <v>159</v>
      </c>
      <c r="H78" s="116" t="s">
        <v>148</v>
      </c>
      <c r="I78" s="117"/>
      <c r="J78" s="118">
        <f>J79</f>
        <v>50</v>
      </c>
    </row>
    <row r="79" spans="1:10" ht="78.75" x14ac:dyDescent="0.25">
      <c r="A79" s="88" t="s">
        <v>209</v>
      </c>
      <c r="B79" s="117">
        <v>871</v>
      </c>
      <c r="C79" s="116" t="s">
        <v>141</v>
      </c>
      <c r="D79" s="116" t="s">
        <v>210</v>
      </c>
      <c r="E79" s="116" t="s">
        <v>184</v>
      </c>
      <c r="F79" s="116" t="s">
        <v>186</v>
      </c>
      <c r="G79" s="116" t="s">
        <v>159</v>
      </c>
      <c r="H79" s="116" t="s">
        <v>211</v>
      </c>
      <c r="I79" s="116"/>
      <c r="J79" s="118">
        <f>J80</f>
        <v>50</v>
      </c>
    </row>
    <row r="80" spans="1:10" ht="47.25" x14ac:dyDescent="0.25">
      <c r="A80" s="88" t="s">
        <v>156</v>
      </c>
      <c r="B80" s="117">
        <v>871</v>
      </c>
      <c r="C80" s="116" t="s">
        <v>141</v>
      </c>
      <c r="D80" s="116" t="s">
        <v>210</v>
      </c>
      <c r="E80" s="116" t="s">
        <v>184</v>
      </c>
      <c r="F80" s="116" t="s">
        <v>186</v>
      </c>
      <c r="G80" s="116" t="s">
        <v>159</v>
      </c>
      <c r="H80" s="116" t="s">
        <v>211</v>
      </c>
      <c r="I80" s="116" t="s">
        <v>164</v>
      </c>
      <c r="J80" s="118">
        <v>50</v>
      </c>
    </row>
    <row r="81" spans="1:10" ht="94.5" x14ac:dyDescent="0.25">
      <c r="A81" s="114" t="s">
        <v>216</v>
      </c>
      <c r="B81" s="117">
        <v>871</v>
      </c>
      <c r="C81" s="116" t="s">
        <v>141</v>
      </c>
      <c r="D81" s="117">
        <v>13</v>
      </c>
      <c r="E81" s="116" t="s">
        <v>184</v>
      </c>
      <c r="F81" s="117">
        <v>1</v>
      </c>
      <c r="G81" s="116" t="s">
        <v>217</v>
      </c>
      <c r="H81" s="116" t="s">
        <v>148</v>
      </c>
      <c r="I81" s="117"/>
      <c r="J81" s="118">
        <f>J82</f>
        <v>130</v>
      </c>
    </row>
    <row r="82" spans="1:10" ht="78.75" x14ac:dyDescent="0.25">
      <c r="A82" s="88" t="s">
        <v>209</v>
      </c>
      <c r="B82" s="117">
        <v>871</v>
      </c>
      <c r="C82" s="116" t="s">
        <v>141</v>
      </c>
      <c r="D82" s="116" t="s">
        <v>210</v>
      </c>
      <c r="E82" s="116" t="s">
        <v>184</v>
      </c>
      <c r="F82" s="116" t="s">
        <v>186</v>
      </c>
      <c r="G82" s="116" t="s">
        <v>217</v>
      </c>
      <c r="H82" s="116" t="s">
        <v>211</v>
      </c>
      <c r="I82" s="116"/>
      <c r="J82" s="118">
        <f>J83</f>
        <v>130</v>
      </c>
    </row>
    <row r="83" spans="1:10" s="85" customFormat="1" ht="47.25" x14ac:dyDescent="0.25">
      <c r="A83" s="88" t="s">
        <v>156</v>
      </c>
      <c r="B83" s="117">
        <v>871</v>
      </c>
      <c r="C83" s="116" t="s">
        <v>141</v>
      </c>
      <c r="D83" s="116" t="s">
        <v>210</v>
      </c>
      <c r="E83" s="116" t="s">
        <v>184</v>
      </c>
      <c r="F83" s="116" t="s">
        <v>186</v>
      </c>
      <c r="G83" s="116" t="s">
        <v>217</v>
      </c>
      <c r="H83" s="116" t="s">
        <v>211</v>
      </c>
      <c r="I83" s="116" t="s">
        <v>164</v>
      </c>
      <c r="J83" s="118">
        <v>130</v>
      </c>
    </row>
    <row r="84" spans="1:10" ht="31.5" x14ac:dyDescent="0.25">
      <c r="A84" s="114" t="s">
        <v>218</v>
      </c>
      <c r="B84" s="117">
        <v>871</v>
      </c>
      <c r="C84" s="116" t="s">
        <v>141</v>
      </c>
      <c r="D84" s="117">
        <v>13</v>
      </c>
      <c r="E84" s="116" t="s">
        <v>184</v>
      </c>
      <c r="F84" s="117">
        <v>1</v>
      </c>
      <c r="G84" s="116" t="s">
        <v>179</v>
      </c>
      <c r="H84" s="116" t="s">
        <v>148</v>
      </c>
      <c r="I84" s="117"/>
      <c r="J84" s="118">
        <f>J85</f>
        <v>80</v>
      </c>
    </row>
    <row r="85" spans="1:10" ht="78.75" x14ac:dyDescent="0.25">
      <c r="A85" s="88" t="s">
        <v>209</v>
      </c>
      <c r="B85" s="117">
        <v>871</v>
      </c>
      <c r="C85" s="116" t="s">
        <v>141</v>
      </c>
      <c r="D85" s="116" t="s">
        <v>210</v>
      </c>
      <c r="E85" s="116" t="s">
        <v>184</v>
      </c>
      <c r="F85" s="116" t="s">
        <v>186</v>
      </c>
      <c r="G85" s="116" t="s">
        <v>179</v>
      </c>
      <c r="H85" s="116" t="s">
        <v>211</v>
      </c>
      <c r="I85" s="116"/>
      <c r="J85" s="118">
        <f>J86</f>
        <v>80</v>
      </c>
    </row>
    <row r="86" spans="1:10" ht="47.25" x14ac:dyDescent="0.25">
      <c r="A86" s="88" t="s">
        <v>156</v>
      </c>
      <c r="B86" s="117">
        <v>871</v>
      </c>
      <c r="C86" s="116" t="s">
        <v>141</v>
      </c>
      <c r="D86" s="116" t="s">
        <v>210</v>
      </c>
      <c r="E86" s="116" t="s">
        <v>184</v>
      </c>
      <c r="F86" s="116" t="s">
        <v>186</v>
      </c>
      <c r="G86" s="116" t="s">
        <v>179</v>
      </c>
      <c r="H86" s="116" t="s">
        <v>211</v>
      </c>
      <c r="I86" s="116" t="s">
        <v>164</v>
      </c>
      <c r="J86" s="118">
        <v>80</v>
      </c>
    </row>
    <row r="87" spans="1:10" ht="78.75" x14ac:dyDescent="0.25">
      <c r="A87" s="114" t="s">
        <v>592</v>
      </c>
      <c r="B87" s="117">
        <v>871</v>
      </c>
      <c r="C87" s="116" t="s">
        <v>141</v>
      </c>
      <c r="D87" s="117">
        <v>13</v>
      </c>
      <c r="E87" s="116" t="s">
        <v>219</v>
      </c>
      <c r="F87" s="117">
        <v>0</v>
      </c>
      <c r="G87" s="116" t="s">
        <v>150</v>
      </c>
      <c r="H87" s="116" t="s">
        <v>148</v>
      </c>
      <c r="I87" s="117"/>
      <c r="J87" s="118">
        <f>J88</f>
        <v>119.4</v>
      </c>
    </row>
    <row r="88" spans="1:10" ht="63" x14ac:dyDescent="0.25">
      <c r="A88" s="114" t="s">
        <v>220</v>
      </c>
      <c r="B88" s="117">
        <v>871</v>
      </c>
      <c r="C88" s="116" t="s">
        <v>141</v>
      </c>
      <c r="D88" s="117">
        <v>13</v>
      </c>
      <c r="E88" s="116" t="s">
        <v>219</v>
      </c>
      <c r="F88" s="117">
        <v>0</v>
      </c>
      <c r="G88" s="116" t="s">
        <v>150</v>
      </c>
      <c r="H88" s="116" t="s">
        <v>148</v>
      </c>
      <c r="I88" s="117"/>
      <c r="J88" s="118">
        <f>J89</f>
        <v>119.4</v>
      </c>
    </row>
    <row r="89" spans="1:10" ht="63" x14ac:dyDescent="0.25">
      <c r="A89" s="88" t="s">
        <v>221</v>
      </c>
      <c r="B89" s="117">
        <v>871</v>
      </c>
      <c r="C89" s="116" t="s">
        <v>141</v>
      </c>
      <c r="D89" s="116" t="s">
        <v>210</v>
      </c>
      <c r="E89" s="116" t="s">
        <v>219</v>
      </c>
      <c r="F89" s="116" t="s">
        <v>147</v>
      </c>
      <c r="G89" s="116" t="s">
        <v>150</v>
      </c>
      <c r="H89" s="116" t="s">
        <v>222</v>
      </c>
      <c r="I89" s="116"/>
      <c r="J89" s="118">
        <f>J90</f>
        <v>119.4</v>
      </c>
    </row>
    <row r="90" spans="1:10" ht="47.25" x14ac:dyDescent="0.25">
      <c r="A90" s="88" t="s">
        <v>156</v>
      </c>
      <c r="B90" s="117">
        <v>871</v>
      </c>
      <c r="C90" s="116" t="s">
        <v>141</v>
      </c>
      <c r="D90" s="116" t="s">
        <v>210</v>
      </c>
      <c r="E90" s="116" t="s">
        <v>219</v>
      </c>
      <c r="F90" s="116" t="s">
        <v>147</v>
      </c>
      <c r="G90" s="116" t="s">
        <v>150</v>
      </c>
      <c r="H90" s="116" t="s">
        <v>222</v>
      </c>
      <c r="I90" s="116" t="s">
        <v>164</v>
      </c>
      <c r="J90" s="118">
        <v>119.4</v>
      </c>
    </row>
    <row r="91" spans="1:10" ht="94.5" x14ac:dyDescent="0.25">
      <c r="A91" s="114" t="s">
        <v>593</v>
      </c>
      <c r="B91" s="117">
        <v>871</v>
      </c>
      <c r="C91" s="116" t="s">
        <v>141</v>
      </c>
      <c r="D91" s="117">
        <v>13</v>
      </c>
      <c r="E91" s="116" t="s">
        <v>161</v>
      </c>
      <c r="F91" s="117">
        <v>0</v>
      </c>
      <c r="G91" s="116" t="s">
        <v>150</v>
      </c>
      <c r="H91" s="116" t="s">
        <v>148</v>
      </c>
      <c r="I91" s="117"/>
      <c r="J91" s="118">
        <f>J92</f>
        <v>70</v>
      </c>
    </row>
    <row r="92" spans="1:10" ht="47.25" x14ac:dyDescent="0.25">
      <c r="A92" s="88" t="s">
        <v>162</v>
      </c>
      <c r="B92" s="117">
        <v>871</v>
      </c>
      <c r="C92" s="116" t="s">
        <v>141</v>
      </c>
      <c r="D92" s="116" t="s">
        <v>210</v>
      </c>
      <c r="E92" s="116" t="s">
        <v>161</v>
      </c>
      <c r="F92" s="116" t="s">
        <v>147</v>
      </c>
      <c r="G92" s="116" t="s">
        <v>141</v>
      </c>
      <c r="H92" s="116" t="s">
        <v>148</v>
      </c>
      <c r="I92" s="116"/>
      <c r="J92" s="118">
        <f>J93</f>
        <v>70</v>
      </c>
    </row>
    <row r="93" spans="1:10" ht="47.25" x14ac:dyDescent="0.25">
      <c r="A93" s="88" t="s">
        <v>162</v>
      </c>
      <c r="B93" s="117">
        <v>871</v>
      </c>
      <c r="C93" s="116" t="s">
        <v>141</v>
      </c>
      <c r="D93" s="116" t="s">
        <v>210</v>
      </c>
      <c r="E93" s="116" t="s">
        <v>161</v>
      </c>
      <c r="F93" s="116" t="s">
        <v>147</v>
      </c>
      <c r="G93" s="116" t="s">
        <v>141</v>
      </c>
      <c r="H93" s="116" t="s">
        <v>163</v>
      </c>
      <c r="I93" s="116"/>
      <c r="J93" s="118">
        <f>J94</f>
        <v>70</v>
      </c>
    </row>
    <row r="94" spans="1:10" ht="47.25" x14ac:dyDescent="0.25">
      <c r="A94" s="88" t="s">
        <v>156</v>
      </c>
      <c r="B94" s="117">
        <v>871</v>
      </c>
      <c r="C94" s="116" t="s">
        <v>141</v>
      </c>
      <c r="D94" s="116" t="s">
        <v>210</v>
      </c>
      <c r="E94" s="116" t="s">
        <v>161</v>
      </c>
      <c r="F94" s="116" t="s">
        <v>147</v>
      </c>
      <c r="G94" s="116" t="s">
        <v>141</v>
      </c>
      <c r="H94" s="116" t="s">
        <v>163</v>
      </c>
      <c r="I94" s="116" t="s">
        <v>164</v>
      </c>
      <c r="J94" s="118">
        <v>70</v>
      </c>
    </row>
    <row r="95" spans="1:10" ht="94.5" x14ac:dyDescent="0.25">
      <c r="A95" s="114" t="s">
        <v>594</v>
      </c>
      <c r="B95" s="117">
        <v>871</v>
      </c>
      <c r="C95" s="116" t="s">
        <v>141</v>
      </c>
      <c r="D95" s="117">
        <v>13</v>
      </c>
      <c r="E95" s="116" t="s">
        <v>210</v>
      </c>
      <c r="F95" s="117">
        <v>0</v>
      </c>
      <c r="G95" s="116" t="s">
        <v>150</v>
      </c>
      <c r="H95" s="116" t="s">
        <v>148</v>
      </c>
      <c r="I95" s="117"/>
      <c r="J95" s="118">
        <f>J97+J100+J103+J105+J108</f>
        <v>10</v>
      </c>
    </row>
    <row r="96" spans="1:10" ht="78.75" hidden="1" x14ac:dyDescent="0.25">
      <c r="A96" s="114" t="s">
        <v>223</v>
      </c>
      <c r="B96" s="117">
        <v>871</v>
      </c>
      <c r="C96" s="116" t="s">
        <v>141</v>
      </c>
      <c r="D96" s="116" t="s">
        <v>210</v>
      </c>
      <c r="E96" s="116" t="s">
        <v>210</v>
      </c>
      <c r="F96" s="116" t="s">
        <v>147</v>
      </c>
      <c r="G96" s="116" t="s">
        <v>141</v>
      </c>
      <c r="H96" s="116" t="s">
        <v>148</v>
      </c>
      <c r="I96" s="117"/>
      <c r="J96" s="118">
        <f>J97</f>
        <v>0</v>
      </c>
    </row>
    <row r="97" spans="1:10" ht="47.25" hidden="1" x14ac:dyDescent="0.25">
      <c r="A97" s="88" t="s">
        <v>224</v>
      </c>
      <c r="B97" s="117">
        <v>871</v>
      </c>
      <c r="C97" s="116" t="s">
        <v>141</v>
      </c>
      <c r="D97" s="116" t="s">
        <v>210</v>
      </c>
      <c r="E97" s="116" t="s">
        <v>210</v>
      </c>
      <c r="F97" s="116" t="s">
        <v>147</v>
      </c>
      <c r="G97" s="116" t="s">
        <v>141</v>
      </c>
      <c r="H97" s="116" t="s">
        <v>225</v>
      </c>
      <c r="I97" s="116"/>
      <c r="J97" s="118">
        <f>J98</f>
        <v>0</v>
      </c>
    </row>
    <row r="98" spans="1:10" ht="47.25" hidden="1" x14ac:dyDescent="0.25">
      <c r="A98" s="88" t="s">
        <v>156</v>
      </c>
      <c r="B98" s="116" t="s">
        <v>94</v>
      </c>
      <c r="C98" s="116" t="s">
        <v>141</v>
      </c>
      <c r="D98" s="116" t="s">
        <v>210</v>
      </c>
      <c r="E98" s="116" t="s">
        <v>210</v>
      </c>
      <c r="F98" s="116" t="s">
        <v>147</v>
      </c>
      <c r="G98" s="116" t="s">
        <v>141</v>
      </c>
      <c r="H98" s="116" t="s">
        <v>225</v>
      </c>
      <c r="I98" s="116" t="s">
        <v>164</v>
      </c>
      <c r="J98" s="118">
        <v>0</v>
      </c>
    </row>
    <row r="99" spans="1:10" ht="63" x14ac:dyDescent="0.25">
      <c r="A99" s="88" t="s">
        <v>226</v>
      </c>
      <c r="B99" s="116" t="s">
        <v>94</v>
      </c>
      <c r="C99" s="116" t="s">
        <v>141</v>
      </c>
      <c r="D99" s="116" t="s">
        <v>210</v>
      </c>
      <c r="E99" s="116" t="s">
        <v>210</v>
      </c>
      <c r="F99" s="116" t="s">
        <v>147</v>
      </c>
      <c r="G99" s="116" t="s">
        <v>213</v>
      </c>
      <c r="H99" s="116" t="s">
        <v>148</v>
      </c>
      <c r="I99" s="116"/>
      <c r="J99" s="118">
        <f>J100</f>
        <v>10</v>
      </c>
    </row>
    <row r="100" spans="1:10" ht="31.5" x14ac:dyDescent="0.25">
      <c r="A100" s="88" t="s">
        <v>227</v>
      </c>
      <c r="B100" s="116" t="s">
        <v>94</v>
      </c>
      <c r="C100" s="116" t="s">
        <v>141</v>
      </c>
      <c r="D100" s="116" t="s">
        <v>210</v>
      </c>
      <c r="E100" s="116" t="s">
        <v>210</v>
      </c>
      <c r="F100" s="116" t="s">
        <v>147</v>
      </c>
      <c r="G100" s="116" t="s">
        <v>213</v>
      </c>
      <c r="H100" s="116" t="s">
        <v>228</v>
      </c>
      <c r="I100" s="116"/>
      <c r="J100" s="118">
        <f>J101</f>
        <v>10</v>
      </c>
    </row>
    <row r="101" spans="1:10" s="85" customFormat="1" ht="47.25" x14ac:dyDescent="0.25">
      <c r="A101" s="88" t="s">
        <v>156</v>
      </c>
      <c r="B101" s="117">
        <v>871</v>
      </c>
      <c r="C101" s="116" t="s">
        <v>141</v>
      </c>
      <c r="D101" s="116" t="s">
        <v>210</v>
      </c>
      <c r="E101" s="116" t="s">
        <v>210</v>
      </c>
      <c r="F101" s="116" t="s">
        <v>147</v>
      </c>
      <c r="G101" s="116" t="s">
        <v>213</v>
      </c>
      <c r="H101" s="116" t="s">
        <v>228</v>
      </c>
      <c r="I101" s="116" t="s">
        <v>164</v>
      </c>
      <c r="J101" s="118">
        <v>10</v>
      </c>
    </row>
    <row r="102" spans="1:10" s="85" customFormat="1" ht="94.5" hidden="1" x14ac:dyDescent="0.25">
      <c r="A102" s="88" t="s">
        <v>229</v>
      </c>
      <c r="B102" s="117">
        <v>871</v>
      </c>
      <c r="C102" s="116" t="s">
        <v>141</v>
      </c>
      <c r="D102" s="116" t="s">
        <v>210</v>
      </c>
      <c r="E102" s="116" t="s">
        <v>210</v>
      </c>
      <c r="F102" s="116" t="s">
        <v>147</v>
      </c>
      <c r="G102" s="116" t="s">
        <v>145</v>
      </c>
      <c r="H102" s="116"/>
      <c r="I102" s="116"/>
      <c r="J102" s="118">
        <f>J103</f>
        <v>0</v>
      </c>
    </row>
    <row r="103" spans="1:10" ht="31.5" hidden="1" x14ac:dyDescent="0.25">
      <c r="A103" s="88" t="s">
        <v>230</v>
      </c>
      <c r="B103" s="117">
        <v>871</v>
      </c>
      <c r="C103" s="116" t="s">
        <v>141</v>
      </c>
      <c r="D103" s="116" t="s">
        <v>210</v>
      </c>
      <c r="E103" s="116" t="s">
        <v>210</v>
      </c>
      <c r="F103" s="116" t="s">
        <v>147</v>
      </c>
      <c r="G103" s="116" t="s">
        <v>145</v>
      </c>
      <c r="H103" s="116" t="s">
        <v>231</v>
      </c>
      <c r="I103" s="116"/>
      <c r="J103" s="118">
        <f>J104</f>
        <v>0</v>
      </c>
    </row>
    <row r="104" spans="1:10" ht="47.25" hidden="1" x14ac:dyDescent="0.25">
      <c r="A104" s="88" t="s">
        <v>156</v>
      </c>
      <c r="B104" s="117">
        <v>871</v>
      </c>
      <c r="C104" s="116" t="s">
        <v>141</v>
      </c>
      <c r="D104" s="116" t="s">
        <v>210</v>
      </c>
      <c r="E104" s="116" t="s">
        <v>210</v>
      </c>
      <c r="F104" s="116" t="s">
        <v>147</v>
      </c>
      <c r="G104" s="116" t="s">
        <v>145</v>
      </c>
      <c r="H104" s="116" t="s">
        <v>231</v>
      </c>
      <c r="I104" s="116" t="s">
        <v>164</v>
      </c>
      <c r="J104" s="118">
        <v>0</v>
      </c>
    </row>
    <row r="105" spans="1:10" ht="94.5" hidden="1" x14ac:dyDescent="0.25">
      <c r="A105" s="88" t="s">
        <v>232</v>
      </c>
      <c r="B105" s="117">
        <v>871</v>
      </c>
      <c r="C105" s="116" t="s">
        <v>141</v>
      </c>
      <c r="D105" s="116" t="s">
        <v>210</v>
      </c>
      <c r="E105" s="116" t="s">
        <v>210</v>
      </c>
      <c r="F105" s="116" t="s">
        <v>147</v>
      </c>
      <c r="G105" s="116" t="s">
        <v>159</v>
      </c>
      <c r="H105" s="116"/>
      <c r="I105" s="116"/>
      <c r="J105" s="118">
        <f>J106</f>
        <v>0</v>
      </c>
    </row>
    <row r="106" spans="1:10" ht="47.25" hidden="1" x14ac:dyDescent="0.25">
      <c r="A106" s="88" t="s">
        <v>233</v>
      </c>
      <c r="B106" s="117">
        <v>871</v>
      </c>
      <c r="C106" s="116" t="s">
        <v>141</v>
      </c>
      <c r="D106" s="116" t="s">
        <v>210</v>
      </c>
      <c r="E106" s="116" t="s">
        <v>210</v>
      </c>
      <c r="F106" s="116" t="s">
        <v>147</v>
      </c>
      <c r="G106" s="116" t="s">
        <v>159</v>
      </c>
      <c r="H106" s="116" t="s">
        <v>234</v>
      </c>
      <c r="I106" s="116"/>
      <c r="J106" s="118">
        <f>J107</f>
        <v>0</v>
      </c>
    </row>
    <row r="107" spans="1:10" ht="47.25" hidden="1" x14ac:dyDescent="0.25">
      <c r="A107" s="88" t="s">
        <v>156</v>
      </c>
      <c r="B107" s="117">
        <v>871</v>
      </c>
      <c r="C107" s="116" t="s">
        <v>141</v>
      </c>
      <c r="D107" s="116" t="s">
        <v>210</v>
      </c>
      <c r="E107" s="116" t="s">
        <v>210</v>
      </c>
      <c r="F107" s="116" t="s">
        <v>147</v>
      </c>
      <c r="G107" s="116" t="s">
        <v>159</v>
      </c>
      <c r="H107" s="116" t="s">
        <v>234</v>
      </c>
      <c r="I107" s="116" t="s">
        <v>164</v>
      </c>
      <c r="J107" s="118">
        <v>0</v>
      </c>
    </row>
    <row r="108" spans="1:10" ht="94.5" hidden="1" x14ac:dyDescent="0.25">
      <c r="A108" s="88" t="s">
        <v>235</v>
      </c>
      <c r="B108" s="117">
        <v>871</v>
      </c>
      <c r="C108" s="116" t="s">
        <v>141</v>
      </c>
      <c r="D108" s="116" t="s">
        <v>210</v>
      </c>
      <c r="E108" s="116" t="s">
        <v>210</v>
      </c>
      <c r="F108" s="116" t="s">
        <v>147</v>
      </c>
      <c r="G108" s="116" t="s">
        <v>217</v>
      </c>
      <c r="H108" s="116"/>
      <c r="I108" s="116"/>
      <c r="J108" s="118">
        <f>J109</f>
        <v>0</v>
      </c>
    </row>
    <row r="109" spans="1:10" ht="47.25" hidden="1" x14ac:dyDescent="0.25">
      <c r="A109" s="88" t="s">
        <v>236</v>
      </c>
      <c r="B109" s="117">
        <v>871</v>
      </c>
      <c r="C109" s="116" t="s">
        <v>141</v>
      </c>
      <c r="D109" s="116" t="s">
        <v>210</v>
      </c>
      <c r="E109" s="116" t="s">
        <v>210</v>
      </c>
      <c r="F109" s="116" t="s">
        <v>147</v>
      </c>
      <c r="G109" s="116" t="s">
        <v>217</v>
      </c>
      <c r="H109" s="116" t="s">
        <v>237</v>
      </c>
      <c r="I109" s="116"/>
      <c r="J109" s="118">
        <f>J110</f>
        <v>0</v>
      </c>
    </row>
    <row r="110" spans="1:10" ht="47.25" hidden="1" x14ac:dyDescent="0.25">
      <c r="A110" s="88" t="s">
        <v>156</v>
      </c>
      <c r="B110" s="117">
        <v>871</v>
      </c>
      <c r="C110" s="116" t="s">
        <v>141</v>
      </c>
      <c r="D110" s="116" t="s">
        <v>210</v>
      </c>
      <c r="E110" s="116" t="s">
        <v>210</v>
      </c>
      <c r="F110" s="116" t="s">
        <v>147</v>
      </c>
      <c r="G110" s="116" t="s">
        <v>217</v>
      </c>
      <c r="H110" s="116" t="s">
        <v>237</v>
      </c>
      <c r="I110" s="116" t="s">
        <v>164</v>
      </c>
      <c r="J110" s="118">
        <v>0</v>
      </c>
    </row>
    <row r="111" spans="1:10" ht="31.5" hidden="1" x14ac:dyDescent="0.25">
      <c r="A111" s="88" t="s">
        <v>165</v>
      </c>
      <c r="B111" s="116" t="s">
        <v>94</v>
      </c>
      <c r="C111" s="116" t="s">
        <v>141</v>
      </c>
      <c r="D111" s="116" t="s">
        <v>210</v>
      </c>
      <c r="E111" s="117">
        <v>92</v>
      </c>
      <c r="F111" s="116"/>
      <c r="G111" s="116"/>
      <c r="H111" s="117"/>
      <c r="I111" s="116"/>
      <c r="J111" s="118">
        <f>J112</f>
        <v>0</v>
      </c>
    </row>
    <row r="112" spans="1:10" ht="31.5" hidden="1" x14ac:dyDescent="0.25">
      <c r="A112" s="88" t="s">
        <v>243</v>
      </c>
      <c r="B112" s="116" t="s">
        <v>94</v>
      </c>
      <c r="C112" s="116" t="s">
        <v>141</v>
      </c>
      <c r="D112" s="116" t="s">
        <v>210</v>
      </c>
      <c r="E112" s="117">
        <v>92</v>
      </c>
      <c r="F112" s="116" t="s">
        <v>180</v>
      </c>
      <c r="G112" s="116"/>
      <c r="H112" s="117"/>
      <c r="I112" s="116"/>
      <c r="J112" s="118">
        <f>J113</f>
        <v>0</v>
      </c>
    </row>
    <row r="113" spans="1:10" ht="94.5" hidden="1" x14ac:dyDescent="0.25">
      <c r="A113" s="88" t="s">
        <v>244</v>
      </c>
      <c r="B113" s="116" t="s">
        <v>94</v>
      </c>
      <c r="C113" s="116" t="s">
        <v>141</v>
      </c>
      <c r="D113" s="116" t="s">
        <v>210</v>
      </c>
      <c r="E113" s="117">
        <v>92</v>
      </c>
      <c r="F113" s="116" t="s">
        <v>180</v>
      </c>
      <c r="G113" s="116" t="s">
        <v>150</v>
      </c>
      <c r="H113" s="117"/>
      <c r="I113" s="116"/>
      <c r="J113" s="118">
        <f>SUM(J114:J116)</f>
        <v>0</v>
      </c>
    </row>
    <row r="114" spans="1:10" ht="47.25" hidden="1" x14ac:dyDescent="0.25">
      <c r="A114" s="88" t="s">
        <v>156</v>
      </c>
      <c r="B114" s="116" t="s">
        <v>94</v>
      </c>
      <c r="C114" s="116" t="s">
        <v>141</v>
      </c>
      <c r="D114" s="116" t="s">
        <v>210</v>
      </c>
      <c r="E114" s="117">
        <v>92</v>
      </c>
      <c r="F114" s="116" t="s">
        <v>180</v>
      </c>
      <c r="G114" s="116" t="s">
        <v>150</v>
      </c>
      <c r="H114" s="117">
        <v>26390</v>
      </c>
      <c r="I114" s="116" t="s">
        <v>164</v>
      </c>
      <c r="J114" s="118"/>
    </row>
    <row r="115" spans="1:10" ht="15.75" hidden="1" x14ac:dyDescent="0.25">
      <c r="A115" s="88" t="s">
        <v>245</v>
      </c>
      <c r="B115" s="116" t="s">
        <v>94</v>
      </c>
      <c r="C115" s="116" t="s">
        <v>141</v>
      </c>
      <c r="D115" s="116" t="s">
        <v>210</v>
      </c>
      <c r="E115" s="117">
        <v>92</v>
      </c>
      <c r="F115" s="116" t="s">
        <v>180</v>
      </c>
      <c r="G115" s="116" t="s">
        <v>150</v>
      </c>
      <c r="H115" s="117">
        <v>26390</v>
      </c>
      <c r="I115" s="116" t="s">
        <v>85</v>
      </c>
      <c r="J115" s="118"/>
    </row>
    <row r="116" spans="1:10" ht="31.5" hidden="1" x14ac:dyDescent="0.25">
      <c r="A116" s="88" t="s">
        <v>157</v>
      </c>
      <c r="B116" s="116" t="s">
        <v>94</v>
      </c>
      <c r="C116" s="116" t="s">
        <v>141</v>
      </c>
      <c r="D116" s="116" t="s">
        <v>210</v>
      </c>
      <c r="E116" s="117">
        <v>92</v>
      </c>
      <c r="F116" s="116" t="s">
        <v>180</v>
      </c>
      <c r="G116" s="116" t="s">
        <v>150</v>
      </c>
      <c r="H116" s="117">
        <v>26390</v>
      </c>
      <c r="I116" s="116" t="s">
        <v>246</v>
      </c>
      <c r="J116" s="118"/>
    </row>
    <row r="117" spans="1:10" ht="15.75" x14ac:dyDescent="0.25">
      <c r="A117" s="125" t="s">
        <v>428</v>
      </c>
      <c r="B117" s="117">
        <v>871</v>
      </c>
      <c r="C117" s="116" t="s">
        <v>213</v>
      </c>
      <c r="D117" s="117" t="s">
        <v>25</v>
      </c>
      <c r="E117" s="116" t="s">
        <v>142</v>
      </c>
      <c r="F117" s="117"/>
      <c r="G117" s="116"/>
      <c r="H117" s="116"/>
      <c r="I117" s="117" t="s">
        <v>143</v>
      </c>
      <c r="J117" s="124">
        <f>J118</f>
        <v>436.7</v>
      </c>
    </row>
    <row r="118" spans="1:10" ht="31.5" x14ac:dyDescent="0.25">
      <c r="A118" s="126" t="s">
        <v>247</v>
      </c>
      <c r="B118" s="117">
        <v>871</v>
      </c>
      <c r="C118" s="116" t="s">
        <v>213</v>
      </c>
      <c r="D118" s="116" t="s">
        <v>145</v>
      </c>
      <c r="E118" s="116" t="s">
        <v>142</v>
      </c>
      <c r="F118" s="117"/>
      <c r="G118" s="116"/>
      <c r="H118" s="116"/>
      <c r="I118" s="117" t="s">
        <v>143</v>
      </c>
      <c r="J118" s="118">
        <f>J119</f>
        <v>436.7</v>
      </c>
    </row>
    <row r="119" spans="1:10" ht="22.5" customHeight="1" x14ac:dyDescent="0.25">
      <c r="A119" s="88" t="s">
        <v>248</v>
      </c>
      <c r="B119" s="117">
        <v>871</v>
      </c>
      <c r="C119" s="116" t="s">
        <v>213</v>
      </c>
      <c r="D119" s="116" t="s">
        <v>145</v>
      </c>
      <c r="E119" s="116" t="s">
        <v>249</v>
      </c>
      <c r="F119" s="117">
        <v>0</v>
      </c>
      <c r="G119" s="116" t="s">
        <v>150</v>
      </c>
      <c r="H119" s="116" t="s">
        <v>148</v>
      </c>
      <c r="I119" s="117"/>
      <c r="J119" s="118">
        <f>J120</f>
        <v>436.7</v>
      </c>
    </row>
    <row r="120" spans="1:10" ht="16.5" customHeight="1" x14ac:dyDescent="0.25">
      <c r="A120" s="88" t="s">
        <v>250</v>
      </c>
      <c r="B120" s="117">
        <v>871</v>
      </c>
      <c r="C120" s="116" t="s">
        <v>213</v>
      </c>
      <c r="D120" s="116" t="s">
        <v>145</v>
      </c>
      <c r="E120" s="116" t="s">
        <v>249</v>
      </c>
      <c r="F120" s="117">
        <v>9</v>
      </c>
      <c r="G120" s="116" t="s">
        <v>150</v>
      </c>
      <c r="H120" s="116" t="s">
        <v>148</v>
      </c>
      <c r="I120" s="117"/>
      <c r="J120" s="118">
        <f>J121</f>
        <v>436.7</v>
      </c>
    </row>
    <row r="121" spans="1:10" ht="78.75" x14ac:dyDescent="0.25">
      <c r="A121" s="114" t="s">
        <v>251</v>
      </c>
      <c r="B121" s="117">
        <v>871</v>
      </c>
      <c r="C121" s="116" t="s">
        <v>213</v>
      </c>
      <c r="D121" s="116" t="s">
        <v>145</v>
      </c>
      <c r="E121" s="116" t="s">
        <v>249</v>
      </c>
      <c r="F121" s="117">
        <v>9</v>
      </c>
      <c r="G121" s="116" t="s">
        <v>150</v>
      </c>
      <c r="H121" s="116" t="s">
        <v>252</v>
      </c>
      <c r="I121" s="117"/>
      <c r="J121" s="118">
        <f>J122</f>
        <v>436.7</v>
      </c>
    </row>
    <row r="122" spans="1:10" ht="31.5" x14ac:dyDescent="0.25">
      <c r="A122" s="114" t="s">
        <v>153</v>
      </c>
      <c r="B122" s="117">
        <v>871</v>
      </c>
      <c r="C122" s="116" t="s">
        <v>213</v>
      </c>
      <c r="D122" s="116" t="s">
        <v>145</v>
      </c>
      <c r="E122" s="116" t="s">
        <v>249</v>
      </c>
      <c r="F122" s="117">
        <v>9</v>
      </c>
      <c r="G122" s="116" t="s">
        <v>150</v>
      </c>
      <c r="H122" s="116" t="s">
        <v>252</v>
      </c>
      <c r="I122" s="117">
        <v>120</v>
      </c>
      <c r="J122" s="118">
        <v>436.7</v>
      </c>
    </row>
    <row r="123" spans="1:10" ht="31.5" x14ac:dyDescent="0.25">
      <c r="A123" s="125" t="s">
        <v>429</v>
      </c>
      <c r="B123" s="117">
        <v>871</v>
      </c>
      <c r="C123" s="116" t="s">
        <v>145</v>
      </c>
      <c r="D123" s="116"/>
      <c r="E123" s="116"/>
      <c r="F123" s="117"/>
      <c r="G123" s="116"/>
      <c r="H123" s="116"/>
      <c r="I123" s="117"/>
      <c r="J123" s="118">
        <f>J124+J149+J154</f>
        <v>536.9</v>
      </c>
    </row>
    <row r="124" spans="1:10" ht="63" x14ac:dyDescent="0.25">
      <c r="A124" s="114" t="s">
        <v>253</v>
      </c>
      <c r="B124" s="117">
        <v>871</v>
      </c>
      <c r="C124" s="116" t="s">
        <v>145</v>
      </c>
      <c r="D124" s="116" t="s">
        <v>254</v>
      </c>
      <c r="E124" s="116"/>
      <c r="F124" s="117"/>
      <c r="G124" s="116"/>
      <c r="H124" s="116"/>
      <c r="I124" s="117"/>
      <c r="J124" s="118">
        <f>J125+J145</f>
        <v>411.9</v>
      </c>
    </row>
    <row r="125" spans="1:10" ht="173.25" x14ac:dyDescent="0.25">
      <c r="A125" s="114" t="s">
        <v>255</v>
      </c>
      <c r="B125" s="117">
        <v>871</v>
      </c>
      <c r="C125" s="116" t="s">
        <v>145</v>
      </c>
      <c r="D125" s="116" t="s">
        <v>254</v>
      </c>
      <c r="E125" s="116" t="s">
        <v>213</v>
      </c>
      <c r="F125" s="117">
        <v>0</v>
      </c>
      <c r="G125" s="116" t="s">
        <v>150</v>
      </c>
      <c r="H125" s="116" t="s">
        <v>148</v>
      </c>
      <c r="I125" s="117"/>
      <c r="J125" s="118">
        <f>J126+J137+J140</f>
        <v>376.9</v>
      </c>
    </row>
    <row r="126" spans="1:10" ht="47.25" x14ac:dyDescent="0.25">
      <c r="A126" s="88" t="s">
        <v>256</v>
      </c>
      <c r="B126" s="117">
        <v>871</v>
      </c>
      <c r="C126" s="116" t="s">
        <v>145</v>
      </c>
      <c r="D126" s="116" t="s">
        <v>254</v>
      </c>
      <c r="E126" s="116" t="s">
        <v>213</v>
      </c>
      <c r="F126" s="117">
        <v>1</v>
      </c>
      <c r="G126" s="116" t="s">
        <v>150</v>
      </c>
      <c r="H126" s="116" t="s">
        <v>148</v>
      </c>
      <c r="I126" s="117"/>
      <c r="J126" s="118">
        <f>J127+J129+J133+J135+J131</f>
        <v>26</v>
      </c>
    </row>
    <row r="127" spans="1:10" ht="31.5" x14ac:dyDescent="0.25">
      <c r="A127" s="88" t="s">
        <v>257</v>
      </c>
      <c r="B127" s="117">
        <v>871</v>
      </c>
      <c r="C127" s="116" t="s">
        <v>145</v>
      </c>
      <c r="D127" s="116" t="s">
        <v>254</v>
      </c>
      <c r="E127" s="116" t="s">
        <v>213</v>
      </c>
      <c r="F127" s="117">
        <v>1</v>
      </c>
      <c r="G127" s="116" t="s">
        <v>150</v>
      </c>
      <c r="H127" s="116" t="s">
        <v>258</v>
      </c>
      <c r="I127" s="117"/>
      <c r="J127" s="118">
        <f>J128</f>
        <v>6</v>
      </c>
    </row>
    <row r="128" spans="1:10" s="87" customFormat="1" ht="47.25" x14ac:dyDescent="0.25">
      <c r="A128" s="88" t="s">
        <v>156</v>
      </c>
      <c r="B128" s="117">
        <v>871</v>
      </c>
      <c r="C128" s="116" t="s">
        <v>145</v>
      </c>
      <c r="D128" s="116" t="s">
        <v>254</v>
      </c>
      <c r="E128" s="116" t="s">
        <v>213</v>
      </c>
      <c r="F128" s="117">
        <v>1</v>
      </c>
      <c r="G128" s="116" t="s">
        <v>150</v>
      </c>
      <c r="H128" s="116" t="s">
        <v>258</v>
      </c>
      <c r="I128" s="117">
        <v>240</v>
      </c>
      <c r="J128" s="118">
        <v>6</v>
      </c>
    </row>
    <row r="129" spans="1:10" s="87" customFormat="1" ht="31.5" x14ac:dyDescent="0.25">
      <c r="A129" s="88" t="s">
        <v>259</v>
      </c>
      <c r="B129" s="117">
        <v>871</v>
      </c>
      <c r="C129" s="116" t="s">
        <v>145</v>
      </c>
      <c r="D129" s="116" t="s">
        <v>254</v>
      </c>
      <c r="E129" s="116" t="s">
        <v>213</v>
      </c>
      <c r="F129" s="117">
        <v>1</v>
      </c>
      <c r="G129" s="116" t="s">
        <v>150</v>
      </c>
      <c r="H129" s="116" t="s">
        <v>260</v>
      </c>
      <c r="I129" s="117"/>
      <c r="J129" s="118">
        <f>J130</f>
        <v>10</v>
      </c>
    </row>
    <row r="130" spans="1:10" s="87" customFormat="1" ht="47.25" x14ac:dyDescent="0.25">
      <c r="A130" s="88" t="s">
        <v>156</v>
      </c>
      <c r="B130" s="117">
        <v>871</v>
      </c>
      <c r="C130" s="116" t="s">
        <v>145</v>
      </c>
      <c r="D130" s="116" t="s">
        <v>254</v>
      </c>
      <c r="E130" s="116" t="s">
        <v>213</v>
      </c>
      <c r="F130" s="117">
        <v>1</v>
      </c>
      <c r="G130" s="116" t="s">
        <v>150</v>
      </c>
      <c r="H130" s="116" t="s">
        <v>260</v>
      </c>
      <c r="I130" s="117">
        <v>240</v>
      </c>
      <c r="J130" s="118">
        <v>10</v>
      </c>
    </row>
    <row r="131" spans="1:10" s="87" customFormat="1" ht="31.5" x14ac:dyDescent="0.25">
      <c r="A131" s="88" t="s">
        <v>261</v>
      </c>
      <c r="B131" s="117">
        <v>871</v>
      </c>
      <c r="C131" s="116" t="s">
        <v>145</v>
      </c>
      <c r="D131" s="116" t="s">
        <v>254</v>
      </c>
      <c r="E131" s="116" t="s">
        <v>213</v>
      </c>
      <c r="F131" s="117">
        <v>1</v>
      </c>
      <c r="G131" s="116" t="s">
        <v>150</v>
      </c>
      <c r="H131" s="116" t="s">
        <v>262</v>
      </c>
      <c r="I131" s="117"/>
      <c r="J131" s="118">
        <f>J132</f>
        <v>0</v>
      </c>
    </row>
    <row r="132" spans="1:10" s="87" customFormat="1" ht="47.25" x14ac:dyDescent="0.25">
      <c r="A132" s="88" t="s">
        <v>156</v>
      </c>
      <c r="B132" s="117">
        <v>871</v>
      </c>
      <c r="C132" s="116" t="s">
        <v>145</v>
      </c>
      <c r="D132" s="116" t="s">
        <v>254</v>
      </c>
      <c r="E132" s="116" t="s">
        <v>213</v>
      </c>
      <c r="F132" s="117">
        <v>1</v>
      </c>
      <c r="G132" s="116" t="s">
        <v>150</v>
      </c>
      <c r="H132" s="116" t="s">
        <v>262</v>
      </c>
      <c r="I132" s="117">
        <v>240</v>
      </c>
      <c r="J132" s="118">
        <f>790.6-790.6</f>
        <v>0</v>
      </c>
    </row>
    <row r="133" spans="1:10" s="87" customFormat="1" ht="63" x14ac:dyDescent="0.25">
      <c r="A133" s="88" t="s">
        <v>263</v>
      </c>
      <c r="B133" s="117">
        <v>871</v>
      </c>
      <c r="C133" s="116" t="s">
        <v>145</v>
      </c>
      <c r="D133" s="116" t="s">
        <v>254</v>
      </c>
      <c r="E133" s="116" t="s">
        <v>213</v>
      </c>
      <c r="F133" s="117">
        <v>1</v>
      </c>
      <c r="G133" s="116" t="s">
        <v>150</v>
      </c>
      <c r="H133" s="116" t="s">
        <v>264</v>
      </c>
      <c r="I133" s="117"/>
      <c r="J133" s="118">
        <f>J134</f>
        <v>0</v>
      </c>
    </row>
    <row r="134" spans="1:10" s="87" customFormat="1" ht="47.25" x14ac:dyDescent="0.25">
      <c r="A134" s="88" t="s">
        <v>156</v>
      </c>
      <c r="B134" s="117">
        <v>871</v>
      </c>
      <c r="C134" s="116" t="s">
        <v>145</v>
      </c>
      <c r="D134" s="116" t="s">
        <v>254</v>
      </c>
      <c r="E134" s="116" t="s">
        <v>213</v>
      </c>
      <c r="F134" s="117">
        <v>1</v>
      </c>
      <c r="G134" s="116" t="s">
        <v>150</v>
      </c>
      <c r="H134" s="116" t="s">
        <v>264</v>
      </c>
      <c r="I134" s="117">
        <v>240</v>
      </c>
      <c r="J134" s="118">
        <v>0</v>
      </c>
    </row>
    <row r="135" spans="1:10" ht="31.5" x14ac:dyDescent="0.25">
      <c r="A135" s="88" t="s">
        <v>265</v>
      </c>
      <c r="B135" s="117">
        <v>871</v>
      </c>
      <c r="C135" s="116" t="s">
        <v>145</v>
      </c>
      <c r="D135" s="116" t="s">
        <v>254</v>
      </c>
      <c r="E135" s="116" t="s">
        <v>213</v>
      </c>
      <c r="F135" s="117">
        <v>1</v>
      </c>
      <c r="G135" s="116" t="s">
        <v>150</v>
      </c>
      <c r="H135" s="116" t="s">
        <v>266</v>
      </c>
      <c r="I135" s="117"/>
      <c r="J135" s="118">
        <f>J136</f>
        <v>10</v>
      </c>
    </row>
    <row r="136" spans="1:10" ht="47.25" x14ac:dyDescent="0.25">
      <c r="A136" s="88" t="s">
        <v>156</v>
      </c>
      <c r="B136" s="117">
        <v>871</v>
      </c>
      <c r="C136" s="116" t="s">
        <v>145</v>
      </c>
      <c r="D136" s="116" t="s">
        <v>254</v>
      </c>
      <c r="E136" s="116" t="s">
        <v>213</v>
      </c>
      <c r="F136" s="117">
        <v>1</v>
      </c>
      <c r="G136" s="116" t="s">
        <v>150</v>
      </c>
      <c r="H136" s="116" t="s">
        <v>266</v>
      </c>
      <c r="I136" s="117">
        <v>240</v>
      </c>
      <c r="J136" s="118">
        <v>10</v>
      </c>
    </row>
    <row r="137" spans="1:10" ht="78.75" x14ac:dyDescent="0.25">
      <c r="A137" s="127" t="s">
        <v>267</v>
      </c>
      <c r="B137" s="117">
        <v>871</v>
      </c>
      <c r="C137" s="116" t="s">
        <v>145</v>
      </c>
      <c r="D137" s="116" t="s">
        <v>254</v>
      </c>
      <c r="E137" s="116" t="s">
        <v>213</v>
      </c>
      <c r="F137" s="117">
        <v>2</v>
      </c>
      <c r="G137" s="116" t="s">
        <v>150</v>
      </c>
      <c r="H137" s="116" t="s">
        <v>148</v>
      </c>
      <c r="I137" s="117"/>
      <c r="J137" s="118">
        <f>J138</f>
        <v>10</v>
      </c>
    </row>
    <row r="138" spans="1:10" ht="47.25" x14ac:dyDescent="0.25">
      <c r="A138" s="127" t="s">
        <v>268</v>
      </c>
      <c r="B138" s="117">
        <v>871</v>
      </c>
      <c r="C138" s="116" t="s">
        <v>145</v>
      </c>
      <c r="D138" s="116" t="s">
        <v>254</v>
      </c>
      <c r="E138" s="116" t="s">
        <v>213</v>
      </c>
      <c r="F138" s="117">
        <v>2</v>
      </c>
      <c r="G138" s="116" t="s">
        <v>150</v>
      </c>
      <c r="H138" s="116" t="s">
        <v>269</v>
      </c>
      <c r="I138" s="117"/>
      <c r="J138" s="118">
        <f>J139</f>
        <v>10</v>
      </c>
    </row>
    <row r="139" spans="1:10" s="85" customFormat="1" ht="47.25" x14ac:dyDescent="0.25">
      <c r="A139" s="88" t="s">
        <v>156</v>
      </c>
      <c r="B139" s="117">
        <v>871</v>
      </c>
      <c r="C139" s="116" t="s">
        <v>145</v>
      </c>
      <c r="D139" s="116" t="s">
        <v>254</v>
      </c>
      <c r="E139" s="116" t="s">
        <v>213</v>
      </c>
      <c r="F139" s="117">
        <v>2</v>
      </c>
      <c r="G139" s="116" t="s">
        <v>150</v>
      </c>
      <c r="H139" s="116" t="s">
        <v>269</v>
      </c>
      <c r="I139" s="117">
        <v>240</v>
      </c>
      <c r="J139" s="118">
        <v>10</v>
      </c>
    </row>
    <row r="140" spans="1:10" ht="94.5" x14ac:dyDescent="0.25">
      <c r="A140" s="88" t="s">
        <v>270</v>
      </c>
      <c r="B140" s="117">
        <v>871</v>
      </c>
      <c r="C140" s="116" t="s">
        <v>145</v>
      </c>
      <c r="D140" s="116" t="s">
        <v>254</v>
      </c>
      <c r="E140" s="116" t="s">
        <v>213</v>
      </c>
      <c r="F140" s="117">
        <v>3</v>
      </c>
      <c r="G140" s="116" t="s">
        <v>150</v>
      </c>
      <c r="H140" s="116" t="s">
        <v>148</v>
      </c>
      <c r="I140" s="117"/>
      <c r="J140" s="118">
        <f>J141+J143</f>
        <v>340.9</v>
      </c>
    </row>
    <row r="141" spans="1:10" ht="63" x14ac:dyDescent="0.25">
      <c r="A141" s="88" t="s">
        <v>271</v>
      </c>
      <c r="B141" s="117">
        <v>871</v>
      </c>
      <c r="C141" s="116" t="s">
        <v>145</v>
      </c>
      <c r="D141" s="116" t="s">
        <v>254</v>
      </c>
      <c r="E141" s="116" t="s">
        <v>213</v>
      </c>
      <c r="F141" s="117">
        <v>3</v>
      </c>
      <c r="G141" s="116" t="s">
        <v>150</v>
      </c>
      <c r="H141" s="116" t="s">
        <v>272</v>
      </c>
      <c r="I141" s="117"/>
      <c r="J141" s="118">
        <f>J142</f>
        <v>340.9</v>
      </c>
    </row>
    <row r="142" spans="1:10" ht="47.25" x14ac:dyDescent="0.25">
      <c r="A142" s="88" t="s">
        <v>156</v>
      </c>
      <c r="B142" s="117">
        <v>871</v>
      </c>
      <c r="C142" s="116" t="s">
        <v>145</v>
      </c>
      <c r="D142" s="116" t="s">
        <v>254</v>
      </c>
      <c r="E142" s="116" t="s">
        <v>213</v>
      </c>
      <c r="F142" s="117">
        <v>3</v>
      </c>
      <c r="G142" s="116" t="s">
        <v>150</v>
      </c>
      <c r="H142" s="116" t="s">
        <v>272</v>
      </c>
      <c r="I142" s="117">
        <v>240</v>
      </c>
      <c r="J142" s="118">
        <v>340.9</v>
      </c>
    </row>
    <row r="143" spans="1:10" ht="47.25" hidden="1" x14ac:dyDescent="0.25">
      <c r="A143" s="88" t="s">
        <v>273</v>
      </c>
      <c r="B143" s="117">
        <v>871</v>
      </c>
      <c r="C143" s="116" t="s">
        <v>145</v>
      </c>
      <c r="D143" s="116" t="s">
        <v>254</v>
      </c>
      <c r="E143" s="116" t="s">
        <v>213</v>
      </c>
      <c r="F143" s="117">
        <v>3</v>
      </c>
      <c r="G143" s="116" t="s">
        <v>150</v>
      </c>
      <c r="H143" s="116" t="s">
        <v>274</v>
      </c>
      <c r="I143" s="117"/>
      <c r="J143" s="118">
        <f>J144</f>
        <v>0</v>
      </c>
    </row>
    <row r="144" spans="1:10" ht="47.25" hidden="1" x14ac:dyDescent="0.25">
      <c r="A144" s="88" t="s">
        <v>156</v>
      </c>
      <c r="B144" s="117">
        <v>871</v>
      </c>
      <c r="C144" s="116" t="s">
        <v>145</v>
      </c>
      <c r="D144" s="116" t="s">
        <v>254</v>
      </c>
      <c r="E144" s="116" t="s">
        <v>213</v>
      </c>
      <c r="F144" s="117">
        <v>3</v>
      </c>
      <c r="G144" s="116" t="s">
        <v>150</v>
      </c>
      <c r="H144" s="116" t="s">
        <v>274</v>
      </c>
      <c r="I144" s="117">
        <v>240</v>
      </c>
      <c r="J144" s="118">
        <v>0</v>
      </c>
    </row>
    <row r="145" spans="1:10" ht="47.25" x14ac:dyDescent="0.25">
      <c r="A145" s="88" t="s">
        <v>275</v>
      </c>
      <c r="B145" s="117">
        <v>871</v>
      </c>
      <c r="C145" s="116" t="s">
        <v>145</v>
      </c>
      <c r="D145" s="116" t="s">
        <v>254</v>
      </c>
      <c r="E145" s="116">
        <v>97</v>
      </c>
      <c r="F145" s="117">
        <v>0</v>
      </c>
      <c r="G145" s="116" t="s">
        <v>150</v>
      </c>
      <c r="H145" s="116" t="s">
        <v>148</v>
      </c>
      <c r="I145" s="117"/>
      <c r="J145" s="118">
        <f>J146</f>
        <v>35</v>
      </c>
    </row>
    <row r="146" spans="1:10" ht="94.5" x14ac:dyDescent="0.25">
      <c r="A146" s="88" t="s">
        <v>171</v>
      </c>
      <c r="B146" s="117">
        <v>871</v>
      </c>
      <c r="C146" s="116" t="s">
        <v>145</v>
      </c>
      <c r="D146" s="116" t="s">
        <v>254</v>
      </c>
      <c r="E146" s="116">
        <v>97</v>
      </c>
      <c r="F146" s="117">
        <v>2</v>
      </c>
      <c r="G146" s="116" t="s">
        <v>150</v>
      </c>
      <c r="H146" s="116" t="s">
        <v>148</v>
      </c>
      <c r="I146" s="117"/>
      <c r="J146" s="118">
        <f>J147</f>
        <v>35</v>
      </c>
    </row>
    <row r="147" spans="1:10" ht="94.5" x14ac:dyDescent="0.25">
      <c r="A147" s="88" t="s">
        <v>276</v>
      </c>
      <c r="B147" s="117">
        <v>871</v>
      </c>
      <c r="C147" s="116" t="s">
        <v>145</v>
      </c>
      <c r="D147" s="116" t="s">
        <v>254</v>
      </c>
      <c r="E147" s="116" t="s">
        <v>172</v>
      </c>
      <c r="F147" s="117">
        <v>2</v>
      </c>
      <c r="G147" s="116" t="s">
        <v>150</v>
      </c>
      <c r="H147" s="116" t="s">
        <v>277</v>
      </c>
      <c r="I147" s="117"/>
      <c r="J147" s="118">
        <f>J148</f>
        <v>35</v>
      </c>
    </row>
    <row r="148" spans="1:10" ht="31.5" x14ac:dyDescent="0.25">
      <c r="A148" s="120" t="s">
        <v>173</v>
      </c>
      <c r="B148" s="117">
        <v>871</v>
      </c>
      <c r="C148" s="116" t="s">
        <v>145</v>
      </c>
      <c r="D148" s="116" t="s">
        <v>254</v>
      </c>
      <c r="E148" s="116" t="s">
        <v>172</v>
      </c>
      <c r="F148" s="117">
        <v>2</v>
      </c>
      <c r="G148" s="116" t="s">
        <v>150</v>
      </c>
      <c r="H148" s="116" t="s">
        <v>277</v>
      </c>
      <c r="I148" s="117">
        <v>540</v>
      </c>
      <c r="J148" s="118">
        <v>35</v>
      </c>
    </row>
    <row r="149" spans="1:10" ht="15.75" x14ac:dyDescent="0.25">
      <c r="A149" s="88" t="s">
        <v>278</v>
      </c>
      <c r="B149" s="117">
        <v>871</v>
      </c>
      <c r="C149" s="116" t="s">
        <v>145</v>
      </c>
      <c r="D149" s="116" t="s">
        <v>279</v>
      </c>
      <c r="E149" s="116"/>
      <c r="F149" s="117"/>
      <c r="G149" s="116"/>
      <c r="H149" s="116"/>
      <c r="I149" s="117"/>
      <c r="J149" s="118">
        <f>J150</f>
        <v>120</v>
      </c>
    </row>
    <row r="150" spans="1:10" ht="173.25" x14ac:dyDescent="0.25">
      <c r="A150" s="88" t="s">
        <v>255</v>
      </c>
      <c r="B150" s="117">
        <v>871</v>
      </c>
      <c r="C150" s="116" t="s">
        <v>145</v>
      </c>
      <c r="D150" s="116" t="s">
        <v>279</v>
      </c>
      <c r="E150" s="116" t="s">
        <v>213</v>
      </c>
      <c r="F150" s="117">
        <v>0</v>
      </c>
      <c r="G150" s="116" t="s">
        <v>150</v>
      </c>
      <c r="H150" s="116" t="s">
        <v>148</v>
      </c>
      <c r="I150" s="117"/>
      <c r="J150" s="118">
        <f>J151</f>
        <v>120</v>
      </c>
    </row>
    <row r="151" spans="1:10" ht="31.5" x14ac:dyDescent="0.25">
      <c r="A151" s="88" t="s">
        <v>280</v>
      </c>
      <c r="B151" s="117">
        <v>871</v>
      </c>
      <c r="C151" s="116" t="s">
        <v>145</v>
      </c>
      <c r="D151" s="116" t="s">
        <v>279</v>
      </c>
      <c r="E151" s="116" t="s">
        <v>213</v>
      </c>
      <c r="F151" s="117">
        <v>4</v>
      </c>
      <c r="G151" s="116" t="s">
        <v>150</v>
      </c>
      <c r="H151" s="116" t="s">
        <v>148</v>
      </c>
      <c r="I151" s="117"/>
      <c r="J151" s="118">
        <f>J152</f>
        <v>120</v>
      </c>
    </row>
    <row r="152" spans="1:10" ht="31.5" x14ac:dyDescent="0.25">
      <c r="A152" s="88" t="s">
        <v>280</v>
      </c>
      <c r="B152" s="117">
        <v>871</v>
      </c>
      <c r="C152" s="116" t="s">
        <v>145</v>
      </c>
      <c r="D152" s="116" t="s">
        <v>279</v>
      </c>
      <c r="E152" s="116" t="s">
        <v>213</v>
      </c>
      <c r="F152" s="117">
        <v>4</v>
      </c>
      <c r="G152" s="116" t="s">
        <v>150</v>
      </c>
      <c r="H152" s="116" t="s">
        <v>281</v>
      </c>
      <c r="I152" s="117"/>
      <c r="J152" s="118">
        <f>J153</f>
        <v>120</v>
      </c>
    </row>
    <row r="153" spans="1:10" ht="47.25" x14ac:dyDescent="0.25">
      <c r="A153" s="88" t="s">
        <v>156</v>
      </c>
      <c r="B153" s="117">
        <v>871</v>
      </c>
      <c r="C153" s="116" t="s">
        <v>145</v>
      </c>
      <c r="D153" s="116" t="s">
        <v>279</v>
      </c>
      <c r="E153" s="116" t="s">
        <v>213</v>
      </c>
      <c r="F153" s="117">
        <v>4</v>
      </c>
      <c r="G153" s="116" t="s">
        <v>150</v>
      </c>
      <c r="H153" s="116" t="s">
        <v>281</v>
      </c>
      <c r="I153" s="117">
        <v>240</v>
      </c>
      <c r="J153" s="118">
        <v>120</v>
      </c>
    </row>
    <row r="154" spans="1:10" s="85" customFormat="1" ht="47.25" x14ac:dyDescent="0.25">
      <c r="A154" s="88" t="s">
        <v>282</v>
      </c>
      <c r="B154" s="116" t="s">
        <v>94</v>
      </c>
      <c r="C154" s="116" t="s">
        <v>145</v>
      </c>
      <c r="D154" s="116" t="s">
        <v>283</v>
      </c>
      <c r="E154" s="116"/>
      <c r="F154" s="117"/>
      <c r="G154" s="116"/>
      <c r="H154" s="116"/>
      <c r="I154" s="117"/>
      <c r="J154" s="118">
        <f>J155</f>
        <v>5</v>
      </c>
    </row>
    <row r="155" spans="1:10" ht="78.75" x14ac:dyDescent="0.25">
      <c r="A155" s="88" t="s">
        <v>595</v>
      </c>
      <c r="B155" s="116" t="s">
        <v>94</v>
      </c>
      <c r="C155" s="116" t="s">
        <v>145</v>
      </c>
      <c r="D155" s="116" t="s">
        <v>283</v>
      </c>
      <c r="E155" s="116" t="s">
        <v>284</v>
      </c>
      <c r="F155" s="117">
        <v>0</v>
      </c>
      <c r="G155" s="116" t="s">
        <v>150</v>
      </c>
      <c r="H155" s="116" t="s">
        <v>148</v>
      </c>
      <c r="I155" s="117"/>
      <c r="J155" s="118">
        <f>J156</f>
        <v>5</v>
      </c>
    </row>
    <row r="156" spans="1:10" ht="31.5" x14ac:dyDescent="0.25">
      <c r="A156" s="88" t="s">
        <v>285</v>
      </c>
      <c r="B156" s="116" t="s">
        <v>94</v>
      </c>
      <c r="C156" s="116" t="s">
        <v>145</v>
      </c>
      <c r="D156" s="116" t="s">
        <v>283</v>
      </c>
      <c r="E156" s="116" t="s">
        <v>284</v>
      </c>
      <c r="F156" s="117">
        <v>0</v>
      </c>
      <c r="G156" s="116" t="s">
        <v>150</v>
      </c>
      <c r="H156" s="116" t="s">
        <v>286</v>
      </c>
      <c r="I156" s="117"/>
      <c r="J156" s="118">
        <f>J157</f>
        <v>5</v>
      </c>
    </row>
    <row r="157" spans="1:10" ht="47.25" x14ac:dyDescent="0.25">
      <c r="A157" s="88" t="s">
        <v>156</v>
      </c>
      <c r="B157" s="117">
        <v>871</v>
      </c>
      <c r="C157" s="116" t="s">
        <v>145</v>
      </c>
      <c r="D157" s="116" t="s">
        <v>283</v>
      </c>
      <c r="E157" s="116" t="s">
        <v>284</v>
      </c>
      <c r="F157" s="117">
        <v>0</v>
      </c>
      <c r="G157" s="116" t="s">
        <v>150</v>
      </c>
      <c r="H157" s="116" t="s">
        <v>286</v>
      </c>
      <c r="I157" s="117">
        <v>240</v>
      </c>
      <c r="J157" s="118">
        <v>5</v>
      </c>
    </row>
    <row r="158" spans="1:10" ht="15.75" x14ac:dyDescent="0.25">
      <c r="A158" s="125" t="s">
        <v>430</v>
      </c>
      <c r="B158" s="117">
        <v>871</v>
      </c>
      <c r="C158" s="116" t="s">
        <v>159</v>
      </c>
      <c r="D158" s="117" t="s">
        <v>25</v>
      </c>
      <c r="E158" s="116"/>
      <c r="F158" s="117"/>
      <c r="G158" s="116"/>
      <c r="H158" s="116"/>
      <c r="I158" s="117"/>
      <c r="J158" s="118">
        <f>J159+J174+J179</f>
        <v>15703.2</v>
      </c>
    </row>
    <row r="159" spans="1:10" s="85" customFormat="1" ht="31.5" x14ac:dyDescent="0.25">
      <c r="A159" s="114" t="s">
        <v>287</v>
      </c>
      <c r="B159" s="116" t="s">
        <v>94</v>
      </c>
      <c r="C159" s="116" t="s">
        <v>159</v>
      </c>
      <c r="D159" s="116" t="s">
        <v>254</v>
      </c>
      <c r="E159" s="116"/>
      <c r="F159" s="117"/>
      <c r="G159" s="116"/>
      <c r="H159" s="116"/>
      <c r="I159" s="117"/>
      <c r="J159" s="118">
        <f>J160</f>
        <v>15602.5</v>
      </c>
    </row>
    <row r="160" spans="1:10" ht="78.75" x14ac:dyDescent="0.25">
      <c r="A160" s="114" t="s">
        <v>596</v>
      </c>
      <c r="B160" s="116" t="s">
        <v>94</v>
      </c>
      <c r="C160" s="116" t="s">
        <v>159</v>
      </c>
      <c r="D160" s="116" t="s">
        <v>254</v>
      </c>
      <c r="E160" s="116" t="s">
        <v>145</v>
      </c>
      <c r="F160" s="117">
        <v>0</v>
      </c>
      <c r="G160" s="116" t="s">
        <v>150</v>
      </c>
      <c r="H160" s="116" t="s">
        <v>148</v>
      </c>
      <c r="I160" s="117"/>
      <c r="J160" s="118">
        <f>J161</f>
        <v>15602.5</v>
      </c>
    </row>
    <row r="161" spans="1:10" ht="78.75" x14ac:dyDescent="0.25">
      <c r="A161" s="88" t="s">
        <v>288</v>
      </c>
      <c r="B161" s="116" t="s">
        <v>94</v>
      </c>
      <c r="C161" s="116" t="s">
        <v>159</v>
      </c>
      <c r="D161" s="116" t="s">
        <v>254</v>
      </c>
      <c r="E161" s="116" t="s">
        <v>145</v>
      </c>
      <c r="F161" s="117">
        <v>1</v>
      </c>
      <c r="G161" s="116" t="s">
        <v>150</v>
      </c>
      <c r="H161" s="116" t="s">
        <v>148</v>
      </c>
      <c r="I161" s="117"/>
      <c r="J161" s="118">
        <f>J162+J164+J166+J168+J172+J170</f>
        <v>15602.5</v>
      </c>
    </row>
    <row r="162" spans="1:10" ht="31.5" x14ac:dyDescent="0.25">
      <c r="A162" s="88" t="s">
        <v>289</v>
      </c>
      <c r="B162" s="116" t="s">
        <v>94</v>
      </c>
      <c r="C162" s="116" t="s">
        <v>159</v>
      </c>
      <c r="D162" s="116" t="s">
        <v>254</v>
      </c>
      <c r="E162" s="116" t="s">
        <v>145</v>
      </c>
      <c r="F162" s="117">
        <v>1</v>
      </c>
      <c r="G162" s="116" t="s">
        <v>150</v>
      </c>
      <c r="H162" s="116" t="s">
        <v>290</v>
      </c>
      <c r="I162" s="117"/>
      <c r="J162" s="118">
        <f>J163</f>
        <v>5352.5</v>
      </c>
    </row>
    <row r="163" spans="1:10" ht="47.25" x14ac:dyDescent="0.25">
      <c r="A163" s="88" t="s">
        <v>156</v>
      </c>
      <c r="B163" s="116" t="s">
        <v>94</v>
      </c>
      <c r="C163" s="116" t="s">
        <v>159</v>
      </c>
      <c r="D163" s="116" t="s">
        <v>254</v>
      </c>
      <c r="E163" s="116" t="s">
        <v>145</v>
      </c>
      <c r="F163" s="117">
        <v>1</v>
      </c>
      <c r="G163" s="116" t="s">
        <v>150</v>
      </c>
      <c r="H163" s="116" t="s">
        <v>290</v>
      </c>
      <c r="I163" s="117">
        <v>240</v>
      </c>
      <c r="J163" s="118">
        <v>5352.5</v>
      </c>
    </row>
    <row r="164" spans="1:10" ht="31.5" hidden="1" x14ac:dyDescent="0.25">
      <c r="A164" s="88" t="s">
        <v>291</v>
      </c>
      <c r="B164" s="116" t="s">
        <v>94</v>
      </c>
      <c r="C164" s="116" t="s">
        <v>159</v>
      </c>
      <c r="D164" s="116" t="s">
        <v>254</v>
      </c>
      <c r="E164" s="116" t="s">
        <v>145</v>
      </c>
      <c r="F164" s="117">
        <v>1</v>
      </c>
      <c r="G164" s="116" t="s">
        <v>150</v>
      </c>
      <c r="H164" s="116" t="s">
        <v>292</v>
      </c>
      <c r="I164" s="117"/>
      <c r="J164" s="118">
        <f>J165</f>
        <v>0</v>
      </c>
    </row>
    <row r="165" spans="1:10" ht="47.25" hidden="1" x14ac:dyDescent="0.25">
      <c r="A165" s="88" t="s">
        <v>156</v>
      </c>
      <c r="B165" s="116" t="s">
        <v>94</v>
      </c>
      <c r="C165" s="116" t="s">
        <v>159</v>
      </c>
      <c r="D165" s="116" t="s">
        <v>254</v>
      </c>
      <c r="E165" s="116" t="s">
        <v>145</v>
      </c>
      <c r="F165" s="117">
        <v>1</v>
      </c>
      <c r="G165" s="116" t="s">
        <v>150</v>
      </c>
      <c r="H165" s="116" t="s">
        <v>292</v>
      </c>
      <c r="I165" s="117">
        <v>240</v>
      </c>
      <c r="J165" s="118">
        <v>0</v>
      </c>
    </row>
    <row r="166" spans="1:10" ht="31.5" x14ac:dyDescent="0.25">
      <c r="A166" s="88" t="s">
        <v>293</v>
      </c>
      <c r="B166" s="117">
        <v>871</v>
      </c>
      <c r="C166" s="116" t="s">
        <v>159</v>
      </c>
      <c r="D166" s="116" t="s">
        <v>254</v>
      </c>
      <c r="E166" s="116" t="s">
        <v>145</v>
      </c>
      <c r="F166" s="117">
        <v>1</v>
      </c>
      <c r="G166" s="116" t="s">
        <v>150</v>
      </c>
      <c r="H166" s="116" t="s">
        <v>294</v>
      </c>
      <c r="I166" s="117"/>
      <c r="J166" s="118">
        <f>J167</f>
        <v>1200</v>
      </c>
    </row>
    <row r="167" spans="1:10" ht="47.25" x14ac:dyDescent="0.25">
      <c r="A167" s="88" t="s">
        <v>156</v>
      </c>
      <c r="B167" s="117">
        <v>871</v>
      </c>
      <c r="C167" s="116" t="s">
        <v>159</v>
      </c>
      <c r="D167" s="116" t="s">
        <v>254</v>
      </c>
      <c r="E167" s="116" t="s">
        <v>145</v>
      </c>
      <c r="F167" s="117">
        <v>1</v>
      </c>
      <c r="G167" s="116" t="s">
        <v>150</v>
      </c>
      <c r="H167" s="116" t="s">
        <v>294</v>
      </c>
      <c r="I167" s="117">
        <v>240</v>
      </c>
      <c r="J167" s="118">
        <v>1200</v>
      </c>
    </row>
    <row r="168" spans="1:10" ht="63" x14ac:dyDescent="0.25">
      <c r="A168" s="88" t="s">
        <v>295</v>
      </c>
      <c r="B168" s="117">
        <v>871</v>
      </c>
      <c r="C168" s="116" t="s">
        <v>159</v>
      </c>
      <c r="D168" s="116" t="s">
        <v>254</v>
      </c>
      <c r="E168" s="116" t="s">
        <v>145</v>
      </c>
      <c r="F168" s="117">
        <v>1</v>
      </c>
      <c r="G168" s="116" t="s">
        <v>150</v>
      </c>
      <c r="H168" s="116" t="s">
        <v>296</v>
      </c>
      <c r="I168" s="117"/>
      <c r="J168" s="118">
        <f>J169</f>
        <v>50</v>
      </c>
    </row>
    <row r="169" spans="1:10" ht="47.25" x14ac:dyDescent="0.25">
      <c r="A169" s="88" t="s">
        <v>156</v>
      </c>
      <c r="B169" s="117">
        <v>871</v>
      </c>
      <c r="C169" s="116" t="s">
        <v>159</v>
      </c>
      <c r="D169" s="116" t="s">
        <v>254</v>
      </c>
      <c r="E169" s="116" t="s">
        <v>145</v>
      </c>
      <c r="F169" s="117">
        <v>1</v>
      </c>
      <c r="G169" s="116" t="s">
        <v>150</v>
      </c>
      <c r="H169" s="116" t="s">
        <v>296</v>
      </c>
      <c r="I169" s="117">
        <v>240</v>
      </c>
      <c r="J169" s="118">
        <v>50</v>
      </c>
    </row>
    <row r="170" spans="1:10" ht="31.5" x14ac:dyDescent="0.25">
      <c r="A170" s="88" t="s">
        <v>297</v>
      </c>
      <c r="B170" s="117">
        <v>871</v>
      </c>
      <c r="C170" s="116" t="s">
        <v>159</v>
      </c>
      <c r="D170" s="116" t="s">
        <v>254</v>
      </c>
      <c r="E170" s="116" t="s">
        <v>145</v>
      </c>
      <c r="F170" s="117">
        <v>1</v>
      </c>
      <c r="G170" s="116" t="s">
        <v>150</v>
      </c>
      <c r="H170" s="116" t="s">
        <v>298</v>
      </c>
      <c r="I170" s="117"/>
      <c r="J170" s="118">
        <f>J171</f>
        <v>6600</v>
      </c>
    </row>
    <row r="171" spans="1:10" s="85" customFormat="1" ht="47.25" x14ac:dyDescent="0.25">
      <c r="A171" s="88" t="s">
        <v>156</v>
      </c>
      <c r="B171" s="117">
        <v>871</v>
      </c>
      <c r="C171" s="116" t="s">
        <v>159</v>
      </c>
      <c r="D171" s="116" t="s">
        <v>254</v>
      </c>
      <c r="E171" s="116" t="s">
        <v>145</v>
      </c>
      <c r="F171" s="117">
        <v>1</v>
      </c>
      <c r="G171" s="116" t="s">
        <v>150</v>
      </c>
      <c r="H171" s="116" t="s">
        <v>298</v>
      </c>
      <c r="I171" s="117">
        <v>240</v>
      </c>
      <c r="J171" s="118">
        <v>6600</v>
      </c>
    </row>
    <row r="172" spans="1:10" ht="31.5" x14ac:dyDescent="0.25">
      <c r="A172" s="88" t="s">
        <v>299</v>
      </c>
      <c r="B172" s="117">
        <v>871</v>
      </c>
      <c r="C172" s="116" t="s">
        <v>159</v>
      </c>
      <c r="D172" s="116" t="s">
        <v>254</v>
      </c>
      <c r="E172" s="116" t="s">
        <v>145</v>
      </c>
      <c r="F172" s="117">
        <v>1</v>
      </c>
      <c r="G172" s="116" t="s">
        <v>150</v>
      </c>
      <c r="H172" s="116" t="s">
        <v>300</v>
      </c>
      <c r="I172" s="117"/>
      <c r="J172" s="118">
        <f>J173</f>
        <v>2400</v>
      </c>
    </row>
    <row r="173" spans="1:10" ht="47.25" x14ac:dyDescent="0.25">
      <c r="A173" s="88" t="s">
        <v>156</v>
      </c>
      <c r="B173" s="117">
        <v>871</v>
      </c>
      <c r="C173" s="116" t="s">
        <v>159</v>
      </c>
      <c r="D173" s="116" t="s">
        <v>254</v>
      </c>
      <c r="E173" s="116" t="s">
        <v>145</v>
      </c>
      <c r="F173" s="117">
        <v>1</v>
      </c>
      <c r="G173" s="116" t="s">
        <v>150</v>
      </c>
      <c r="H173" s="116" t="s">
        <v>300</v>
      </c>
      <c r="I173" s="117">
        <v>240</v>
      </c>
      <c r="J173" s="118">
        <v>2400</v>
      </c>
    </row>
    <row r="174" spans="1:10" ht="15.75" x14ac:dyDescent="0.25">
      <c r="A174" s="88" t="s">
        <v>305</v>
      </c>
      <c r="B174" s="117">
        <v>871</v>
      </c>
      <c r="C174" s="116" t="s">
        <v>159</v>
      </c>
      <c r="D174" s="116" t="s">
        <v>279</v>
      </c>
      <c r="E174" s="116"/>
      <c r="F174" s="116"/>
      <c r="G174" s="116"/>
      <c r="H174" s="116"/>
      <c r="I174" s="117" t="s">
        <v>143</v>
      </c>
      <c r="J174" s="118">
        <f>J175</f>
        <v>70.7</v>
      </c>
    </row>
    <row r="175" spans="1:10" ht="31.5" x14ac:dyDescent="0.25">
      <c r="A175" s="88" t="s">
        <v>248</v>
      </c>
      <c r="B175" s="117">
        <v>871</v>
      </c>
      <c r="C175" s="116" t="s">
        <v>159</v>
      </c>
      <c r="D175" s="116" t="s">
        <v>279</v>
      </c>
      <c r="E175" s="116" t="s">
        <v>249</v>
      </c>
      <c r="F175" s="117">
        <v>0</v>
      </c>
      <c r="G175" s="116" t="s">
        <v>150</v>
      </c>
      <c r="H175" s="116" t="s">
        <v>148</v>
      </c>
      <c r="I175" s="117"/>
      <c r="J175" s="118">
        <f>J176</f>
        <v>70.7</v>
      </c>
    </row>
    <row r="176" spans="1:10" ht="31.5" x14ac:dyDescent="0.25">
      <c r="A176" s="88" t="s">
        <v>250</v>
      </c>
      <c r="B176" s="116" t="s">
        <v>94</v>
      </c>
      <c r="C176" s="116" t="s">
        <v>159</v>
      </c>
      <c r="D176" s="116" t="s">
        <v>279</v>
      </c>
      <c r="E176" s="116" t="s">
        <v>249</v>
      </c>
      <c r="F176" s="117">
        <v>9</v>
      </c>
      <c r="G176" s="116" t="s">
        <v>150</v>
      </c>
      <c r="H176" s="116" t="s">
        <v>148</v>
      </c>
      <c r="I176" s="117"/>
      <c r="J176" s="118">
        <f>J177</f>
        <v>70.7</v>
      </c>
    </row>
    <row r="177" spans="1:10" ht="63" x14ac:dyDescent="0.25">
      <c r="A177" s="88" t="s">
        <v>306</v>
      </c>
      <c r="B177" s="116" t="s">
        <v>94</v>
      </c>
      <c r="C177" s="116" t="s">
        <v>159</v>
      </c>
      <c r="D177" s="116" t="s">
        <v>279</v>
      </c>
      <c r="E177" s="116" t="s">
        <v>249</v>
      </c>
      <c r="F177" s="117">
        <v>9</v>
      </c>
      <c r="G177" s="116" t="s">
        <v>150</v>
      </c>
      <c r="H177" s="116" t="s">
        <v>307</v>
      </c>
      <c r="I177" s="117"/>
      <c r="J177" s="118">
        <f>J178</f>
        <v>70.7</v>
      </c>
    </row>
    <row r="178" spans="1:10" ht="47.25" x14ac:dyDescent="0.25">
      <c r="A178" s="88" t="s">
        <v>156</v>
      </c>
      <c r="B178" s="116" t="s">
        <v>94</v>
      </c>
      <c r="C178" s="116" t="s">
        <v>159</v>
      </c>
      <c r="D178" s="116" t="s">
        <v>279</v>
      </c>
      <c r="E178" s="116" t="s">
        <v>249</v>
      </c>
      <c r="F178" s="117">
        <v>9</v>
      </c>
      <c r="G178" s="116" t="s">
        <v>150</v>
      </c>
      <c r="H178" s="116" t="s">
        <v>307</v>
      </c>
      <c r="I178" s="117">
        <v>240</v>
      </c>
      <c r="J178" s="118">
        <v>70.7</v>
      </c>
    </row>
    <row r="179" spans="1:10" ht="31.5" x14ac:dyDescent="0.25">
      <c r="A179" s="114" t="s">
        <v>308</v>
      </c>
      <c r="B179" s="117">
        <v>871</v>
      </c>
      <c r="C179" s="116" t="s">
        <v>159</v>
      </c>
      <c r="D179" s="116" t="s">
        <v>284</v>
      </c>
      <c r="E179" s="116"/>
      <c r="F179" s="116"/>
      <c r="G179" s="116"/>
      <c r="H179" s="116"/>
      <c r="I179" s="117" t="s">
        <v>143</v>
      </c>
      <c r="J179" s="124">
        <f>J180</f>
        <v>30</v>
      </c>
    </row>
    <row r="180" spans="1:10" ht="94.5" x14ac:dyDescent="0.25">
      <c r="A180" s="88" t="s">
        <v>597</v>
      </c>
      <c r="B180" s="117">
        <v>871</v>
      </c>
      <c r="C180" s="116" t="s">
        <v>159</v>
      </c>
      <c r="D180" s="116" t="s">
        <v>284</v>
      </c>
      <c r="E180" s="116" t="s">
        <v>159</v>
      </c>
      <c r="F180" s="117">
        <v>0</v>
      </c>
      <c r="G180" s="116" t="s">
        <v>150</v>
      </c>
      <c r="H180" s="116" t="s">
        <v>148</v>
      </c>
      <c r="I180" s="117"/>
      <c r="J180" s="118">
        <f>J181+J183</f>
        <v>30</v>
      </c>
    </row>
    <row r="181" spans="1:10" s="85" customFormat="1" ht="157.5" hidden="1" x14ac:dyDescent="0.25">
      <c r="A181" s="88" t="s">
        <v>309</v>
      </c>
      <c r="B181" s="116" t="s">
        <v>94</v>
      </c>
      <c r="C181" s="116" t="s">
        <v>159</v>
      </c>
      <c r="D181" s="116" t="s">
        <v>284</v>
      </c>
      <c r="E181" s="116" t="s">
        <v>159</v>
      </c>
      <c r="F181" s="117">
        <v>0</v>
      </c>
      <c r="G181" s="116" t="s">
        <v>150</v>
      </c>
      <c r="H181" s="116" t="s">
        <v>310</v>
      </c>
      <c r="I181" s="117"/>
      <c r="J181" s="118">
        <f>J182</f>
        <v>0</v>
      </c>
    </row>
    <row r="182" spans="1:10" ht="63" hidden="1" x14ac:dyDescent="0.25">
      <c r="A182" s="88" t="s">
        <v>311</v>
      </c>
      <c r="B182" s="116" t="s">
        <v>94</v>
      </c>
      <c r="C182" s="116" t="s">
        <v>159</v>
      </c>
      <c r="D182" s="116" t="s">
        <v>284</v>
      </c>
      <c r="E182" s="116" t="s">
        <v>159</v>
      </c>
      <c r="F182" s="117">
        <v>0</v>
      </c>
      <c r="G182" s="116" t="s">
        <v>150</v>
      </c>
      <c r="H182" s="116" t="s">
        <v>310</v>
      </c>
      <c r="I182" s="117">
        <v>810</v>
      </c>
      <c r="J182" s="118">
        <f>100-100</f>
        <v>0</v>
      </c>
    </row>
    <row r="183" spans="1:10" ht="31.5" x14ac:dyDescent="0.25">
      <c r="A183" s="88" t="s">
        <v>312</v>
      </c>
      <c r="B183" s="116" t="s">
        <v>94</v>
      </c>
      <c r="C183" s="116" t="s">
        <v>159</v>
      </c>
      <c r="D183" s="116" t="s">
        <v>284</v>
      </c>
      <c r="E183" s="116" t="s">
        <v>159</v>
      </c>
      <c r="F183" s="117">
        <v>0</v>
      </c>
      <c r="G183" s="116" t="s">
        <v>150</v>
      </c>
      <c r="H183" s="116" t="s">
        <v>313</v>
      </c>
      <c r="I183" s="117"/>
      <c r="J183" s="118">
        <f>J184</f>
        <v>30</v>
      </c>
    </row>
    <row r="184" spans="1:10" ht="63" x14ac:dyDescent="0.25">
      <c r="A184" s="88" t="s">
        <v>311</v>
      </c>
      <c r="B184" s="116" t="s">
        <v>94</v>
      </c>
      <c r="C184" s="116" t="s">
        <v>159</v>
      </c>
      <c r="D184" s="116" t="s">
        <v>284</v>
      </c>
      <c r="E184" s="116" t="s">
        <v>159</v>
      </c>
      <c r="F184" s="117">
        <v>0</v>
      </c>
      <c r="G184" s="116" t="s">
        <v>150</v>
      </c>
      <c r="H184" s="116" t="s">
        <v>313</v>
      </c>
      <c r="I184" s="117">
        <v>810</v>
      </c>
      <c r="J184" s="118">
        <v>30</v>
      </c>
    </row>
    <row r="185" spans="1:10" ht="15.75" x14ac:dyDescent="0.25">
      <c r="A185" s="125" t="s">
        <v>431</v>
      </c>
      <c r="B185" s="116" t="s">
        <v>94</v>
      </c>
      <c r="C185" s="116" t="s">
        <v>217</v>
      </c>
      <c r="D185" s="117" t="s">
        <v>25</v>
      </c>
      <c r="E185" s="116"/>
      <c r="F185" s="117"/>
      <c r="G185" s="116"/>
      <c r="H185" s="116"/>
      <c r="I185" s="117"/>
      <c r="J185" s="118">
        <f>J186+J198+J203+J248</f>
        <v>42522.7</v>
      </c>
    </row>
    <row r="186" spans="1:10" ht="31.5" x14ac:dyDescent="0.25">
      <c r="A186" s="114" t="s">
        <v>314</v>
      </c>
      <c r="B186" s="116" t="s">
        <v>94</v>
      </c>
      <c r="C186" s="116" t="s">
        <v>217</v>
      </c>
      <c r="D186" s="117" t="s">
        <v>141</v>
      </c>
      <c r="E186" s="116" t="s">
        <v>150</v>
      </c>
      <c r="F186" s="117">
        <v>0</v>
      </c>
      <c r="G186" s="116" t="s">
        <v>150</v>
      </c>
      <c r="H186" s="116" t="s">
        <v>148</v>
      </c>
      <c r="I186" s="117"/>
      <c r="J186" s="118">
        <f>J187+J194</f>
        <v>1235.4000000000001</v>
      </c>
    </row>
    <row r="187" spans="1:10" ht="94.5" x14ac:dyDescent="0.25">
      <c r="A187" s="88" t="s">
        <v>317</v>
      </c>
      <c r="B187" s="116" t="s">
        <v>94</v>
      </c>
      <c r="C187" s="116" t="s">
        <v>217</v>
      </c>
      <c r="D187" s="116" t="s">
        <v>141</v>
      </c>
      <c r="E187" s="116" t="s">
        <v>217</v>
      </c>
      <c r="F187" s="117">
        <v>0</v>
      </c>
      <c r="G187" s="116" t="s">
        <v>150</v>
      </c>
      <c r="H187" s="116" t="s">
        <v>148</v>
      </c>
      <c r="I187" s="117"/>
      <c r="J187" s="118">
        <f>J188+J191</f>
        <v>100</v>
      </c>
    </row>
    <row r="188" spans="1:10" ht="31.5" x14ac:dyDescent="0.25">
      <c r="A188" s="88" t="s">
        <v>318</v>
      </c>
      <c r="B188" s="116" t="s">
        <v>94</v>
      </c>
      <c r="C188" s="116" t="s">
        <v>217</v>
      </c>
      <c r="D188" s="116" t="s">
        <v>141</v>
      </c>
      <c r="E188" s="116" t="s">
        <v>217</v>
      </c>
      <c r="F188" s="117">
        <v>1</v>
      </c>
      <c r="G188" s="116" t="s">
        <v>150</v>
      </c>
      <c r="H188" s="116" t="s">
        <v>148</v>
      </c>
      <c r="I188" s="117"/>
      <c r="J188" s="118">
        <f>J189</f>
        <v>100</v>
      </c>
    </row>
    <row r="189" spans="1:10" ht="31.5" x14ac:dyDescent="0.25">
      <c r="A189" s="88" t="s">
        <v>319</v>
      </c>
      <c r="B189" s="116" t="s">
        <v>94</v>
      </c>
      <c r="C189" s="116" t="s">
        <v>217</v>
      </c>
      <c r="D189" s="116" t="s">
        <v>141</v>
      </c>
      <c r="E189" s="116" t="s">
        <v>217</v>
      </c>
      <c r="F189" s="117">
        <v>1</v>
      </c>
      <c r="G189" s="116" t="s">
        <v>150</v>
      </c>
      <c r="H189" s="116" t="s">
        <v>320</v>
      </c>
      <c r="I189" s="117"/>
      <c r="J189" s="118">
        <f>J190</f>
        <v>100</v>
      </c>
    </row>
    <row r="190" spans="1:10" ht="47.25" x14ac:dyDescent="0.25">
      <c r="A190" s="88" t="s">
        <v>156</v>
      </c>
      <c r="B190" s="116" t="s">
        <v>94</v>
      </c>
      <c r="C190" s="116" t="s">
        <v>217</v>
      </c>
      <c r="D190" s="116" t="s">
        <v>141</v>
      </c>
      <c r="E190" s="116" t="s">
        <v>217</v>
      </c>
      <c r="F190" s="117">
        <v>1</v>
      </c>
      <c r="G190" s="116" t="s">
        <v>150</v>
      </c>
      <c r="H190" s="116" t="s">
        <v>320</v>
      </c>
      <c r="I190" s="117">
        <v>240</v>
      </c>
      <c r="J190" s="118">
        <v>100</v>
      </c>
    </row>
    <row r="191" spans="1:10" ht="63" hidden="1" x14ac:dyDescent="0.25">
      <c r="A191" s="88" t="s">
        <v>321</v>
      </c>
      <c r="B191" s="116" t="s">
        <v>94</v>
      </c>
      <c r="C191" s="116" t="s">
        <v>217</v>
      </c>
      <c r="D191" s="116" t="s">
        <v>141</v>
      </c>
      <c r="E191" s="116" t="s">
        <v>217</v>
      </c>
      <c r="F191" s="117">
        <v>6</v>
      </c>
      <c r="G191" s="116" t="s">
        <v>150</v>
      </c>
      <c r="H191" s="116" t="s">
        <v>148</v>
      </c>
      <c r="I191" s="117"/>
      <c r="J191" s="118">
        <f>J192</f>
        <v>0</v>
      </c>
    </row>
    <row r="192" spans="1:10" ht="31.5" hidden="1" x14ac:dyDescent="0.25">
      <c r="A192" s="88" t="s">
        <v>322</v>
      </c>
      <c r="B192" s="116" t="s">
        <v>94</v>
      </c>
      <c r="C192" s="116" t="s">
        <v>217</v>
      </c>
      <c r="D192" s="116" t="s">
        <v>141</v>
      </c>
      <c r="E192" s="116" t="s">
        <v>217</v>
      </c>
      <c r="F192" s="117">
        <v>6</v>
      </c>
      <c r="G192" s="116" t="s">
        <v>150</v>
      </c>
      <c r="H192" s="116" t="s">
        <v>323</v>
      </c>
      <c r="I192" s="117"/>
      <c r="J192" s="118">
        <f>J193</f>
        <v>0</v>
      </c>
    </row>
    <row r="193" spans="1:10" ht="31.5" hidden="1" x14ac:dyDescent="0.25">
      <c r="A193" s="88" t="s">
        <v>324</v>
      </c>
      <c r="B193" s="116" t="s">
        <v>94</v>
      </c>
      <c r="C193" s="116" t="s">
        <v>217</v>
      </c>
      <c r="D193" s="116" t="s">
        <v>141</v>
      </c>
      <c r="E193" s="116" t="s">
        <v>217</v>
      </c>
      <c r="F193" s="117">
        <v>6</v>
      </c>
      <c r="G193" s="116" t="s">
        <v>150</v>
      </c>
      <c r="H193" s="116" t="s">
        <v>323</v>
      </c>
      <c r="I193" s="117">
        <v>410</v>
      </c>
      <c r="J193" s="118">
        <v>0</v>
      </c>
    </row>
    <row r="194" spans="1:10" ht="31.5" x14ac:dyDescent="0.25">
      <c r="A194" s="88" t="s">
        <v>248</v>
      </c>
      <c r="B194" s="116" t="s">
        <v>94</v>
      </c>
      <c r="C194" s="116" t="s">
        <v>217</v>
      </c>
      <c r="D194" s="117" t="s">
        <v>141</v>
      </c>
      <c r="E194" s="116" t="s">
        <v>249</v>
      </c>
      <c r="F194" s="117">
        <v>0</v>
      </c>
      <c r="G194" s="116" t="s">
        <v>150</v>
      </c>
      <c r="H194" s="116" t="s">
        <v>148</v>
      </c>
      <c r="I194" s="117"/>
      <c r="J194" s="118">
        <f>J195</f>
        <v>1135.4000000000001</v>
      </c>
    </row>
    <row r="195" spans="1:10" ht="31.5" x14ac:dyDescent="0.25">
      <c r="A195" s="88" t="s">
        <v>250</v>
      </c>
      <c r="B195" s="116" t="s">
        <v>94</v>
      </c>
      <c r="C195" s="116" t="s">
        <v>217</v>
      </c>
      <c r="D195" s="117" t="s">
        <v>141</v>
      </c>
      <c r="E195" s="116" t="s">
        <v>249</v>
      </c>
      <c r="F195" s="117">
        <v>9</v>
      </c>
      <c r="G195" s="116" t="s">
        <v>150</v>
      </c>
      <c r="H195" s="116" t="s">
        <v>148</v>
      </c>
      <c r="I195" s="117"/>
      <c r="J195" s="118">
        <f>J196</f>
        <v>1135.4000000000001</v>
      </c>
    </row>
    <row r="196" spans="1:10" ht="63" x14ac:dyDescent="0.25">
      <c r="A196" s="88" t="s">
        <v>325</v>
      </c>
      <c r="B196" s="116" t="s">
        <v>94</v>
      </c>
      <c r="C196" s="116" t="s">
        <v>217</v>
      </c>
      <c r="D196" s="117" t="s">
        <v>141</v>
      </c>
      <c r="E196" s="116" t="s">
        <v>249</v>
      </c>
      <c r="F196" s="117">
        <v>9</v>
      </c>
      <c r="G196" s="116" t="s">
        <v>150</v>
      </c>
      <c r="H196" s="116" t="s">
        <v>326</v>
      </c>
      <c r="I196" s="117"/>
      <c r="J196" s="118">
        <f>J197</f>
        <v>1135.4000000000001</v>
      </c>
    </row>
    <row r="197" spans="1:10" ht="47.25" x14ac:dyDescent="0.25">
      <c r="A197" s="88" t="s">
        <v>156</v>
      </c>
      <c r="B197" s="116" t="s">
        <v>94</v>
      </c>
      <c r="C197" s="116" t="s">
        <v>217</v>
      </c>
      <c r="D197" s="117" t="s">
        <v>141</v>
      </c>
      <c r="E197" s="116" t="s">
        <v>249</v>
      </c>
      <c r="F197" s="117">
        <v>9</v>
      </c>
      <c r="G197" s="116" t="s">
        <v>150</v>
      </c>
      <c r="H197" s="116" t="s">
        <v>326</v>
      </c>
      <c r="I197" s="117">
        <v>240</v>
      </c>
      <c r="J197" s="118">
        <v>1135.4000000000001</v>
      </c>
    </row>
    <row r="198" spans="1:10" ht="15.75" hidden="1" x14ac:dyDescent="0.25">
      <c r="A198" s="114" t="s">
        <v>327</v>
      </c>
      <c r="B198" s="116" t="s">
        <v>94</v>
      </c>
      <c r="C198" s="116" t="s">
        <v>217</v>
      </c>
      <c r="D198" s="116" t="s">
        <v>213</v>
      </c>
      <c r="E198" s="116"/>
      <c r="F198" s="117"/>
      <c r="G198" s="116"/>
      <c r="H198" s="116"/>
      <c r="I198" s="128"/>
      <c r="J198" s="118">
        <f>J199</f>
        <v>0</v>
      </c>
    </row>
    <row r="199" spans="1:10" ht="31.5" hidden="1" x14ac:dyDescent="0.25">
      <c r="A199" s="88" t="s">
        <v>189</v>
      </c>
      <c r="B199" s="116" t="s">
        <v>94</v>
      </c>
      <c r="C199" s="116" t="s">
        <v>217</v>
      </c>
      <c r="D199" s="116" t="s">
        <v>213</v>
      </c>
      <c r="E199" s="116" t="s">
        <v>328</v>
      </c>
      <c r="F199" s="117">
        <v>0</v>
      </c>
      <c r="G199" s="116" t="s">
        <v>150</v>
      </c>
      <c r="H199" s="116" t="s">
        <v>148</v>
      </c>
      <c r="I199" s="128"/>
      <c r="J199" s="118">
        <f>J200</f>
        <v>0</v>
      </c>
    </row>
    <row r="200" spans="1:10" ht="31.5" hidden="1" x14ac:dyDescent="0.25">
      <c r="A200" s="114" t="s">
        <v>190</v>
      </c>
      <c r="B200" s="116" t="s">
        <v>94</v>
      </c>
      <c r="C200" s="116" t="s">
        <v>217</v>
      </c>
      <c r="D200" s="116" t="s">
        <v>213</v>
      </c>
      <c r="E200" s="116" t="s">
        <v>328</v>
      </c>
      <c r="F200" s="117">
        <v>1</v>
      </c>
      <c r="G200" s="116" t="s">
        <v>150</v>
      </c>
      <c r="H200" s="116" t="s">
        <v>148</v>
      </c>
      <c r="I200" s="128"/>
      <c r="J200" s="118">
        <f>J201</f>
        <v>0</v>
      </c>
    </row>
    <row r="201" spans="1:10" ht="31.5" hidden="1" x14ac:dyDescent="0.25">
      <c r="A201" s="114" t="s">
        <v>190</v>
      </c>
      <c r="B201" s="116" t="s">
        <v>94</v>
      </c>
      <c r="C201" s="116" t="s">
        <v>217</v>
      </c>
      <c r="D201" s="116" t="s">
        <v>213</v>
      </c>
      <c r="E201" s="116" t="s">
        <v>328</v>
      </c>
      <c r="F201" s="117">
        <v>1</v>
      </c>
      <c r="G201" s="116" t="s">
        <v>150</v>
      </c>
      <c r="H201" s="89">
        <v>28810</v>
      </c>
      <c r="I201" s="128"/>
      <c r="J201" s="118">
        <f>J202</f>
        <v>0</v>
      </c>
    </row>
    <row r="202" spans="1:10" ht="47.25" hidden="1" x14ac:dyDescent="0.25">
      <c r="A202" s="88" t="s">
        <v>156</v>
      </c>
      <c r="B202" s="116" t="s">
        <v>94</v>
      </c>
      <c r="C202" s="116" t="s">
        <v>217</v>
      </c>
      <c r="D202" s="116" t="s">
        <v>213</v>
      </c>
      <c r="E202" s="116" t="s">
        <v>328</v>
      </c>
      <c r="F202" s="117">
        <v>1</v>
      </c>
      <c r="G202" s="116" t="s">
        <v>150</v>
      </c>
      <c r="H202" s="89">
        <v>28810</v>
      </c>
      <c r="I202" s="89">
        <v>240</v>
      </c>
      <c r="J202" s="118">
        <v>0</v>
      </c>
    </row>
    <row r="203" spans="1:10" ht="15.75" x14ac:dyDescent="0.25">
      <c r="A203" s="114" t="s">
        <v>329</v>
      </c>
      <c r="B203" s="116" t="s">
        <v>94</v>
      </c>
      <c r="C203" s="116" t="s">
        <v>217</v>
      </c>
      <c r="D203" s="117" t="s">
        <v>145</v>
      </c>
      <c r="E203" s="116" t="s">
        <v>142</v>
      </c>
      <c r="F203" s="117"/>
      <c r="G203" s="116"/>
      <c r="H203" s="116"/>
      <c r="I203" s="117"/>
      <c r="J203" s="124">
        <f>J204+J237</f>
        <v>20316.900000000001</v>
      </c>
    </row>
    <row r="204" spans="1:10" ht="78.75" x14ac:dyDescent="0.25">
      <c r="A204" s="114" t="s">
        <v>596</v>
      </c>
      <c r="B204" s="116" t="s">
        <v>94</v>
      </c>
      <c r="C204" s="116" t="s">
        <v>217</v>
      </c>
      <c r="D204" s="116" t="s">
        <v>145</v>
      </c>
      <c r="E204" s="116" t="s">
        <v>145</v>
      </c>
      <c r="F204" s="117">
        <v>0</v>
      </c>
      <c r="G204" s="116" t="s">
        <v>150</v>
      </c>
      <c r="H204" s="116" t="s">
        <v>148</v>
      </c>
      <c r="I204" s="117"/>
      <c r="J204" s="118">
        <f>J205+J212</f>
        <v>19136.900000000001</v>
      </c>
    </row>
    <row r="205" spans="1:10" ht="47.25" x14ac:dyDescent="0.25">
      <c r="A205" s="88" t="s">
        <v>330</v>
      </c>
      <c r="B205" s="116" t="s">
        <v>94</v>
      </c>
      <c r="C205" s="116" t="s">
        <v>217</v>
      </c>
      <c r="D205" s="116" t="s">
        <v>145</v>
      </c>
      <c r="E205" s="116" t="s">
        <v>145</v>
      </c>
      <c r="F205" s="117">
        <v>2</v>
      </c>
      <c r="G205" s="116" t="s">
        <v>150</v>
      </c>
      <c r="H205" s="116" t="s">
        <v>148</v>
      </c>
      <c r="I205" s="117"/>
      <c r="J205" s="118">
        <f>J206+J208+J210</f>
        <v>10599.3</v>
      </c>
    </row>
    <row r="206" spans="1:10" ht="31.5" x14ac:dyDescent="0.25">
      <c r="A206" s="88" t="s">
        <v>421</v>
      </c>
      <c r="B206" s="116" t="s">
        <v>94</v>
      </c>
      <c r="C206" s="116" t="s">
        <v>217</v>
      </c>
      <c r="D206" s="116" t="s">
        <v>145</v>
      </c>
      <c r="E206" s="116" t="s">
        <v>145</v>
      </c>
      <c r="F206" s="117">
        <v>2</v>
      </c>
      <c r="G206" s="116" t="s">
        <v>150</v>
      </c>
      <c r="H206" s="116" t="s">
        <v>422</v>
      </c>
      <c r="I206" s="117"/>
      <c r="J206" s="118">
        <f>J207</f>
        <v>3100</v>
      </c>
    </row>
    <row r="207" spans="1:10" ht="31.5" x14ac:dyDescent="0.25">
      <c r="A207" s="88" t="s">
        <v>324</v>
      </c>
      <c r="B207" s="116" t="s">
        <v>94</v>
      </c>
      <c r="C207" s="116" t="s">
        <v>217</v>
      </c>
      <c r="D207" s="116" t="s">
        <v>145</v>
      </c>
      <c r="E207" s="116" t="s">
        <v>145</v>
      </c>
      <c r="F207" s="117">
        <v>2</v>
      </c>
      <c r="G207" s="116" t="s">
        <v>150</v>
      </c>
      <c r="H207" s="116" t="s">
        <v>422</v>
      </c>
      <c r="I207" s="117">
        <v>410</v>
      </c>
      <c r="J207" s="118">
        <v>3100</v>
      </c>
    </row>
    <row r="208" spans="1:10" ht="31.5" x14ac:dyDescent="0.25">
      <c r="A208" s="88" t="s">
        <v>333</v>
      </c>
      <c r="B208" s="116" t="s">
        <v>94</v>
      </c>
      <c r="C208" s="116" t="s">
        <v>217</v>
      </c>
      <c r="D208" s="116" t="s">
        <v>145</v>
      </c>
      <c r="E208" s="116" t="s">
        <v>145</v>
      </c>
      <c r="F208" s="117">
        <v>2</v>
      </c>
      <c r="G208" s="116" t="s">
        <v>150</v>
      </c>
      <c r="H208" s="116" t="s">
        <v>334</v>
      </c>
      <c r="I208" s="117"/>
      <c r="J208" s="118">
        <f>J209</f>
        <v>6999.3</v>
      </c>
    </row>
    <row r="209" spans="1:10" ht="47.25" x14ac:dyDescent="0.25">
      <c r="A209" s="88" t="s">
        <v>156</v>
      </c>
      <c r="B209" s="116" t="s">
        <v>94</v>
      </c>
      <c r="C209" s="116" t="s">
        <v>217</v>
      </c>
      <c r="D209" s="116" t="s">
        <v>145</v>
      </c>
      <c r="E209" s="116" t="s">
        <v>145</v>
      </c>
      <c r="F209" s="117">
        <v>2</v>
      </c>
      <c r="G209" s="116" t="s">
        <v>150</v>
      </c>
      <c r="H209" s="116" t="s">
        <v>334</v>
      </c>
      <c r="I209" s="117">
        <v>240</v>
      </c>
      <c r="J209" s="118">
        <v>6999.3</v>
      </c>
    </row>
    <row r="210" spans="1:10" ht="31.5" x14ac:dyDescent="0.25">
      <c r="A210" s="88" t="s">
        <v>335</v>
      </c>
      <c r="B210" s="116" t="s">
        <v>94</v>
      </c>
      <c r="C210" s="116" t="s">
        <v>217</v>
      </c>
      <c r="D210" s="116" t="s">
        <v>145</v>
      </c>
      <c r="E210" s="116" t="s">
        <v>145</v>
      </c>
      <c r="F210" s="117">
        <v>2</v>
      </c>
      <c r="G210" s="116" t="s">
        <v>150</v>
      </c>
      <c r="H210" s="116" t="s">
        <v>336</v>
      </c>
      <c r="I210" s="117"/>
      <c r="J210" s="118">
        <f>J211</f>
        <v>500</v>
      </c>
    </row>
    <row r="211" spans="1:10" ht="47.25" x14ac:dyDescent="0.25">
      <c r="A211" s="88" t="s">
        <v>156</v>
      </c>
      <c r="B211" s="116" t="s">
        <v>94</v>
      </c>
      <c r="C211" s="116" t="s">
        <v>217</v>
      </c>
      <c r="D211" s="116" t="s">
        <v>145</v>
      </c>
      <c r="E211" s="116" t="s">
        <v>145</v>
      </c>
      <c r="F211" s="117">
        <v>2</v>
      </c>
      <c r="G211" s="116" t="s">
        <v>150</v>
      </c>
      <c r="H211" s="116" t="s">
        <v>336</v>
      </c>
      <c r="I211" s="117">
        <v>240</v>
      </c>
      <c r="J211" s="118">
        <v>500</v>
      </c>
    </row>
    <row r="212" spans="1:10" ht="63" x14ac:dyDescent="0.25">
      <c r="A212" s="88" t="s">
        <v>315</v>
      </c>
      <c r="B212" s="116" t="s">
        <v>94</v>
      </c>
      <c r="C212" s="116" t="s">
        <v>217</v>
      </c>
      <c r="D212" s="116" t="s">
        <v>145</v>
      </c>
      <c r="E212" s="116" t="s">
        <v>145</v>
      </c>
      <c r="F212" s="117">
        <v>3</v>
      </c>
      <c r="G212" s="116" t="s">
        <v>150</v>
      </c>
      <c r="H212" s="116" t="s">
        <v>148</v>
      </c>
      <c r="I212" s="117"/>
      <c r="J212" s="118">
        <f>J213+J215+J217+J219+J221+J223+J225+J227+J229+J231+J233+J235</f>
        <v>8537.6</v>
      </c>
    </row>
    <row r="213" spans="1:10" ht="31.5" x14ac:dyDescent="0.25">
      <c r="A213" s="88" t="s">
        <v>331</v>
      </c>
      <c r="B213" s="116" t="s">
        <v>94</v>
      </c>
      <c r="C213" s="116" t="s">
        <v>217</v>
      </c>
      <c r="D213" s="116" t="s">
        <v>145</v>
      </c>
      <c r="E213" s="116" t="s">
        <v>145</v>
      </c>
      <c r="F213" s="117">
        <v>3</v>
      </c>
      <c r="G213" s="116" t="s">
        <v>150</v>
      </c>
      <c r="H213" s="116" t="s">
        <v>332</v>
      </c>
      <c r="I213" s="117"/>
      <c r="J213" s="118">
        <f>J214</f>
        <v>300</v>
      </c>
    </row>
    <row r="214" spans="1:10" s="85" customFormat="1" ht="47.25" x14ac:dyDescent="0.25">
      <c r="A214" s="88" t="s">
        <v>156</v>
      </c>
      <c r="B214" s="116" t="s">
        <v>94</v>
      </c>
      <c r="C214" s="116" t="s">
        <v>217</v>
      </c>
      <c r="D214" s="116" t="s">
        <v>145</v>
      </c>
      <c r="E214" s="116" t="s">
        <v>145</v>
      </c>
      <c r="F214" s="117">
        <v>3</v>
      </c>
      <c r="G214" s="116" t="s">
        <v>150</v>
      </c>
      <c r="H214" s="116" t="s">
        <v>332</v>
      </c>
      <c r="I214" s="117">
        <v>240</v>
      </c>
      <c r="J214" s="118">
        <v>300</v>
      </c>
    </row>
    <row r="215" spans="1:10" ht="31.5" x14ac:dyDescent="0.25">
      <c r="A215" s="88" t="s">
        <v>337</v>
      </c>
      <c r="B215" s="116" t="s">
        <v>94</v>
      </c>
      <c r="C215" s="116" t="s">
        <v>217</v>
      </c>
      <c r="D215" s="116" t="s">
        <v>145</v>
      </c>
      <c r="E215" s="116" t="s">
        <v>145</v>
      </c>
      <c r="F215" s="117">
        <v>3</v>
      </c>
      <c r="G215" s="116" t="s">
        <v>150</v>
      </c>
      <c r="H215" s="116" t="s">
        <v>338</v>
      </c>
      <c r="I215" s="117"/>
      <c r="J215" s="118">
        <f>J216</f>
        <v>400</v>
      </c>
    </row>
    <row r="216" spans="1:10" ht="47.25" x14ac:dyDescent="0.25">
      <c r="A216" s="88" t="s">
        <v>156</v>
      </c>
      <c r="B216" s="116" t="s">
        <v>94</v>
      </c>
      <c r="C216" s="116" t="s">
        <v>217</v>
      </c>
      <c r="D216" s="116" t="s">
        <v>145</v>
      </c>
      <c r="E216" s="116" t="s">
        <v>145</v>
      </c>
      <c r="F216" s="117">
        <v>3</v>
      </c>
      <c r="G216" s="116" t="s">
        <v>150</v>
      </c>
      <c r="H216" s="116" t="s">
        <v>338</v>
      </c>
      <c r="I216" s="117">
        <v>240</v>
      </c>
      <c r="J216" s="118">
        <v>400</v>
      </c>
    </row>
    <row r="217" spans="1:10" ht="31.5" x14ac:dyDescent="0.25">
      <c r="A217" s="88" t="s">
        <v>339</v>
      </c>
      <c r="B217" s="116" t="s">
        <v>94</v>
      </c>
      <c r="C217" s="116" t="s">
        <v>217</v>
      </c>
      <c r="D217" s="116" t="s">
        <v>145</v>
      </c>
      <c r="E217" s="116" t="s">
        <v>145</v>
      </c>
      <c r="F217" s="117">
        <v>3</v>
      </c>
      <c r="G217" s="116" t="s">
        <v>150</v>
      </c>
      <c r="H217" s="117">
        <v>29220</v>
      </c>
      <c r="I217" s="117"/>
      <c r="J217" s="118">
        <f>J218</f>
        <v>600</v>
      </c>
    </row>
    <row r="218" spans="1:10" ht="47.25" x14ac:dyDescent="0.25">
      <c r="A218" s="88" t="s">
        <v>156</v>
      </c>
      <c r="B218" s="116" t="s">
        <v>94</v>
      </c>
      <c r="C218" s="116" t="s">
        <v>217</v>
      </c>
      <c r="D218" s="116" t="s">
        <v>145</v>
      </c>
      <c r="E218" s="116" t="s">
        <v>145</v>
      </c>
      <c r="F218" s="117">
        <v>3</v>
      </c>
      <c r="G218" s="116" t="s">
        <v>150</v>
      </c>
      <c r="H218" s="117">
        <v>29220</v>
      </c>
      <c r="I218" s="117">
        <v>240</v>
      </c>
      <c r="J218" s="118">
        <v>600</v>
      </c>
    </row>
    <row r="219" spans="1:10" s="85" customFormat="1" ht="31.5" x14ac:dyDescent="0.25">
      <c r="A219" s="88" t="s">
        <v>340</v>
      </c>
      <c r="B219" s="117">
        <v>871</v>
      </c>
      <c r="C219" s="116" t="s">
        <v>217</v>
      </c>
      <c r="D219" s="116" t="s">
        <v>145</v>
      </c>
      <c r="E219" s="116" t="s">
        <v>145</v>
      </c>
      <c r="F219" s="117">
        <v>3</v>
      </c>
      <c r="G219" s="116" t="s">
        <v>150</v>
      </c>
      <c r="H219" s="116" t="s">
        <v>341</v>
      </c>
      <c r="I219" s="117"/>
      <c r="J219" s="118">
        <f>J220</f>
        <v>4448.7</v>
      </c>
    </row>
    <row r="220" spans="1:10" ht="47.25" x14ac:dyDescent="0.25">
      <c r="A220" s="88" t="s">
        <v>156</v>
      </c>
      <c r="B220" s="117">
        <v>871</v>
      </c>
      <c r="C220" s="116" t="s">
        <v>217</v>
      </c>
      <c r="D220" s="116" t="s">
        <v>145</v>
      </c>
      <c r="E220" s="116" t="s">
        <v>145</v>
      </c>
      <c r="F220" s="117">
        <v>3</v>
      </c>
      <c r="G220" s="116" t="s">
        <v>150</v>
      </c>
      <c r="H220" s="116" t="s">
        <v>341</v>
      </c>
      <c r="I220" s="117">
        <v>240</v>
      </c>
      <c r="J220" s="118">
        <v>4448.7</v>
      </c>
    </row>
    <row r="221" spans="1:10" ht="31.5" hidden="1" x14ac:dyDescent="0.25">
      <c r="A221" s="88" t="s">
        <v>342</v>
      </c>
      <c r="B221" s="117">
        <v>871</v>
      </c>
      <c r="C221" s="116" t="s">
        <v>217</v>
      </c>
      <c r="D221" s="116" t="s">
        <v>145</v>
      </c>
      <c r="E221" s="116" t="s">
        <v>145</v>
      </c>
      <c r="F221" s="117">
        <v>3</v>
      </c>
      <c r="G221" s="116" t="s">
        <v>150</v>
      </c>
      <c r="H221" s="117">
        <v>29470</v>
      </c>
      <c r="I221" s="117"/>
      <c r="J221" s="118">
        <f>J222</f>
        <v>0</v>
      </c>
    </row>
    <row r="222" spans="1:10" ht="47.25" hidden="1" x14ac:dyDescent="0.25">
      <c r="A222" s="88" t="s">
        <v>156</v>
      </c>
      <c r="B222" s="117">
        <v>871</v>
      </c>
      <c r="C222" s="116" t="s">
        <v>217</v>
      </c>
      <c r="D222" s="116" t="s">
        <v>145</v>
      </c>
      <c r="E222" s="116" t="s">
        <v>145</v>
      </c>
      <c r="F222" s="117">
        <v>3</v>
      </c>
      <c r="G222" s="116" t="s">
        <v>150</v>
      </c>
      <c r="H222" s="117">
        <v>29470</v>
      </c>
      <c r="I222" s="117">
        <v>240</v>
      </c>
      <c r="J222" s="118">
        <f>500-500</f>
        <v>0</v>
      </c>
    </row>
    <row r="223" spans="1:10" ht="31.5" x14ac:dyDescent="0.25">
      <c r="A223" s="88" t="s">
        <v>343</v>
      </c>
      <c r="B223" s="117">
        <v>871</v>
      </c>
      <c r="C223" s="116" t="s">
        <v>217</v>
      </c>
      <c r="D223" s="116" t="s">
        <v>145</v>
      </c>
      <c r="E223" s="116" t="s">
        <v>145</v>
      </c>
      <c r="F223" s="117">
        <v>3</v>
      </c>
      <c r="G223" s="116" t="s">
        <v>150</v>
      </c>
      <c r="H223" s="117">
        <v>29490</v>
      </c>
      <c r="I223" s="117"/>
      <c r="J223" s="118">
        <f>J224</f>
        <v>100</v>
      </c>
    </row>
    <row r="224" spans="1:10" ht="47.25" x14ac:dyDescent="0.25">
      <c r="A224" s="88" t="s">
        <v>156</v>
      </c>
      <c r="B224" s="117">
        <v>871</v>
      </c>
      <c r="C224" s="116" t="s">
        <v>217</v>
      </c>
      <c r="D224" s="116" t="s">
        <v>145</v>
      </c>
      <c r="E224" s="116" t="s">
        <v>145</v>
      </c>
      <c r="F224" s="117">
        <v>3</v>
      </c>
      <c r="G224" s="116" t="s">
        <v>150</v>
      </c>
      <c r="H224" s="117">
        <v>29490</v>
      </c>
      <c r="I224" s="117">
        <v>240</v>
      </c>
      <c r="J224" s="118">
        <v>100</v>
      </c>
    </row>
    <row r="225" spans="1:10" ht="31.5" hidden="1" x14ac:dyDescent="0.25">
      <c r="A225" s="114" t="s">
        <v>344</v>
      </c>
      <c r="B225" s="116" t="s">
        <v>94</v>
      </c>
      <c r="C225" s="116" t="s">
        <v>217</v>
      </c>
      <c r="D225" s="116" t="s">
        <v>145</v>
      </c>
      <c r="E225" s="116" t="s">
        <v>145</v>
      </c>
      <c r="F225" s="117">
        <v>3</v>
      </c>
      <c r="G225" s="116" t="s">
        <v>150</v>
      </c>
      <c r="H225" s="116" t="s">
        <v>316</v>
      </c>
      <c r="I225" s="117"/>
      <c r="J225" s="118">
        <f>J226</f>
        <v>0</v>
      </c>
    </row>
    <row r="226" spans="1:10" ht="47.25" hidden="1" x14ac:dyDescent="0.25">
      <c r="A226" s="88" t="s">
        <v>156</v>
      </c>
      <c r="B226" s="116" t="s">
        <v>94</v>
      </c>
      <c r="C226" s="116" t="s">
        <v>217</v>
      </c>
      <c r="D226" s="116" t="s">
        <v>145</v>
      </c>
      <c r="E226" s="116" t="s">
        <v>145</v>
      </c>
      <c r="F226" s="117">
        <v>3</v>
      </c>
      <c r="G226" s="116" t="s">
        <v>150</v>
      </c>
      <c r="H226" s="116" t="s">
        <v>316</v>
      </c>
      <c r="I226" s="117">
        <v>240</v>
      </c>
      <c r="J226" s="118">
        <v>0</v>
      </c>
    </row>
    <row r="227" spans="1:10" ht="31.5" x14ac:dyDescent="0.25">
      <c r="A227" s="88" t="s">
        <v>345</v>
      </c>
      <c r="B227" s="117">
        <v>871</v>
      </c>
      <c r="C227" s="116" t="s">
        <v>217</v>
      </c>
      <c r="D227" s="116" t="s">
        <v>145</v>
      </c>
      <c r="E227" s="116" t="s">
        <v>145</v>
      </c>
      <c r="F227" s="117">
        <v>3</v>
      </c>
      <c r="G227" s="116" t="s">
        <v>150</v>
      </c>
      <c r="H227" s="116" t="s">
        <v>346</v>
      </c>
      <c r="I227" s="117"/>
      <c r="J227" s="118">
        <f>J228</f>
        <v>2500</v>
      </c>
    </row>
    <row r="228" spans="1:10" ht="47.25" x14ac:dyDescent="0.25">
      <c r="A228" s="88" t="s">
        <v>156</v>
      </c>
      <c r="B228" s="117">
        <v>871</v>
      </c>
      <c r="C228" s="116" t="s">
        <v>217</v>
      </c>
      <c r="D228" s="116" t="s">
        <v>145</v>
      </c>
      <c r="E228" s="116" t="s">
        <v>145</v>
      </c>
      <c r="F228" s="117">
        <v>3</v>
      </c>
      <c r="G228" s="116" t="s">
        <v>150</v>
      </c>
      <c r="H228" s="116" t="s">
        <v>346</v>
      </c>
      <c r="I228" s="117">
        <v>240</v>
      </c>
      <c r="J228" s="118">
        <v>2500</v>
      </c>
    </row>
    <row r="229" spans="1:10" ht="47.25" x14ac:dyDescent="0.25">
      <c r="A229" s="88" t="s">
        <v>347</v>
      </c>
      <c r="B229" s="117">
        <v>871</v>
      </c>
      <c r="C229" s="116" t="s">
        <v>217</v>
      </c>
      <c r="D229" s="116" t="s">
        <v>145</v>
      </c>
      <c r="E229" s="116" t="s">
        <v>145</v>
      </c>
      <c r="F229" s="117">
        <v>3</v>
      </c>
      <c r="G229" s="116" t="s">
        <v>150</v>
      </c>
      <c r="H229" s="116" t="s">
        <v>348</v>
      </c>
      <c r="I229" s="117"/>
      <c r="J229" s="118">
        <f>J230</f>
        <v>100</v>
      </c>
    </row>
    <row r="230" spans="1:10" ht="47.25" x14ac:dyDescent="0.25">
      <c r="A230" s="88" t="s">
        <v>156</v>
      </c>
      <c r="B230" s="117">
        <v>871</v>
      </c>
      <c r="C230" s="116" t="s">
        <v>217</v>
      </c>
      <c r="D230" s="116" t="s">
        <v>145</v>
      </c>
      <c r="E230" s="116" t="s">
        <v>145</v>
      </c>
      <c r="F230" s="117">
        <v>3</v>
      </c>
      <c r="G230" s="116" t="s">
        <v>150</v>
      </c>
      <c r="H230" s="116" t="s">
        <v>348</v>
      </c>
      <c r="I230" s="117">
        <v>240</v>
      </c>
      <c r="J230" s="118">
        <v>100</v>
      </c>
    </row>
    <row r="231" spans="1:10" ht="47.25" hidden="1" x14ac:dyDescent="0.25">
      <c r="A231" s="88" t="s">
        <v>349</v>
      </c>
      <c r="B231" s="117">
        <v>871</v>
      </c>
      <c r="C231" s="116" t="s">
        <v>217</v>
      </c>
      <c r="D231" s="116" t="s">
        <v>145</v>
      </c>
      <c r="E231" s="116" t="s">
        <v>145</v>
      </c>
      <c r="F231" s="117">
        <v>3</v>
      </c>
      <c r="G231" s="116" t="s">
        <v>150</v>
      </c>
      <c r="H231" s="116" t="s">
        <v>350</v>
      </c>
      <c r="I231" s="117"/>
      <c r="J231" s="118">
        <f>J232</f>
        <v>0</v>
      </c>
    </row>
    <row r="232" spans="1:10" ht="47.25" hidden="1" x14ac:dyDescent="0.25">
      <c r="A232" s="88" t="s">
        <v>156</v>
      </c>
      <c r="B232" s="117">
        <v>871</v>
      </c>
      <c r="C232" s="116" t="s">
        <v>217</v>
      </c>
      <c r="D232" s="116" t="s">
        <v>145</v>
      </c>
      <c r="E232" s="116" t="s">
        <v>145</v>
      </c>
      <c r="F232" s="117">
        <v>3</v>
      </c>
      <c r="G232" s="116" t="s">
        <v>150</v>
      </c>
      <c r="H232" s="116" t="s">
        <v>350</v>
      </c>
      <c r="I232" s="117">
        <v>240</v>
      </c>
      <c r="J232" s="118">
        <v>0</v>
      </c>
    </row>
    <row r="233" spans="1:10" ht="31.5" hidden="1" x14ac:dyDescent="0.25">
      <c r="A233" s="88" t="s">
        <v>351</v>
      </c>
      <c r="B233" s="117">
        <v>871</v>
      </c>
      <c r="C233" s="116" t="s">
        <v>217</v>
      </c>
      <c r="D233" s="116" t="s">
        <v>145</v>
      </c>
      <c r="E233" s="116" t="s">
        <v>145</v>
      </c>
      <c r="F233" s="117">
        <v>3</v>
      </c>
      <c r="G233" s="116" t="s">
        <v>150</v>
      </c>
      <c r="H233" s="116" t="s">
        <v>352</v>
      </c>
      <c r="I233" s="117"/>
      <c r="J233" s="118">
        <f>J234</f>
        <v>0</v>
      </c>
    </row>
    <row r="234" spans="1:10" ht="47.25" hidden="1" x14ac:dyDescent="0.25">
      <c r="A234" s="88" t="s">
        <v>156</v>
      </c>
      <c r="B234" s="117">
        <v>871</v>
      </c>
      <c r="C234" s="116" t="s">
        <v>217</v>
      </c>
      <c r="D234" s="116" t="s">
        <v>145</v>
      </c>
      <c r="E234" s="116" t="s">
        <v>145</v>
      </c>
      <c r="F234" s="117">
        <v>3</v>
      </c>
      <c r="G234" s="116" t="s">
        <v>150</v>
      </c>
      <c r="H234" s="116" t="s">
        <v>352</v>
      </c>
      <c r="I234" s="117">
        <v>240</v>
      </c>
      <c r="J234" s="118">
        <v>0</v>
      </c>
    </row>
    <row r="235" spans="1:10" s="85" customFormat="1" ht="31.5" x14ac:dyDescent="0.25">
      <c r="A235" s="88" t="s">
        <v>448</v>
      </c>
      <c r="B235" s="117">
        <v>871</v>
      </c>
      <c r="C235" s="116" t="s">
        <v>217</v>
      </c>
      <c r="D235" s="116" t="s">
        <v>145</v>
      </c>
      <c r="E235" s="116" t="s">
        <v>145</v>
      </c>
      <c r="F235" s="117">
        <v>3</v>
      </c>
      <c r="G235" s="116" t="s">
        <v>150</v>
      </c>
      <c r="H235" s="116" t="s">
        <v>449</v>
      </c>
      <c r="I235" s="117"/>
      <c r="J235" s="118">
        <f>J236</f>
        <v>88.900000000000091</v>
      </c>
    </row>
    <row r="236" spans="1:10" s="85" customFormat="1" ht="47.25" x14ac:dyDescent="0.25">
      <c r="A236" s="88" t="s">
        <v>156</v>
      </c>
      <c r="B236" s="117">
        <v>871</v>
      </c>
      <c r="C236" s="116" t="s">
        <v>217</v>
      </c>
      <c r="D236" s="116" t="s">
        <v>145</v>
      </c>
      <c r="E236" s="116" t="s">
        <v>145</v>
      </c>
      <c r="F236" s="117">
        <v>3</v>
      </c>
      <c r="G236" s="116" t="s">
        <v>150</v>
      </c>
      <c r="H236" s="116" t="s">
        <v>449</v>
      </c>
      <c r="I236" s="117">
        <v>240</v>
      </c>
      <c r="J236" s="118">
        <f>1188.9-1100</f>
        <v>88.900000000000091</v>
      </c>
    </row>
    <row r="237" spans="1:10" s="85" customFormat="1" ht="94.5" x14ac:dyDescent="0.25">
      <c r="A237" s="88" t="s">
        <v>301</v>
      </c>
      <c r="B237" s="117">
        <v>871</v>
      </c>
      <c r="C237" s="116" t="s">
        <v>217</v>
      </c>
      <c r="D237" s="116" t="s">
        <v>145</v>
      </c>
      <c r="E237" s="116" t="s">
        <v>283</v>
      </c>
      <c r="F237" s="117">
        <v>0</v>
      </c>
      <c r="G237" s="116" t="s">
        <v>150</v>
      </c>
      <c r="H237" s="116" t="s">
        <v>148</v>
      </c>
      <c r="I237" s="117"/>
      <c r="J237" s="118">
        <f>J238</f>
        <v>1180</v>
      </c>
    </row>
    <row r="238" spans="1:10" s="85" customFormat="1" ht="63" x14ac:dyDescent="0.25">
      <c r="A238" s="88" t="s">
        <v>353</v>
      </c>
      <c r="B238" s="117">
        <v>871</v>
      </c>
      <c r="C238" s="116" t="s">
        <v>217</v>
      </c>
      <c r="D238" s="116" t="s">
        <v>145</v>
      </c>
      <c r="E238" s="116" t="s">
        <v>283</v>
      </c>
      <c r="F238" s="117">
        <v>1</v>
      </c>
      <c r="G238" s="116" t="s">
        <v>150</v>
      </c>
      <c r="H238" s="116" t="s">
        <v>148</v>
      </c>
      <c r="I238" s="117"/>
      <c r="J238" s="118">
        <f>J239+J242+J245</f>
        <v>1180</v>
      </c>
    </row>
    <row r="239" spans="1:10" s="85" customFormat="1" ht="31.5" x14ac:dyDescent="0.25">
      <c r="A239" s="88" t="s">
        <v>302</v>
      </c>
      <c r="B239" s="117">
        <v>871</v>
      </c>
      <c r="C239" s="116" t="s">
        <v>217</v>
      </c>
      <c r="D239" s="116" t="s">
        <v>145</v>
      </c>
      <c r="E239" s="116" t="s">
        <v>283</v>
      </c>
      <c r="F239" s="117">
        <v>1</v>
      </c>
      <c r="G239" s="116" t="s">
        <v>141</v>
      </c>
      <c r="H239" s="116" t="s">
        <v>148</v>
      </c>
      <c r="I239" s="117"/>
      <c r="J239" s="118">
        <f>J240</f>
        <v>780</v>
      </c>
    </row>
    <row r="240" spans="1:10" s="85" customFormat="1" ht="141.75" x14ac:dyDescent="0.25">
      <c r="A240" s="88" t="s">
        <v>354</v>
      </c>
      <c r="B240" s="117">
        <v>871</v>
      </c>
      <c r="C240" s="116" t="s">
        <v>217</v>
      </c>
      <c r="D240" s="116" t="s">
        <v>145</v>
      </c>
      <c r="E240" s="116" t="s">
        <v>283</v>
      </c>
      <c r="F240" s="117">
        <v>1</v>
      </c>
      <c r="G240" s="116" t="s">
        <v>141</v>
      </c>
      <c r="H240" s="116" t="s">
        <v>304</v>
      </c>
      <c r="I240" s="117"/>
      <c r="J240" s="118">
        <f>J241</f>
        <v>780</v>
      </c>
    </row>
    <row r="241" spans="1:10" s="85" customFormat="1" ht="47.25" x14ac:dyDescent="0.25">
      <c r="A241" s="88" t="s">
        <v>156</v>
      </c>
      <c r="B241" s="117">
        <v>871</v>
      </c>
      <c r="C241" s="116" t="s">
        <v>217</v>
      </c>
      <c r="D241" s="116" t="s">
        <v>145</v>
      </c>
      <c r="E241" s="116" t="s">
        <v>283</v>
      </c>
      <c r="F241" s="117">
        <v>1</v>
      </c>
      <c r="G241" s="116" t="s">
        <v>141</v>
      </c>
      <c r="H241" s="116" t="s">
        <v>304</v>
      </c>
      <c r="I241" s="117">
        <v>240</v>
      </c>
      <c r="J241" s="118">
        <v>780</v>
      </c>
    </row>
    <row r="242" spans="1:10" s="85" customFormat="1" ht="31.5" x14ac:dyDescent="0.25">
      <c r="A242" s="88" t="s">
        <v>355</v>
      </c>
      <c r="B242" s="117">
        <v>871</v>
      </c>
      <c r="C242" s="116" t="s">
        <v>217</v>
      </c>
      <c r="D242" s="116" t="s">
        <v>145</v>
      </c>
      <c r="E242" s="116" t="s">
        <v>283</v>
      </c>
      <c r="F242" s="117">
        <v>1</v>
      </c>
      <c r="G242" s="116" t="s">
        <v>213</v>
      </c>
      <c r="H242" s="116" t="s">
        <v>148</v>
      </c>
      <c r="I242" s="117"/>
      <c r="J242" s="118">
        <f>J243</f>
        <v>400</v>
      </c>
    </row>
    <row r="243" spans="1:10" s="85" customFormat="1" ht="141.75" x14ac:dyDescent="0.25">
      <c r="A243" s="88" t="s">
        <v>354</v>
      </c>
      <c r="B243" s="117">
        <v>871</v>
      </c>
      <c r="C243" s="116" t="s">
        <v>217</v>
      </c>
      <c r="D243" s="116" t="s">
        <v>145</v>
      </c>
      <c r="E243" s="116" t="s">
        <v>283</v>
      </c>
      <c r="F243" s="117">
        <v>1</v>
      </c>
      <c r="G243" s="116" t="s">
        <v>213</v>
      </c>
      <c r="H243" s="116" t="s">
        <v>304</v>
      </c>
      <c r="I243" s="117"/>
      <c r="J243" s="118">
        <f>J244</f>
        <v>400</v>
      </c>
    </row>
    <row r="244" spans="1:10" s="85" customFormat="1" ht="47.25" x14ac:dyDescent="0.25">
      <c r="A244" s="88" t="s">
        <v>156</v>
      </c>
      <c r="B244" s="117">
        <v>871</v>
      </c>
      <c r="C244" s="116" t="s">
        <v>217</v>
      </c>
      <c r="D244" s="116" t="s">
        <v>145</v>
      </c>
      <c r="E244" s="116" t="s">
        <v>283</v>
      </c>
      <c r="F244" s="117">
        <v>1</v>
      </c>
      <c r="G244" s="116" t="s">
        <v>213</v>
      </c>
      <c r="H244" s="116" t="s">
        <v>304</v>
      </c>
      <c r="I244" s="117">
        <v>240</v>
      </c>
      <c r="J244" s="118">
        <v>400</v>
      </c>
    </row>
    <row r="245" spans="1:10" s="85" customFormat="1" ht="157.5" hidden="1" x14ac:dyDescent="0.25">
      <c r="A245" s="88" t="s">
        <v>356</v>
      </c>
      <c r="B245" s="117">
        <v>871</v>
      </c>
      <c r="C245" s="116" t="s">
        <v>217</v>
      </c>
      <c r="D245" s="116" t="s">
        <v>145</v>
      </c>
      <c r="E245" s="116" t="s">
        <v>283</v>
      </c>
      <c r="F245" s="117">
        <v>1</v>
      </c>
      <c r="G245" s="116" t="s">
        <v>145</v>
      </c>
      <c r="H245" s="116" t="s">
        <v>148</v>
      </c>
      <c r="I245" s="117"/>
      <c r="J245" s="118">
        <f>J246</f>
        <v>0</v>
      </c>
    </row>
    <row r="246" spans="1:10" s="85" customFormat="1" ht="141.75" hidden="1" x14ac:dyDescent="0.25">
      <c r="A246" s="88" t="s">
        <v>354</v>
      </c>
      <c r="B246" s="117">
        <v>871</v>
      </c>
      <c r="C246" s="116" t="s">
        <v>217</v>
      </c>
      <c r="D246" s="116" t="s">
        <v>145</v>
      </c>
      <c r="E246" s="116" t="s">
        <v>283</v>
      </c>
      <c r="F246" s="117">
        <v>1</v>
      </c>
      <c r="G246" s="116" t="s">
        <v>145</v>
      </c>
      <c r="H246" s="116" t="s">
        <v>304</v>
      </c>
      <c r="I246" s="117"/>
      <c r="J246" s="118">
        <f>J247</f>
        <v>0</v>
      </c>
    </row>
    <row r="247" spans="1:10" s="85" customFormat="1" ht="31.5" hidden="1" x14ac:dyDescent="0.25">
      <c r="A247" s="129" t="s">
        <v>173</v>
      </c>
      <c r="B247" s="117">
        <v>871</v>
      </c>
      <c r="C247" s="116" t="s">
        <v>217</v>
      </c>
      <c r="D247" s="116" t="s">
        <v>145</v>
      </c>
      <c r="E247" s="116" t="s">
        <v>283</v>
      </c>
      <c r="F247" s="117">
        <v>1</v>
      </c>
      <c r="G247" s="116" t="s">
        <v>145</v>
      </c>
      <c r="H247" s="116" t="s">
        <v>304</v>
      </c>
      <c r="I247" s="117">
        <v>540</v>
      </c>
      <c r="J247" s="118"/>
    </row>
    <row r="248" spans="1:10" s="85" customFormat="1" ht="31.5" x14ac:dyDescent="0.25">
      <c r="A248" s="88" t="s">
        <v>357</v>
      </c>
      <c r="B248" s="117">
        <v>871</v>
      </c>
      <c r="C248" s="116" t="s">
        <v>217</v>
      </c>
      <c r="D248" s="116" t="s">
        <v>217</v>
      </c>
      <c r="E248" s="116" t="s">
        <v>150</v>
      </c>
      <c r="F248" s="117">
        <v>0</v>
      </c>
      <c r="G248" s="116" t="s">
        <v>150</v>
      </c>
      <c r="H248" s="116" t="s">
        <v>148</v>
      </c>
      <c r="I248" s="117"/>
      <c r="J248" s="118">
        <f>J249+J255</f>
        <v>20970.399999999998</v>
      </c>
    </row>
    <row r="249" spans="1:10" s="85" customFormat="1" ht="78.75" x14ac:dyDescent="0.25">
      <c r="A249" s="114" t="s">
        <v>596</v>
      </c>
      <c r="B249" s="117">
        <v>871</v>
      </c>
      <c r="C249" s="116" t="s">
        <v>217</v>
      </c>
      <c r="D249" s="116" t="s">
        <v>217</v>
      </c>
      <c r="E249" s="116" t="s">
        <v>145</v>
      </c>
      <c r="F249" s="117">
        <v>0</v>
      </c>
      <c r="G249" s="116" t="s">
        <v>150</v>
      </c>
      <c r="H249" s="116" t="s">
        <v>148</v>
      </c>
      <c r="I249" s="117"/>
      <c r="J249" s="118">
        <f>J250</f>
        <v>20444.399999999998</v>
      </c>
    </row>
    <row r="250" spans="1:10" s="85" customFormat="1" ht="31.5" x14ac:dyDescent="0.25">
      <c r="A250" s="88" t="s">
        <v>358</v>
      </c>
      <c r="B250" s="117">
        <v>871</v>
      </c>
      <c r="C250" s="116" t="s">
        <v>217</v>
      </c>
      <c r="D250" s="116" t="s">
        <v>217</v>
      </c>
      <c r="E250" s="116" t="s">
        <v>145</v>
      </c>
      <c r="F250" s="117">
        <v>4</v>
      </c>
      <c r="G250" s="116" t="s">
        <v>150</v>
      </c>
      <c r="H250" s="116" t="s">
        <v>148</v>
      </c>
      <c r="I250" s="117"/>
      <c r="J250" s="118">
        <f>J251</f>
        <v>20444.399999999998</v>
      </c>
    </row>
    <row r="251" spans="1:10" s="85" customFormat="1" ht="47.25" x14ac:dyDescent="0.25">
      <c r="A251" s="88" t="s">
        <v>359</v>
      </c>
      <c r="B251" s="117">
        <v>871</v>
      </c>
      <c r="C251" s="116" t="s">
        <v>217</v>
      </c>
      <c r="D251" s="116" t="s">
        <v>217</v>
      </c>
      <c r="E251" s="116" t="s">
        <v>145</v>
      </c>
      <c r="F251" s="117">
        <v>4</v>
      </c>
      <c r="G251" s="116" t="s">
        <v>150</v>
      </c>
      <c r="H251" s="116" t="s">
        <v>360</v>
      </c>
      <c r="I251" s="117"/>
      <c r="J251" s="118">
        <f>SUM(J252:J254)</f>
        <v>20444.399999999998</v>
      </c>
    </row>
    <row r="252" spans="1:10" s="85" customFormat="1" ht="31.5" x14ac:dyDescent="0.25">
      <c r="A252" s="114" t="s">
        <v>361</v>
      </c>
      <c r="B252" s="117">
        <v>871</v>
      </c>
      <c r="C252" s="116" t="s">
        <v>217</v>
      </c>
      <c r="D252" s="116" t="s">
        <v>217</v>
      </c>
      <c r="E252" s="116" t="s">
        <v>145</v>
      </c>
      <c r="F252" s="117">
        <v>4</v>
      </c>
      <c r="G252" s="116" t="s">
        <v>150</v>
      </c>
      <c r="H252" s="116" t="s">
        <v>360</v>
      </c>
      <c r="I252" s="117">
        <v>110</v>
      </c>
      <c r="J252" s="118">
        <v>17245.599999999999</v>
      </c>
    </row>
    <row r="253" spans="1:10" s="85" customFormat="1" ht="47.25" x14ac:dyDescent="0.25">
      <c r="A253" s="88" t="s">
        <v>156</v>
      </c>
      <c r="B253" s="117">
        <v>871</v>
      </c>
      <c r="C253" s="116" t="s">
        <v>217</v>
      </c>
      <c r="D253" s="116" t="s">
        <v>217</v>
      </c>
      <c r="E253" s="116" t="s">
        <v>145</v>
      </c>
      <c r="F253" s="117">
        <v>4</v>
      </c>
      <c r="G253" s="116" t="s">
        <v>150</v>
      </c>
      <c r="H253" s="116" t="s">
        <v>360</v>
      </c>
      <c r="I253" s="117">
        <v>240</v>
      </c>
      <c r="J253" s="118">
        <v>3151.8</v>
      </c>
    </row>
    <row r="254" spans="1:10" s="85" customFormat="1" ht="31.5" x14ac:dyDescent="0.25">
      <c r="A254" s="114" t="s">
        <v>157</v>
      </c>
      <c r="B254" s="117">
        <v>871</v>
      </c>
      <c r="C254" s="116" t="s">
        <v>217</v>
      </c>
      <c r="D254" s="116" t="s">
        <v>217</v>
      </c>
      <c r="E254" s="116" t="s">
        <v>145</v>
      </c>
      <c r="F254" s="117">
        <v>4</v>
      </c>
      <c r="G254" s="116" t="s">
        <v>150</v>
      </c>
      <c r="H254" s="116" t="s">
        <v>360</v>
      </c>
      <c r="I254" s="117">
        <v>850</v>
      </c>
      <c r="J254" s="118">
        <v>47</v>
      </c>
    </row>
    <row r="255" spans="1:10" s="85" customFormat="1" ht="78.75" x14ac:dyDescent="0.25">
      <c r="A255" s="114" t="s">
        <v>206</v>
      </c>
      <c r="B255" s="117">
        <v>871</v>
      </c>
      <c r="C255" s="116" t="s">
        <v>217</v>
      </c>
      <c r="D255" s="116" t="s">
        <v>217</v>
      </c>
      <c r="E255" s="116" t="s">
        <v>184</v>
      </c>
      <c r="F255" s="117">
        <v>0</v>
      </c>
      <c r="G255" s="116" t="s">
        <v>150</v>
      </c>
      <c r="H255" s="116" t="s">
        <v>148</v>
      </c>
      <c r="I255" s="117"/>
      <c r="J255" s="118">
        <f>J256</f>
        <v>526</v>
      </c>
    </row>
    <row r="256" spans="1:10" s="85" customFormat="1" ht="47.25" x14ac:dyDescent="0.25">
      <c r="A256" s="114" t="s">
        <v>362</v>
      </c>
      <c r="B256" s="116" t="s">
        <v>94</v>
      </c>
      <c r="C256" s="116" t="s">
        <v>217</v>
      </c>
      <c r="D256" s="116" t="s">
        <v>217</v>
      </c>
      <c r="E256" s="116" t="s">
        <v>184</v>
      </c>
      <c r="F256" s="117">
        <v>2</v>
      </c>
      <c r="G256" s="116" t="s">
        <v>150</v>
      </c>
      <c r="H256" s="116" t="s">
        <v>148</v>
      </c>
      <c r="I256" s="117"/>
      <c r="J256" s="118">
        <f>J257+J260+J263</f>
        <v>526</v>
      </c>
    </row>
    <row r="257" spans="1:10" s="85" customFormat="1" ht="31.5" x14ac:dyDescent="0.25">
      <c r="A257" s="114" t="s">
        <v>208</v>
      </c>
      <c r="B257" s="116" t="s">
        <v>94</v>
      </c>
      <c r="C257" s="116" t="s">
        <v>217</v>
      </c>
      <c r="D257" s="116" t="s">
        <v>217</v>
      </c>
      <c r="E257" s="116" t="s">
        <v>184</v>
      </c>
      <c r="F257" s="117">
        <v>2</v>
      </c>
      <c r="G257" s="116" t="s">
        <v>141</v>
      </c>
      <c r="H257" s="116" t="s">
        <v>148</v>
      </c>
      <c r="I257" s="117"/>
      <c r="J257" s="118">
        <f>J258</f>
        <v>50</v>
      </c>
    </row>
    <row r="258" spans="1:10" s="85" customFormat="1" ht="78.75" x14ac:dyDescent="0.25">
      <c r="A258" s="88" t="s">
        <v>209</v>
      </c>
      <c r="B258" s="116" t="s">
        <v>94</v>
      </c>
      <c r="C258" s="116" t="s">
        <v>217</v>
      </c>
      <c r="D258" s="116" t="s">
        <v>217</v>
      </c>
      <c r="E258" s="116" t="s">
        <v>184</v>
      </c>
      <c r="F258" s="116" t="s">
        <v>180</v>
      </c>
      <c r="G258" s="116" t="s">
        <v>141</v>
      </c>
      <c r="H258" s="116" t="s">
        <v>211</v>
      </c>
      <c r="I258" s="116"/>
      <c r="J258" s="118">
        <f>J259</f>
        <v>50</v>
      </c>
    </row>
    <row r="259" spans="1:10" s="85" customFormat="1" ht="47.25" x14ac:dyDescent="0.25">
      <c r="A259" s="88" t="s">
        <v>156</v>
      </c>
      <c r="B259" s="116" t="s">
        <v>94</v>
      </c>
      <c r="C259" s="116" t="s">
        <v>217</v>
      </c>
      <c r="D259" s="116" t="s">
        <v>217</v>
      </c>
      <c r="E259" s="116" t="s">
        <v>184</v>
      </c>
      <c r="F259" s="116" t="s">
        <v>180</v>
      </c>
      <c r="G259" s="116" t="s">
        <v>141</v>
      </c>
      <c r="H259" s="116" t="s">
        <v>211</v>
      </c>
      <c r="I259" s="116" t="s">
        <v>164</v>
      </c>
      <c r="J259" s="118">
        <v>50</v>
      </c>
    </row>
    <row r="260" spans="1:10" ht="31.5" x14ac:dyDescent="0.25">
      <c r="A260" s="114" t="s">
        <v>363</v>
      </c>
      <c r="B260" s="116" t="s">
        <v>94</v>
      </c>
      <c r="C260" s="116" t="s">
        <v>217</v>
      </c>
      <c r="D260" s="116" t="s">
        <v>217</v>
      </c>
      <c r="E260" s="116" t="s">
        <v>184</v>
      </c>
      <c r="F260" s="117">
        <v>2</v>
      </c>
      <c r="G260" s="116" t="s">
        <v>213</v>
      </c>
      <c r="H260" s="116"/>
      <c r="I260" s="117"/>
      <c r="J260" s="118">
        <f>J261</f>
        <v>466</v>
      </c>
    </row>
    <row r="261" spans="1:10" ht="78.75" x14ac:dyDescent="0.25">
      <c r="A261" s="88" t="s">
        <v>209</v>
      </c>
      <c r="B261" s="116" t="s">
        <v>94</v>
      </c>
      <c r="C261" s="116" t="s">
        <v>217</v>
      </c>
      <c r="D261" s="116" t="s">
        <v>217</v>
      </c>
      <c r="E261" s="116" t="s">
        <v>184</v>
      </c>
      <c r="F261" s="116" t="s">
        <v>180</v>
      </c>
      <c r="G261" s="116" t="s">
        <v>213</v>
      </c>
      <c r="H261" s="116" t="s">
        <v>211</v>
      </c>
      <c r="I261" s="116"/>
      <c r="J261" s="118">
        <f>J262</f>
        <v>466</v>
      </c>
    </row>
    <row r="262" spans="1:10" ht="47.25" x14ac:dyDescent="0.25">
      <c r="A262" s="88" t="s">
        <v>156</v>
      </c>
      <c r="B262" s="116" t="s">
        <v>94</v>
      </c>
      <c r="C262" s="116" t="s">
        <v>217</v>
      </c>
      <c r="D262" s="116" t="s">
        <v>217</v>
      </c>
      <c r="E262" s="116" t="s">
        <v>184</v>
      </c>
      <c r="F262" s="116" t="s">
        <v>180</v>
      </c>
      <c r="G262" s="116" t="s">
        <v>213</v>
      </c>
      <c r="H262" s="116" t="s">
        <v>211</v>
      </c>
      <c r="I262" s="116" t="s">
        <v>164</v>
      </c>
      <c r="J262" s="118">
        <v>466</v>
      </c>
    </row>
    <row r="263" spans="1:10" ht="31.5" x14ac:dyDescent="0.25">
      <c r="A263" s="114" t="s">
        <v>218</v>
      </c>
      <c r="B263" s="116" t="s">
        <v>94</v>
      </c>
      <c r="C263" s="116" t="s">
        <v>217</v>
      </c>
      <c r="D263" s="116" t="s">
        <v>217</v>
      </c>
      <c r="E263" s="116" t="s">
        <v>184</v>
      </c>
      <c r="F263" s="116" t="s">
        <v>180</v>
      </c>
      <c r="G263" s="116" t="s">
        <v>145</v>
      </c>
      <c r="H263" s="116" t="s">
        <v>148</v>
      </c>
      <c r="I263" s="116"/>
      <c r="J263" s="118">
        <f>J264</f>
        <v>10</v>
      </c>
    </row>
    <row r="264" spans="1:10" s="85" customFormat="1" ht="78.75" x14ac:dyDescent="0.25">
      <c r="A264" s="88" t="s">
        <v>209</v>
      </c>
      <c r="B264" s="116" t="s">
        <v>94</v>
      </c>
      <c r="C264" s="116" t="s">
        <v>217</v>
      </c>
      <c r="D264" s="116" t="s">
        <v>217</v>
      </c>
      <c r="E264" s="116" t="s">
        <v>184</v>
      </c>
      <c r="F264" s="116" t="s">
        <v>180</v>
      </c>
      <c r="G264" s="116" t="s">
        <v>145</v>
      </c>
      <c r="H264" s="116" t="s">
        <v>211</v>
      </c>
      <c r="I264" s="116"/>
      <c r="J264" s="118">
        <f>J265</f>
        <v>10</v>
      </c>
    </row>
    <row r="265" spans="1:10" ht="47.25" x14ac:dyDescent="0.25">
      <c r="A265" s="88" t="s">
        <v>156</v>
      </c>
      <c r="B265" s="116" t="s">
        <v>94</v>
      </c>
      <c r="C265" s="116" t="s">
        <v>217</v>
      </c>
      <c r="D265" s="116" t="s">
        <v>217</v>
      </c>
      <c r="E265" s="116" t="s">
        <v>184</v>
      </c>
      <c r="F265" s="116" t="s">
        <v>180</v>
      </c>
      <c r="G265" s="116" t="s">
        <v>145</v>
      </c>
      <c r="H265" s="116" t="s">
        <v>211</v>
      </c>
      <c r="I265" s="116" t="s">
        <v>164</v>
      </c>
      <c r="J265" s="118">
        <v>10</v>
      </c>
    </row>
    <row r="266" spans="1:10" ht="15.75" x14ac:dyDescent="0.25">
      <c r="A266" s="125" t="s">
        <v>432</v>
      </c>
      <c r="B266" s="116" t="s">
        <v>94</v>
      </c>
      <c r="C266" s="116" t="s">
        <v>184</v>
      </c>
      <c r="D266" s="116"/>
      <c r="E266" s="116"/>
      <c r="F266" s="117"/>
      <c r="G266" s="116"/>
      <c r="H266" s="116"/>
      <c r="I266" s="117"/>
      <c r="J266" s="124">
        <f>J267+J271</f>
        <v>130</v>
      </c>
    </row>
    <row r="267" spans="1:10" ht="47.25" x14ac:dyDescent="0.25">
      <c r="A267" s="126" t="s">
        <v>364</v>
      </c>
      <c r="B267" s="116" t="s">
        <v>94</v>
      </c>
      <c r="C267" s="116" t="s">
        <v>184</v>
      </c>
      <c r="D267" s="116" t="s">
        <v>217</v>
      </c>
      <c r="E267" s="116"/>
      <c r="F267" s="117"/>
      <c r="G267" s="116"/>
      <c r="H267" s="116"/>
      <c r="I267" s="117"/>
      <c r="J267" s="118">
        <f>J268</f>
        <v>30</v>
      </c>
    </row>
    <row r="268" spans="1:10" ht="157.5" x14ac:dyDescent="0.25">
      <c r="A268" s="114" t="s">
        <v>365</v>
      </c>
      <c r="B268" s="116" t="s">
        <v>94</v>
      </c>
      <c r="C268" s="116" t="s">
        <v>184</v>
      </c>
      <c r="D268" s="116" t="s">
        <v>217</v>
      </c>
      <c r="E268" s="116" t="s">
        <v>254</v>
      </c>
      <c r="F268" s="117">
        <v>0</v>
      </c>
      <c r="G268" s="116" t="s">
        <v>150</v>
      </c>
      <c r="H268" s="116" t="s">
        <v>148</v>
      </c>
      <c r="I268" s="117"/>
      <c r="J268" s="118">
        <f>J269</f>
        <v>30</v>
      </c>
    </row>
    <row r="269" spans="1:10" ht="47.25" x14ac:dyDescent="0.25">
      <c r="A269" s="88" t="s">
        <v>366</v>
      </c>
      <c r="B269" s="116" t="s">
        <v>94</v>
      </c>
      <c r="C269" s="116" t="s">
        <v>184</v>
      </c>
      <c r="D269" s="116" t="s">
        <v>217</v>
      </c>
      <c r="E269" s="116" t="s">
        <v>254</v>
      </c>
      <c r="F269" s="117">
        <v>0</v>
      </c>
      <c r="G269" s="116" t="s">
        <v>150</v>
      </c>
      <c r="H269" s="116" t="s">
        <v>367</v>
      </c>
      <c r="I269" s="117"/>
      <c r="J269" s="118">
        <f>J270</f>
        <v>30</v>
      </c>
    </row>
    <row r="270" spans="1:10" ht="47.25" x14ac:dyDescent="0.25">
      <c r="A270" s="88" t="s">
        <v>156</v>
      </c>
      <c r="B270" s="116" t="s">
        <v>94</v>
      </c>
      <c r="C270" s="116" t="s">
        <v>184</v>
      </c>
      <c r="D270" s="116" t="s">
        <v>217</v>
      </c>
      <c r="E270" s="116" t="s">
        <v>254</v>
      </c>
      <c r="F270" s="117">
        <v>0</v>
      </c>
      <c r="G270" s="116" t="s">
        <v>150</v>
      </c>
      <c r="H270" s="116" t="s">
        <v>367</v>
      </c>
      <c r="I270" s="117">
        <v>240</v>
      </c>
      <c r="J270" s="118">
        <v>30</v>
      </c>
    </row>
    <row r="271" spans="1:10" ht="15.75" x14ac:dyDescent="0.25">
      <c r="A271" s="114" t="s">
        <v>368</v>
      </c>
      <c r="B271" s="116" t="s">
        <v>94</v>
      </c>
      <c r="C271" s="116" t="s">
        <v>184</v>
      </c>
      <c r="D271" s="116" t="s">
        <v>184</v>
      </c>
      <c r="E271" s="116"/>
      <c r="F271" s="117"/>
      <c r="G271" s="116"/>
      <c r="H271" s="116"/>
      <c r="I271" s="117"/>
      <c r="J271" s="124">
        <f>J272</f>
        <v>100</v>
      </c>
    </row>
    <row r="272" spans="1:10" ht="78.75" x14ac:dyDescent="0.25">
      <c r="A272" s="88" t="s">
        <v>598</v>
      </c>
      <c r="B272" s="116" t="s">
        <v>94</v>
      </c>
      <c r="C272" s="116" t="s">
        <v>184</v>
      </c>
      <c r="D272" s="116" t="s">
        <v>184</v>
      </c>
      <c r="E272" s="116" t="s">
        <v>179</v>
      </c>
      <c r="F272" s="117">
        <v>0</v>
      </c>
      <c r="G272" s="116" t="s">
        <v>150</v>
      </c>
      <c r="H272" s="116" t="s">
        <v>148</v>
      </c>
      <c r="I272" s="117"/>
      <c r="J272" s="124">
        <f>J273</f>
        <v>100</v>
      </c>
    </row>
    <row r="273" spans="1:10" ht="31.5" x14ac:dyDescent="0.25">
      <c r="A273" s="114" t="s">
        <v>368</v>
      </c>
      <c r="B273" s="116" t="s">
        <v>94</v>
      </c>
      <c r="C273" s="116" t="s">
        <v>184</v>
      </c>
      <c r="D273" s="116" t="s">
        <v>184</v>
      </c>
      <c r="E273" s="116" t="s">
        <v>179</v>
      </c>
      <c r="F273" s="117">
        <v>1</v>
      </c>
      <c r="G273" s="116" t="s">
        <v>150</v>
      </c>
      <c r="H273" s="116" t="s">
        <v>148</v>
      </c>
      <c r="I273" s="117"/>
      <c r="J273" s="124">
        <f>J274+J276</f>
        <v>100</v>
      </c>
    </row>
    <row r="274" spans="1:10" ht="47.25" x14ac:dyDescent="0.25">
      <c r="A274" s="114" t="s">
        <v>369</v>
      </c>
      <c r="B274" s="116" t="s">
        <v>94</v>
      </c>
      <c r="C274" s="116" t="s">
        <v>184</v>
      </c>
      <c r="D274" s="116" t="s">
        <v>184</v>
      </c>
      <c r="E274" s="116" t="s">
        <v>179</v>
      </c>
      <c r="F274" s="117">
        <v>1</v>
      </c>
      <c r="G274" s="116" t="s">
        <v>150</v>
      </c>
      <c r="H274" s="116" t="s">
        <v>370</v>
      </c>
      <c r="I274" s="117"/>
      <c r="J274" s="124">
        <f>J275</f>
        <v>100</v>
      </c>
    </row>
    <row r="275" spans="1:10" ht="31.5" x14ac:dyDescent="0.25">
      <c r="A275" s="114" t="s">
        <v>361</v>
      </c>
      <c r="B275" s="116" t="s">
        <v>94</v>
      </c>
      <c r="C275" s="116" t="s">
        <v>184</v>
      </c>
      <c r="D275" s="116" t="s">
        <v>184</v>
      </c>
      <c r="E275" s="116" t="s">
        <v>179</v>
      </c>
      <c r="F275" s="117">
        <v>1</v>
      </c>
      <c r="G275" s="116" t="s">
        <v>150</v>
      </c>
      <c r="H275" s="116" t="s">
        <v>370</v>
      </c>
      <c r="I275" s="117">
        <v>110</v>
      </c>
      <c r="J275" s="124">
        <v>100</v>
      </c>
    </row>
    <row r="276" spans="1:10" ht="31.5" x14ac:dyDescent="0.25">
      <c r="A276" s="114" t="s">
        <v>371</v>
      </c>
      <c r="B276" s="116" t="s">
        <v>94</v>
      </c>
      <c r="C276" s="116" t="s">
        <v>184</v>
      </c>
      <c r="D276" s="116" t="s">
        <v>184</v>
      </c>
      <c r="E276" s="116" t="s">
        <v>179</v>
      </c>
      <c r="F276" s="117">
        <v>1</v>
      </c>
      <c r="G276" s="116" t="s">
        <v>150</v>
      </c>
      <c r="H276" s="116" t="s">
        <v>372</v>
      </c>
      <c r="I276" s="117"/>
      <c r="J276" s="124">
        <f>J277</f>
        <v>0</v>
      </c>
    </row>
    <row r="277" spans="1:10" ht="47.25" x14ac:dyDescent="0.25">
      <c r="A277" s="88" t="s">
        <v>156</v>
      </c>
      <c r="B277" s="116" t="s">
        <v>94</v>
      </c>
      <c r="C277" s="116" t="s">
        <v>184</v>
      </c>
      <c r="D277" s="116" t="s">
        <v>184</v>
      </c>
      <c r="E277" s="116" t="s">
        <v>179</v>
      </c>
      <c r="F277" s="117">
        <v>1</v>
      </c>
      <c r="G277" s="116" t="s">
        <v>150</v>
      </c>
      <c r="H277" s="116" t="s">
        <v>372</v>
      </c>
      <c r="I277" s="117">
        <v>240</v>
      </c>
      <c r="J277" s="124"/>
    </row>
    <row r="278" spans="1:10" ht="15.75" x14ac:dyDescent="0.25">
      <c r="A278" s="125" t="s">
        <v>433</v>
      </c>
      <c r="B278" s="116" t="s">
        <v>94</v>
      </c>
      <c r="C278" s="116" t="s">
        <v>219</v>
      </c>
      <c r="D278" s="116"/>
      <c r="E278" s="116"/>
      <c r="F278" s="117"/>
      <c r="G278" s="116"/>
      <c r="H278" s="116"/>
      <c r="I278" s="117"/>
      <c r="J278" s="124">
        <f>J279+J311</f>
        <v>18577.400000000001</v>
      </c>
    </row>
    <row r="279" spans="1:10" ht="15.75" x14ac:dyDescent="0.25">
      <c r="A279" s="114" t="s">
        <v>373</v>
      </c>
      <c r="B279" s="116" t="s">
        <v>94</v>
      </c>
      <c r="C279" s="116" t="s">
        <v>219</v>
      </c>
      <c r="D279" s="117" t="s">
        <v>141</v>
      </c>
      <c r="E279" s="116" t="s">
        <v>142</v>
      </c>
      <c r="F279" s="117"/>
      <c r="G279" s="116"/>
      <c r="H279" s="116"/>
      <c r="I279" s="117" t="s">
        <v>143</v>
      </c>
      <c r="J279" s="124">
        <f>J303+J280+J291+J299</f>
        <v>17607.400000000001</v>
      </c>
    </row>
    <row r="280" spans="1:10" ht="78.75" x14ac:dyDescent="0.25">
      <c r="A280" s="88" t="s">
        <v>598</v>
      </c>
      <c r="B280" s="116" t="s">
        <v>94</v>
      </c>
      <c r="C280" s="116" t="s">
        <v>219</v>
      </c>
      <c r="D280" s="116" t="s">
        <v>141</v>
      </c>
      <c r="E280" s="116" t="s">
        <v>179</v>
      </c>
      <c r="F280" s="117">
        <v>0</v>
      </c>
      <c r="G280" s="116" t="s">
        <v>150</v>
      </c>
      <c r="H280" s="116" t="s">
        <v>148</v>
      </c>
      <c r="I280" s="117"/>
      <c r="J280" s="124">
        <f>J281+J286</f>
        <v>16130</v>
      </c>
    </row>
    <row r="281" spans="1:10" ht="31.5" x14ac:dyDescent="0.25">
      <c r="A281" s="88" t="s">
        <v>374</v>
      </c>
      <c r="B281" s="116" t="s">
        <v>94</v>
      </c>
      <c r="C281" s="116" t="s">
        <v>219</v>
      </c>
      <c r="D281" s="116" t="s">
        <v>141</v>
      </c>
      <c r="E281" s="116" t="s">
        <v>179</v>
      </c>
      <c r="F281" s="117">
        <v>2</v>
      </c>
      <c r="G281" s="116" t="s">
        <v>150</v>
      </c>
      <c r="H281" s="116" t="s">
        <v>148</v>
      </c>
      <c r="I281" s="117"/>
      <c r="J281" s="124">
        <f>J282</f>
        <v>4137.8</v>
      </c>
    </row>
    <row r="282" spans="1:10" ht="47.25" x14ac:dyDescent="0.25">
      <c r="A282" s="88" t="s">
        <v>359</v>
      </c>
      <c r="B282" s="116" t="s">
        <v>94</v>
      </c>
      <c r="C282" s="116" t="s">
        <v>219</v>
      </c>
      <c r="D282" s="116" t="s">
        <v>141</v>
      </c>
      <c r="E282" s="116" t="s">
        <v>179</v>
      </c>
      <c r="F282" s="117">
        <v>2</v>
      </c>
      <c r="G282" s="116" t="s">
        <v>150</v>
      </c>
      <c r="H282" s="116" t="s">
        <v>360</v>
      </c>
      <c r="I282" s="117"/>
      <c r="J282" s="124">
        <f>SUM(J283:J285)</f>
        <v>4137.8</v>
      </c>
    </row>
    <row r="283" spans="1:10" ht="31.5" x14ac:dyDescent="0.25">
      <c r="A283" s="114" t="s">
        <v>361</v>
      </c>
      <c r="B283" s="116" t="s">
        <v>94</v>
      </c>
      <c r="C283" s="116" t="s">
        <v>219</v>
      </c>
      <c r="D283" s="116" t="s">
        <v>141</v>
      </c>
      <c r="E283" s="116" t="s">
        <v>179</v>
      </c>
      <c r="F283" s="117">
        <v>2</v>
      </c>
      <c r="G283" s="116" t="s">
        <v>150</v>
      </c>
      <c r="H283" s="116" t="s">
        <v>360</v>
      </c>
      <c r="I283" s="117">
        <v>110</v>
      </c>
      <c r="J283" s="124">
        <v>1841.4</v>
      </c>
    </row>
    <row r="284" spans="1:10" ht="47.25" x14ac:dyDescent="0.25">
      <c r="A284" s="88" t="s">
        <v>156</v>
      </c>
      <c r="B284" s="116" t="s">
        <v>94</v>
      </c>
      <c r="C284" s="116" t="s">
        <v>219</v>
      </c>
      <c r="D284" s="116" t="s">
        <v>141</v>
      </c>
      <c r="E284" s="116" t="s">
        <v>179</v>
      </c>
      <c r="F284" s="117">
        <v>2</v>
      </c>
      <c r="G284" s="116" t="s">
        <v>150</v>
      </c>
      <c r="H284" s="116" t="s">
        <v>360</v>
      </c>
      <c r="I284" s="117">
        <v>240</v>
      </c>
      <c r="J284" s="124">
        <v>2276.4</v>
      </c>
    </row>
    <row r="285" spans="1:10" ht="31.5" x14ac:dyDescent="0.25">
      <c r="A285" s="114" t="s">
        <v>157</v>
      </c>
      <c r="B285" s="116" t="s">
        <v>94</v>
      </c>
      <c r="C285" s="116" t="s">
        <v>219</v>
      </c>
      <c r="D285" s="116" t="s">
        <v>141</v>
      </c>
      <c r="E285" s="116" t="s">
        <v>179</v>
      </c>
      <c r="F285" s="117">
        <v>2</v>
      </c>
      <c r="G285" s="116" t="s">
        <v>150</v>
      </c>
      <c r="H285" s="116" t="s">
        <v>360</v>
      </c>
      <c r="I285" s="117">
        <v>850</v>
      </c>
      <c r="J285" s="124">
        <v>20</v>
      </c>
    </row>
    <row r="286" spans="1:10" ht="31.5" x14ac:dyDescent="0.25">
      <c r="A286" s="88" t="s">
        <v>375</v>
      </c>
      <c r="B286" s="116" t="s">
        <v>94</v>
      </c>
      <c r="C286" s="116" t="s">
        <v>219</v>
      </c>
      <c r="D286" s="116" t="s">
        <v>141</v>
      </c>
      <c r="E286" s="116" t="s">
        <v>179</v>
      </c>
      <c r="F286" s="117">
        <v>5</v>
      </c>
      <c r="G286" s="116" t="s">
        <v>150</v>
      </c>
      <c r="H286" s="116" t="s">
        <v>148</v>
      </c>
      <c r="I286" s="117"/>
      <c r="J286" s="124">
        <f>J287+J289</f>
        <v>11992.199999999999</v>
      </c>
    </row>
    <row r="287" spans="1:10" ht="47.25" x14ac:dyDescent="0.25">
      <c r="A287" s="88" t="s">
        <v>359</v>
      </c>
      <c r="B287" s="116" t="s">
        <v>94</v>
      </c>
      <c r="C287" s="116" t="s">
        <v>219</v>
      </c>
      <c r="D287" s="116" t="s">
        <v>141</v>
      </c>
      <c r="E287" s="116" t="s">
        <v>179</v>
      </c>
      <c r="F287" s="117">
        <v>5</v>
      </c>
      <c r="G287" s="116" t="s">
        <v>150</v>
      </c>
      <c r="H287" s="116" t="s">
        <v>360</v>
      </c>
      <c r="I287" s="117"/>
      <c r="J287" s="124">
        <f>J288</f>
        <v>11992.199999999999</v>
      </c>
    </row>
    <row r="288" spans="1:10" ht="31.5" x14ac:dyDescent="0.25">
      <c r="A288" s="114" t="s">
        <v>376</v>
      </c>
      <c r="B288" s="116" t="s">
        <v>94</v>
      </c>
      <c r="C288" s="116" t="s">
        <v>219</v>
      </c>
      <c r="D288" s="116" t="s">
        <v>141</v>
      </c>
      <c r="E288" s="116" t="s">
        <v>179</v>
      </c>
      <c r="F288" s="117">
        <v>5</v>
      </c>
      <c r="G288" s="116" t="s">
        <v>150</v>
      </c>
      <c r="H288" s="116" t="s">
        <v>360</v>
      </c>
      <c r="I288" s="117">
        <v>620</v>
      </c>
      <c r="J288" s="124">
        <f>10489.3+402.9+1100</f>
        <v>11992.199999999999</v>
      </c>
    </row>
    <row r="289" spans="1:10" ht="141.75" hidden="1" x14ac:dyDescent="0.25">
      <c r="A289" s="114" t="s">
        <v>377</v>
      </c>
      <c r="B289" s="116" t="s">
        <v>94</v>
      </c>
      <c r="C289" s="116" t="s">
        <v>219</v>
      </c>
      <c r="D289" s="116" t="s">
        <v>141</v>
      </c>
      <c r="E289" s="116" t="s">
        <v>179</v>
      </c>
      <c r="F289" s="117">
        <v>5</v>
      </c>
      <c r="G289" s="116" t="s">
        <v>150</v>
      </c>
      <c r="H289" s="116" t="s">
        <v>378</v>
      </c>
      <c r="I289" s="117"/>
      <c r="J289" s="124">
        <f>J290</f>
        <v>0</v>
      </c>
    </row>
    <row r="290" spans="1:10" ht="31.5" hidden="1" x14ac:dyDescent="0.25">
      <c r="A290" s="114" t="s">
        <v>173</v>
      </c>
      <c r="B290" s="116" t="s">
        <v>94</v>
      </c>
      <c r="C290" s="116" t="s">
        <v>219</v>
      </c>
      <c r="D290" s="116" t="s">
        <v>141</v>
      </c>
      <c r="E290" s="116" t="s">
        <v>179</v>
      </c>
      <c r="F290" s="117">
        <v>5</v>
      </c>
      <c r="G290" s="116" t="s">
        <v>150</v>
      </c>
      <c r="H290" s="116" t="s">
        <v>378</v>
      </c>
      <c r="I290" s="117">
        <v>540</v>
      </c>
      <c r="J290" s="124"/>
    </row>
    <row r="291" spans="1:10" ht="78.75" x14ac:dyDescent="0.25">
      <c r="A291" s="114" t="s">
        <v>206</v>
      </c>
      <c r="B291" s="116" t="s">
        <v>94</v>
      </c>
      <c r="C291" s="116" t="s">
        <v>219</v>
      </c>
      <c r="D291" s="116" t="s">
        <v>141</v>
      </c>
      <c r="E291" s="116" t="s">
        <v>184</v>
      </c>
      <c r="F291" s="117">
        <v>0</v>
      </c>
      <c r="G291" s="116" t="s">
        <v>150</v>
      </c>
      <c r="H291" s="116" t="s">
        <v>148</v>
      </c>
      <c r="I291" s="117"/>
      <c r="J291" s="118">
        <f>J292</f>
        <v>15</v>
      </c>
    </row>
    <row r="292" spans="1:10" ht="47.25" x14ac:dyDescent="0.25">
      <c r="A292" s="114" t="s">
        <v>379</v>
      </c>
      <c r="B292" s="116" t="s">
        <v>94</v>
      </c>
      <c r="C292" s="116" t="s">
        <v>219</v>
      </c>
      <c r="D292" s="116" t="s">
        <v>141</v>
      </c>
      <c r="E292" s="116" t="s">
        <v>184</v>
      </c>
      <c r="F292" s="117">
        <v>3</v>
      </c>
      <c r="G292" s="116" t="s">
        <v>150</v>
      </c>
      <c r="H292" s="116" t="s">
        <v>148</v>
      </c>
      <c r="I292" s="117"/>
      <c r="J292" s="118">
        <f>J294+J296</f>
        <v>15</v>
      </c>
    </row>
    <row r="293" spans="1:10" ht="31.5" x14ac:dyDescent="0.25">
      <c r="A293" s="114" t="s">
        <v>208</v>
      </c>
      <c r="B293" s="116" t="s">
        <v>94</v>
      </c>
      <c r="C293" s="116" t="s">
        <v>219</v>
      </c>
      <c r="D293" s="116" t="s">
        <v>141</v>
      </c>
      <c r="E293" s="116" t="s">
        <v>184</v>
      </c>
      <c r="F293" s="117">
        <v>3</v>
      </c>
      <c r="G293" s="116" t="s">
        <v>141</v>
      </c>
      <c r="H293" s="116" t="s">
        <v>148</v>
      </c>
      <c r="I293" s="117"/>
      <c r="J293" s="118">
        <f>J294</f>
        <v>10</v>
      </c>
    </row>
    <row r="294" spans="1:10" ht="78.75" x14ac:dyDescent="0.25">
      <c r="A294" s="88" t="s">
        <v>209</v>
      </c>
      <c r="B294" s="116" t="s">
        <v>94</v>
      </c>
      <c r="C294" s="116" t="s">
        <v>219</v>
      </c>
      <c r="D294" s="116" t="s">
        <v>141</v>
      </c>
      <c r="E294" s="116" t="s">
        <v>184</v>
      </c>
      <c r="F294" s="116" t="s">
        <v>380</v>
      </c>
      <c r="G294" s="116" t="s">
        <v>141</v>
      </c>
      <c r="H294" s="116" t="s">
        <v>211</v>
      </c>
      <c r="I294" s="116"/>
      <c r="J294" s="118">
        <f>J295</f>
        <v>10</v>
      </c>
    </row>
    <row r="295" spans="1:10" ht="47.25" x14ac:dyDescent="0.25">
      <c r="A295" s="88" t="s">
        <v>156</v>
      </c>
      <c r="B295" s="116" t="s">
        <v>94</v>
      </c>
      <c r="C295" s="116" t="s">
        <v>219</v>
      </c>
      <c r="D295" s="116" t="s">
        <v>141</v>
      </c>
      <c r="E295" s="116" t="s">
        <v>184</v>
      </c>
      <c r="F295" s="116" t="s">
        <v>380</v>
      </c>
      <c r="G295" s="116" t="s">
        <v>141</v>
      </c>
      <c r="H295" s="116" t="s">
        <v>211</v>
      </c>
      <c r="I295" s="116" t="s">
        <v>164</v>
      </c>
      <c r="J295" s="118">
        <v>10</v>
      </c>
    </row>
    <row r="296" spans="1:10" ht="31.5" x14ac:dyDescent="0.25">
      <c r="A296" s="114" t="s">
        <v>218</v>
      </c>
      <c r="B296" s="116" t="s">
        <v>94</v>
      </c>
      <c r="C296" s="116" t="s">
        <v>219</v>
      </c>
      <c r="D296" s="116" t="s">
        <v>141</v>
      </c>
      <c r="E296" s="116" t="s">
        <v>184</v>
      </c>
      <c r="F296" s="117">
        <v>3</v>
      </c>
      <c r="G296" s="116" t="s">
        <v>213</v>
      </c>
      <c r="H296" s="116" t="s">
        <v>148</v>
      </c>
      <c r="I296" s="117"/>
      <c r="J296" s="118">
        <f>J297</f>
        <v>5</v>
      </c>
    </row>
    <row r="297" spans="1:10" ht="78.75" x14ac:dyDescent="0.25">
      <c r="A297" s="88" t="s">
        <v>209</v>
      </c>
      <c r="B297" s="116" t="s">
        <v>94</v>
      </c>
      <c r="C297" s="116" t="s">
        <v>219</v>
      </c>
      <c r="D297" s="116" t="s">
        <v>141</v>
      </c>
      <c r="E297" s="116" t="s">
        <v>184</v>
      </c>
      <c r="F297" s="116" t="s">
        <v>380</v>
      </c>
      <c r="G297" s="116" t="s">
        <v>213</v>
      </c>
      <c r="H297" s="116" t="s">
        <v>211</v>
      </c>
      <c r="I297" s="116"/>
      <c r="J297" s="118">
        <f>J298</f>
        <v>5</v>
      </c>
    </row>
    <row r="298" spans="1:10" ht="47.25" x14ac:dyDescent="0.25">
      <c r="A298" s="88" t="s">
        <v>156</v>
      </c>
      <c r="B298" s="116" t="s">
        <v>94</v>
      </c>
      <c r="C298" s="116" t="s">
        <v>219</v>
      </c>
      <c r="D298" s="116" t="s">
        <v>141</v>
      </c>
      <c r="E298" s="116" t="s">
        <v>184</v>
      </c>
      <c r="F298" s="116" t="s">
        <v>380</v>
      </c>
      <c r="G298" s="116" t="s">
        <v>213</v>
      </c>
      <c r="H298" s="116" t="s">
        <v>211</v>
      </c>
      <c r="I298" s="116" t="s">
        <v>164</v>
      </c>
      <c r="J298" s="118">
        <v>5</v>
      </c>
    </row>
    <row r="299" spans="1:10" ht="94.5" x14ac:dyDescent="0.25">
      <c r="A299" s="114" t="s">
        <v>599</v>
      </c>
      <c r="B299" s="116" t="s">
        <v>94</v>
      </c>
      <c r="C299" s="116" t="s">
        <v>219</v>
      </c>
      <c r="D299" s="116" t="s">
        <v>141</v>
      </c>
      <c r="E299" s="116" t="s">
        <v>279</v>
      </c>
      <c r="F299" s="117">
        <v>0</v>
      </c>
      <c r="G299" s="116" t="s">
        <v>150</v>
      </c>
      <c r="H299" s="116" t="s">
        <v>148</v>
      </c>
      <c r="I299" s="117"/>
      <c r="J299" s="118">
        <f>J300</f>
        <v>500</v>
      </c>
    </row>
    <row r="300" spans="1:10" ht="31.5" x14ac:dyDescent="0.25">
      <c r="A300" s="88" t="s">
        <v>381</v>
      </c>
      <c r="B300" s="116" t="s">
        <v>94</v>
      </c>
      <c r="C300" s="116" t="s">
        <v>219</v>
      </c>
      <c r="D300" s="116" t="s">
        <v>141</v>
      </c>
      <c r="E300" s="116" t="s">
        <v>279</v>
      </c>
      <c r="F300" s="116" t="s">
        <v>147</v>
      </c>
      <c r="G300" s="116" t="s">
        <v>141</v>
      </c>
      <c r="H300" s="116" t="s">
        <v>148</v>
      </c>
      <c r="I300" s="116"/>
      <c r="J300" s="118">
        <f>J301</f>
        <v>500</v>
      </c>
    </row>
    <row r="301" spans="1:10" ht="31.5" x14ac:dyDescent="0.25">
      <c r="A301" s="88" t="s">
        <v>382</v>
      </c>
      <c r="B301" s="116" t="s">
        <v>94</v>
      </c>
      <c r="C301" s="116" t="s">
        <v>219</v>
      </c>
      <c r="D301" s="116" t="s">
        <v>141</v>
      </c>
      <c r="E301" s="116" t="s">
        <v>279</v>
      </c>
      <c r="F301" s="116" t="s">
        <v>147</v>
      </c>
      <c r="G301" s="116" t="s">
        <v>141</v>
      </c>
      <c r="H301" s="116" t="s">
        <v>383</v>
      </c>
      <c r="I301" s="116"/>
      <c r="J301" s="118">
        <f>J302</f>
        <v>500</v>
      </c>
    </row>
    <row r="302" spans="1:10" ht="47.25" x14ac:dyDescent="0.25">
      <c r="A302" s="88" t="s">
        <v>156</v>
      </c>
      <c r="B302" s="116" t="s">
        <v>94</v>
      </c>
      <c r="C302" s="116" t="s">
        <v>219</v>
      </c>
      <c r="D302" s="116" t="s">
        <v>141</v>
      </c>
      <c r="E302" s="116" t="s">
        <v>279</v>
      </c>
      <c r="F302" s="116" t="s">
        <v>147</v>
      </c>
      <c r="G302" s="116" t="s">
        <v>141</v>
      </c>
      <c r="H302" s="116" t="s">
        <v>383</v>
      </c>
      <c r="I302" s="116" t="s">
        <v>164</v>
      </c>
      <c r="J302" s="118">
        <v>500</v>
      </c>
    </row>
    <row r="303" spans="1:10" ht="31.5" x14ac:dyDescent="0.25">
      <c r="A303" s="88" t="s">
        <v>248</v>
      </c>
      <c r="B303" s="116" t="s">
        <v>94</v>
      </c>
      <c r="C303" s="116" t="s">
        <v>219</v>
      </c>
      <c r="D303" s="116" t="s">
        <v>141</v>
      </c>
      <c r="E303" s="116" t="s">
        <v>249</v>
      </c>
      <c r="F303" s="117">
        <v>0</v>
      </c>
      <c r="G303" s="116" t="s">
        <v>147</v>
      </c>
      <c r="H303" s="116" t="s">
        <v>148</v>
      </c>
      <c r="I303" s="117"/>
      <c r="J303" s="124">
        <f>J304</f>
        <v>962.4</v>
      </c>
    </row>
    <row r="304" spans="1:10" ht="31.5" x14ac:dyDescent="0.25">
      <c r="A304" s="88" t="s">
        <v>250</v>
      </c>
      <c r="B304" s="116" t="s">
        <v>94</v>
      </c>
      <c r="C304" s="116" t="s">
        <v>219</v>
      </c>
      <c r="D304" s="116" t="s">
        <v>141</v>
      </c>
      <c r="E304" s="116" t="s">
        <v>249</v>
      </c>
      <c r="F304" s="117">
        <v>9</v>
      </c>
      <c r="G304" s="116" t="s">
        <v>147</v>
      </c>
      <c r="H304" s="116" t="s">
        <v>148</v>
      </c>
      <c r="I304" s="117"/>
      <c r="J304" s="124">
        <f>J305+J307+J310</f>
        <v>962.4</v>
      </c>
    </row>
    <row r="305" spans="1:10" ht="110.25" x14ac:dyDescent="0.25">
      <c r="A305" s="88" t="s">
        <v>384</v>
      </c>
      <c r="B305" s="116" t="s">
        <v>94</v>
      </c>
      <c r="C305" s="116" t="s">
        <v>219</v>
      </c>
      <c r="D305" s="116" t="s">
        <v>141</v>
      </c>
      <c r="E305" s="116" t="s">
        <v>249</v>
      </c>
      <c r="F305" s="117">
        <v>9</v>
      </c>
      <c r="G305" s="116" t="s">
        <v>150</v>
      </c>
      <c r="H305" s="116" t="s">
        <v>385</v>
      </c>
      <c r="I305" s="117"/>
      <c r="J305" s="124">
        <f>J306</f>
        <v>390.1</v>
      </c>
    </row>
    <row r="306" spans="1:10" ht="47.25" x14ac:dyDescent="0.25">
      <c r="A306" s="88" t="s">
        <v>386</v>
      </c>
      <c r="B306" s="116" t="s">
        <v>94</v>
      </c>
      <c r="C306" s="116" t="s">
        <v>219</v>
      </c>
      <c r="D306" s="116" t="s">
        <v>141</v>
      </c>
      <c r="E306" s="116" t="s">
        <v>249</v>
      </c>
      <c r="F306" s="117">
        <v>9</v>
      </c>
      <c r="G306" s="116" t="s">
        <v>150</v>
      </c>
      <c r="H306" s="116" t="s">
        <v>385</v>
      </c>
      <c r="I306" s="117">
        <v>110</v>
      </c>
      <c r="J306" s="124">
        <v>390.1</v>
      </c>
    </row>
    <row r="307" spans="1:10" ht="47.25" x14ac:dyDescent="0.25">
      <c r="A307" s="88" t="s">
        <v>387</v>
      </c>
      <c r="B307" s="116" t="s">
        <v>94</v>
      </c>
      <c r="C307" s="116" t="s">
        <v>219</v>
      </c>
      <c r="D307" s="116" t="s">
        <v>141</v>
      </c>
      <c r="E307" s="116" t="s">
        <v>249</v>
      </c>
      <c r="F307" s="117">
        <v>9</v>
      </c>
      <c r="G307" s="116" t="s">
        <v>150</v>
      </c>
      <c r="H307" s="116" t="s">
        <v>388</v>
      </c>
      <c r="I307" s="117"/>
      <c r="J307" s="124">
        <f>J308</f>
        <v>534.29999999999995</v>
      </c>
    </row>
    <row r="308" spans="1:10" ht="31.5" x14ac:dyDescent="0.25">
      <c r="A308" s="114" t="s">
        <v>376</v>
      </c>
      <c r="B308" s="116" t="s">
        <v>94</v>
      </c>
      <c r="C308" s="116" t="s">
        <v>219</v>
      </c>
      <c r="D308" s="116" t="s">
        <v>141</v>
      </c>
      <c r="E308" s="116" t="s">
        <v>249</v>
      </c>
      <c r="F308" s="117">
        <v>9</v>
      </c>
      <c r="G308" s="116" t="s">
        <v>150</v>
      </c>
      <c r="H308" s="116" t="s">
        <v>388</v>
      </c>
      <c r="I308" s="117">
        <v>620</v>
      </c>
      <c r="J308" s="124">
        <v>534.29999999999995</v>
      </c>
    </row>
    <row r="309" spans="1:10" ht="47.25" x14ac:dyDescent="0.25">
      <c r="A309" s="125" t="s">
        <v>389</v>
      </c>
      <c r="B309" s="116" t="s">
        <v>94</v>
      </c>
      <c r="C309" s="116" t="s">
        <v>219</v>
      </c>
      <c r="D309" s="116" t="s">
        <v>141</v>
      </c>
      <c r="E309" s="116" t="s">
        <v>249</v>
      </c>
      <c r="F309" s="117">
        <v>9</v>
      </c>
      <c r="G309" s="116" t="s">
        <v>150</v>
      </c>
      <c r="H309" s="116" t="s">
        <v>390</v>
      </c>
      <c r="I309" s="117"/>
      <c r="J309" s="124">
        <f>J310</f>
        <v>38</v>
      </c>
    </row>
    <row r="310" spans="1:10" ht="31.5" x14ac:dyDescent="0.25">
      <c r="A310" s="114" t="s">
        <v>361</v>
      </c>
      <c r="B310" s="116" t="s">
        <v>94</v>
      </c>
      <c r="C310" s="116" t="s">
        <v>219</v>
      </c>
      <c r="D310" s="116" t="s">
        <v>141</v>
      </c>
      <c r="E310" s="116" t="s">
        <v>249</v>
      </c>
      <c r="F310" s="117">
        <v>9</v>
      </c>
      <c r="G310" s="116" t="s">
        <v>150</v>
      </c>
      <c r="H310" s="116" t="s">
        <v>390</v>
      </c>
      <c r="I310" s="117">
        <v>110</v>
      </c>
      <c r="J310" s="124">
        <v>38</v>
      </c>
    </row>
    <row r="311" spans="1:10" ht="31.5" x14ac:dyDescent="0.25">
      <c r="A311" s="114" t="s">
        <v>391</v>
      </c>
      <c r="B311" s="116" t="s">
        <v>94</v>
      </c>
      <c r="C311" s="116" t="s">
        <v>219</v>
      </c>
      <c r="D311" s="116" t="s">
        <v>159</v>
      </c>
      <c r="E311" s="116"/>
      <c r="F311" s="117"/>
      <c r="G311" s="116"/>
      <c r="H311" s="116"/>
      <c r="I311" s="117"/>
      <c r="J311" s="118">
        <f>J312</f>
        <v>970</v>
      </c>
    </row>
    <row r="312" spans="1:10" ht="78.75" x14ac:dyDescent="0.25">
      <c r="A312" s="88" t="s">
        <v>598</v>
      </c>
      <c r="B312" s="116" t="s">
        <v>94</v>
      </c>
      <c r="C312" s="116" t="s">
        <v>219</v>
      </c>
      <c r="D312" s="116" t="s">
        <v>159</v>
      </c>
      <c r="E312" s="116" t="s">
        <v>179</v>
      </c>
      <c r="F312" s="117">
        <v>0</v>
      </c>
      <c r="G312" s="116" t="s">
        <v>150</v>
      </c>
      <c r="H312" s="116" t="s">
        <v>148</v>
      </c>
      <c r="I312" s="117"/>
      <c r="J312" s="118">
        <f>J313</f>
        <v>970</v>
      </c>
    </row>
    <row r="313" spans="1:10" ht="31.5" x14ac:dyDescent="0.25">
      <c r="A313" s="88" t="s">
        <v>392</v>
      </c>
      <c r="B313" s="116" t="s">
        <v>94</v>
      </c>
      <c r="C313" s="116" t="s">
        <v>219</v>
      </c>
      <c r="D313" s="116" t="s">
        <v>159</v>
      </c>
      <c r="E313" s="116" t="s">
        <v>179</v>
      </c>
      <c r="F313" s="117">
        <v>3</v>
      </c>
      <c r="G313" s="116" t="s">
        <v>150</v>
      </c>
      <c r="H313" s="116" t="s">
        <v>148</v>
      </c>
      <c r="I313" s="117"/>
      <c r="J313" s="118">
        <f>J314+J316+J318</f>
        <v>970</v>
      </c>
    </row>
    <row r="314" spans="1:10" ht="31.5" x14ac:dyDescent="0.25">
      <c r="A314" s="88" t="s">
        <v>393</v>
      </c>
      <c r="B314" s="116" t="s">
        <v>94</v>
      </c>
      <c r="C314" s="116" t="s">
        <v>219</v>
      </c>
      <c r="D314" s="116" t="s">
        <v>159</v>
      </c>
      <c r="E314" s="116" t="s">
        <v>179</v>
      </c>
      <c r="F314" s="117">
        <v>3</v>
      </c>
      <c r="G314" s="116" t="s">
        <v>150</v>
      </c>
      <c r="H314" s="116" t="s">
        <v>394</v>
      </c>
      <c r="I314" s="117"/>
      <c r="J314" s="118">
        <f>J315</f>
        <v>100</v>
      </c>
    </row>
    <row r="315" spans="1:10" ht="31.5" x14ac:dyDescent="0.25">
      <c r="A315" s="88" t="s">
        <v>395</v>
      </c>
      <c r="B315" s="116" t="s">
        <v>94</v>
      </c>
      <c r="C315" s="116" t="s">
        <v>219</v>
      </c>
      <c r="D315" s="116" t="s">
        <v>159</v>
      </c>
      <c r="E315" s="116" t="s">
        <v>179</v>
      </c>
      <c r="F315" s="117">
        <v>3</v>
      </c>
      <c r="G315" s="116" t="s">
        <v>150</v>
      </c>
      <c r="H315" s="116" t="s">
        <v>394</v>
      </c>
      <c r="I315" s="117">
        <v>350</v>
      </c>
      <c r="J315" s="118">
        <v>100</v>
      </c>
    </row>
    <row r="316" spans="1:10" ht="31.5" x14ac:dyDescent="0.25">
      <c r="A316" s="88" t="s">
        <v>396</v>
      </c>
      <c r="B316" s="116" t="s">
        <v>94</v>
      </c>
      <c r="C316" s="116" t="s">
        <v>219</v>
      </c>
      <c r="D316" s="116" t="s">
        <v>159</v>
      </c>
      <c r="E316" s="116" t="s">
        <v>179</v>
      </c>
      <c r="F316" s="117">
        <v>3</v>
      </c>
      <c r="G316" s="116" t="s">
        <v>150</v>
      </c>
      <c r="H316" s="116" t="s">
        <v>397</v>
      </c>
      <c r="I316" s="117"/>
      <c r="J316" s="118">
        <f>J317</f>
        <v>500</v>
      </c>
    </row>
    <row r="317" spans="1:10" ht="47.25" x14ac:dyDescent="0.25">
      <c r="A317" s="88" t="s">
        <v>156</v>
      </c>
      <c r="B317" s="116" t="s">
        <v>94</v>
      </c>
      <c r="C317" s="116" t="s">
        <v>219</v>
      </c>
      <c r="D317" s="116" t="s">
        <v>159</v>
      </c>
      <c r="E317" s="116" t="s">
        <v>179</v>
      </c>
      <c r="F317" s="117">
        <v>3</v>
      </c>
      <c r="G317" s="116" t="s">
        <v>150</v>
      </c>
      <c r="H317" s="116" t="s">
        <v>397</v>
      </c>
      <c r="I317" s="117">
        <v>240</v>
      </c>
      <c r="J317" s="118">
        <v>500</v>
      </c>
    </row>
    <row r="318" spans="1:10" ht="31.5" x14ac:dyDescent="0.25">
      <c r="A318" s="88" t="s">
        <v>371</v>
      </c>
      <c r="B318" s="116" t="s">
        <v>94</v>
      </c>
      <c r="C318" s="116" t="s">
        <v>219</v>
      </c>
      <c r="D318" s="116" t="s">
        <v>159</v>
      </c>
      <c r="E318" s="116" t="s">
        <v>179</v>
      </c>
      <c r="F318" s="117">
        <v>3</v>
      </c>
      <c r="G318" s="116" t="s">
        <v>150</v>
      </c>
      <c r="H318" s="116" t="s">
        <v>372</v>
      </c>
      <c r="I318" s="117"/>
      <c r="J318" s="118">
        <f>J319</f>
        <v>370</v>
      </c>
    </row>
    <row r="319" spans="1:10" ht="47.25" x14ac:dyDescent="0.25">
      <c r="A319" s="88" t="s">
        <v>156</v>
      </c>
      <c r="B319" s="116" t="s">
        <v>94</v>
      </c>
      <c r="C319" s="116" t="s">
        <v>219</v>
      </c>
      <c r="D319" s="116" t="s">
        <v>159</v>
      </c>
      <c r="E319" s="116" t="s">
        <v>179</v>
      </c>
      <c r="F319" s="117">
        <v>3</v>
      </c>
      <c r="G319" s="116" t="s">
        <v>150</v>
      </c>
      <c r="H319" s="116" t="s">
        <v>372</v>
      </c>
      <c r="I319" s="117">
        <v>240</v>
      </c>
      <c r="J319" s="118">
        <v>370</v>
      </c>
    </row>
    <row r="320" spans="1:10" ht="15.75" x14ac:dyDescent="0.25">
      <c r="A320" s="125" t="s">
        <v>434</v>
      </c>
      <c r="B320" s="116" t="s">
        <v>94</v>
      </c>
      <c r="C320" s="116">
        <v>10</v>
      </c>
      <c r="D320" s="116"/>
      <c r="E320" s="116"/>
      <c r="F320" s="117"/>
      <c r="G320" s="116"/>
      <c r="H320" s="116"/>
      <c r="I320" s="117"/>
      <c r="J320" s="118">
        <f>J321</f>
        <v>550</v>
      </c>
    </row>
    <row r="321" spans="1:10" ht="15.75" x14ac:dyDescent="0.25">
      <c r="A321" s="114" t="s">
        <v>398</v>
      </c>
      <c r="B321" s="116" t="s">
        <v>94</v>
      </c>
      <c r="C321" s="116" t="s">
        <v>279</v>
      </c>
      <c r="D321" s="116" t="s">
        <v>145</v>
      </c>
      <c r="E321" s="116"/>
      <c r="F321" s="116"/>
      <c r="G321" s="116"/>
      <c r="H321" s="116"/>
      <c r="I321" s="117"/>
      <c r="J321" s="118">
        <f>J322+J326</f>
        <v>550</v>
      </c>
    </row>
    <row r="322" spans="1:10" ht="31.5" x14ac:dyDescent="0.25">
      <c r="A322" s="88" t="s">
        <v>399</v>
      </c>
      <c r="B322" s="116" t="s">
        <v>94</v>
      </c>
      <c r="C322" s="116" t="s">
        <v>279</v>
      </c>
      <c r="D322" s="116" t="s">
        <v>145</v>
      </c>
      <c r="E322" s="116" t="s">
        <v>400</v>
      </c>
      <c r="F322" s="117">
        <v>0</v>
      </c>
      <c r="G322" s="116" t="s">
        <v>150</v>
      </c>
      <c r="H322" s="116" t="s">
        <v>148</v>
      </c>
      <c r="I322" s="117"/>
      <c r="J322" s="118">
        <f>J323</f>
        <v>500</v>
      </c>
    </row>
    <row r="323" spans="1:10" ht="31.5" x14ac:dyDescent="0.25">
      <c r="A323" s="88" t="s">
        <v>401</v>
      </c>
      <c r="B323" s="116" t="s">
        <v>94</v>
      </c>
      <c r="C323" s="116" t="s">
        <v>279</v>
      </c>
      <c r="D323" s="116" t="s">
        <v>145</v>
      </c>
      <c r="E323" s="116" t="s">
        <v>400</v>
      </c>
      <c r="F323" s="117">
        <v>3</v>
      </c>
      <c r="G323" s="116" t="s">
        <v>150</v>
      </c>
      <c r="H323" s="116" t="s">
        <v>148</v>
      </c>
      <c r="I323" s="117"/>
      <c r="J323" s="118">
        <f>J324</f>
        <v>500</v>
      </c>
    </row>
    <row r="324" spans="1:10" ht="47.25" x14ac:dyDescent="0.25">
      <c r="A324" s="88" t="s">
        <v>402</v>
      </c>
      <c r="B324" s="116" t="s">
        <v>94</v>
      </c>
      <c r="C324" s="116" t="s">
        <v>279</v>
      </c>
      <c r="D324" s="116" t="s">
        <v>145</v>
      </c>
      <c r="E324" s="116" t="s">
        <v>400</v>
      </c>
      <c r="F324" s="117">
        <v>3</v>
      </c>
      <c r="G324" s="116" t="s">
        <v>150</v>
      </c>
      <c r="H324" s="116" t="s">
        <v>403</v>
      </c>
      <c r="I324" s="117"/>
      <c r="J324" s="118">
        <f>J325</f>
        <v>500</v>
      </c>
    </row>
    <row r="325" spans="1:10" ht="63" x14ac:dyDescent="0.25">
      <c r="A325" s="88" t="s">
        <v>311</v>
      </c>
      <c r="B325" s="116" t="s">
        <v>94</v>
      </c>
      <c r="C325" s="116" t="s">
        <v>279</v>
      </c>
      <c r="D325" s="116" t="s">
        <v>145</v>
      </c>
      <c r="E325" s="116" t="s">
        <v>400</v>
      </c>
      <c r="F325" s="117">
        <v>3</v>
      </c>
      <c r="G325" s="116" t="s">
        <v>150</v>
      </c>
      <c r="H325" s="116" t="s">
        <v>403</v>
      </c>
      <c r="I325" s="117">
        <v>810</v>
      </c>
      <c r="J325" s="118">
        <v>500</v>
      </c>
    </row>
    <row r="326" spans="1:10" ht="31.5" x14ac:dyDescent="0.25">
      <c r="A326" s="88" t="s">
        <v>248</v>
      </c>
      <c r="B326" s="116" t="s">
        <v>94</v>
      </c>
      <c r="C326" s="116" t="s">
        <v>279</v>
      </c>
      <c r="D326" s="116" t="s">
        <v>145</v>
      </c>
      <c r="E326" s="116" t="s">
        <v>249</v>
      </c>
      <c r="F326" s="117">
        <v>0</v>
      </c>
      <c r="G326" s="116" t="s">
        <v>150</v>
      </c>
      <c r="H326" s="116" t="s">
        <v>148</v>
      </c>
      <c r="I326" s="117"/>
      <c r="J326" s="118">
        <f>J327</f>
        <v>50</v>
      </c>
    </row>
    <row r="327" spans="1:10" ht="31.5" x14ac:dyDescent="0.25">
      <c r="A327" s="88" t="s">
        <v>250</v>
      </c>
      <c r="B327" s="116" t="s">
        <v>94</v>
      </c>
      <c r="C327" s="116" t="s">
        <v>279</v>
      </c>
      <c r="D327" s="116" t="s">
        <v>145</v>
      </c>
      <c r="E327" s="116" t="s">
        <v>249</v>
      </c>
      <c r="F327" s="117">
        <v>9</v>
      </c>
      <c r="G327" s="116" t="s">
        <v>150</v>
      </c>
      <c r="H327" s="116" t="s">
        <v>148</v>
      </c>
      <c r="I327" s="117"/>
      <c r="J327" s="118">
        <f>J328</f>
        <v>50</v>
      </c>
    </row>
    <row r="328" spans="1:10" ht="31.5" x14ac:dyDescent="0.25">
      <c r="A328" s="88" t="s">
        <v>404</v>
      </c>
      <c r="B328" s="116" t="s">
        <v>94</v>
      </c>
      <c r="C328" s="116" t="s">
        <v>279</v>
      </c>
      <c r="D328" s="116" t="s">
        <v>145</v>
      </c>
      <c r="E328" s="116" t="s">
        <v>249</v>
      </c>
      <c r="F328" s="117">
        <v>9</v>
      </c>
      <c r="G328" s="116" t="s">
        <v>150</v>
      </c>
      <c r="H328" s="116" t="s">
        <v>405</v>
      </c>
      <c r="I328" s="117"/>
      <c r="J328" s="124">
        <f>J329</f>
        <v>50</v>
      </c>
    </row>
    <row r="329" spans="1:10" ht="31.5" x14ac:dyDescent="0.25">
      <c r="A329" s="88" t="s">
        <v>406</v>
      </c>
      <c r="B329" s="116" t="s">
        <v>94</v>
      </c>
      <c r="C329" s="116" t="s">
        <v>279</v>
      </c>
      <c r="D329" s="116" t="s">
        <v>145</v>
      </c>
      <c r="E329" s="116" t="s">
        <v>249</v>
      </c>
      <c r="F329" s="117">
        <v>9</v>
      </c>
      <c r="G329" s="116" t="s">
        <v>150</v>
      </c>
      <c r="H329" s="116" t="s">
        <v>405</v>
      </c>
      <c r="I329" s="117">
        <v>310</v>
      </c>
      <c r="J329" s="124">
        <v>50</v>
      </c>
    </row>
    <row r="330" spans="1:10" ht="15.75" x14ac:dyDescent="0.25">
      <c r="A330" s="125" t="s">
        <v>435</v>
      </c>
      <c r="B330" s="116" t="s">
        <v>94</v>
      </c>
      <c r="C330" s="116">
        <v>11</v>
      </c>
      <c r="D330" s="116"/>
      <c r="E330" s="116"/>
      <c r="F330" s="117"/>
      <c r="G330" s="116"/>
      <c r="H330" s="116"/>
      <c r="I330" s="117"/>
      <c r="J330" s="118">
        <f>J331</f>
        <v>3095</v>
      </c>
    </row>
    <row r="331" spans="1:10" ht="31.5" x14ac:dyDescent="0.25">
      <c r="A331" s="114" t="s">
        <v>407</v>
      </c>
      <c r="B331" s="116" t="s">
        <v>94</v>
      </c>
      <c r="C331" s="116">
        <v>11</v>
      </c>
      <c r="D331" s="116" t="s">
        <v>217</v>
      </c>
      <c r="E331" s="116"/>
      <c r="F331" s="117"/>
      <c r="G331" s="116"/>
      <c r="H331" s="116"/>
      <c r="I331" s="117"/>
      <c r="J331" s="118">
        <f>J332</f>
        <v>3095</v>
      </c>
    </row>
    <row r="332" spans="1:10" ht="78.75" x14ac:dyDescent="0.25">
      <c r="A332" s="88" t="s">
        <v>598</v>
      </c>
      <c r="B332" s="116" t="s">
        <v>94</v>
      </c>
      <c r="C332" s="116" t="s">
        <v>161</v>
      </c>
      <c r="D332" s="116" t="s">
        <v>217</v>
      </c>
      <c r="E332" s="116" t="s">
        <v>179</v>
      </c>
      <c r="F332" s="117">
        <v>0</v>
      </c>
      <c r="G332" s="116" t="s">
        <v>150</v>
      </c>
      <c r="H332" s="116" t="s">
        <v>148</v>
      </c>
      <c r="I332" s="117"/>
      <c r="J332" s="118">
        <f>J333</f>
        <v>3095</v>
      </c>
    </row>
    <row r="333" spans="1:10" ht="78.75" x14ac:dyDescent="0.25">
      <c r="A333" s="88" t="s">
        <v>408</v>
      </c>
      <c r="B333" s="116" t="s">
        <v>94</v>
      </c>
      <c r="C333" s="116" t="s">
        <v>161</v>
      </c>
      <c r="D333" s="116" t="s">
        <v>217</v>
      </c>
      <c r="E333" s="116" t="s">
        <v>179</v>
      </c>
      <c r="F333" s="117">
        <v>4</v>
      </c>
      <c r="G333" s="116" t="s">
        <v>150</v>
      </c>
      <c r="H333" s="116" t="s">
        <v>148</v>
      </c>
      <c r="I333" s="117"/>
      <c r="J333" s="118">
        <f>J334+J336+J338</f>
        <v>3095</v>
      </c>
    </row>
    <row r="334" spans="1:10" ht="31.5" x14ac:dyDescent="0.25">
      <c r="A334" s="88" t="s">
        <v>409</v>
      </c>
      <c r="B334" s="116" t="s">
        <v>94</v>
      </c>
      <c r="C334" s="116" t="s">
        <v>161</v>
      </c>
      <c r="D334" s="116" t="s">
        <v>217</v>
      </c>
      <c r="E334" s="116" t="s">
        <v>179</v>
      </c>
      <c r="F334" s="117">
        <v>4</v>
      </c>
      <c r="G334" s="116" t="s">
        <v>150</v>
      </c>
      <c r="H334" s="116" t="s">
        <v>410</v>
      </c>
      <c r="I334" s="117"/>
      <c r="J334" s="118">
        <f>J335</f>
        <v>275</v>
      </c>
    </row>
    <row r="335" spans="1:10" ht="47.25" x14ac:dyDescent="0.25">
      <c r="A335" s="88" t="s">
        <v>156</v>
      </c>
      <c r="B335" s="116" t="s">
        <v>94</v>
      </c>
      <c r="C335" s="116" t="s">
        <v>161</v>
      </c>
      <c r="D335" s="116" t="s">
        <v>217</v>
      </c>
      <c r="E335" s="116" t="s">
        <v>179</v>
      </c>
      <c r="F335" s="117">
        <v>4</v>
      </c>
      <c r="G335" s="116" t="s">
        <v>150</v>
      </c>
      <c r="H335" s="116" t="s">
        <v>410</v>
      </c>
      <c r="I335" s="117">
        <v>240</v>
      </c>
      <c r="J335" s="118">
        <v>275</v>
      </c>
    </row>
    <row r="336" spans="1:10" ht="31.5" x14ac:dyDescent="0.25">
      <c r="A336" s="88" t="s">
        <v>340</v>
      </c>
      <c r="B336" s="116" t="s">
        <v>94</v>
      </c>
      <c r="C336" s="116" t="s">
        <v>161</v>
      </c>
      <c r="D336" s="116" t="s">
        <v>217</v>
      </c>
      <c r="E336" s="116" t="s">
        <v>179</v>
      </c>
      <c r="F336" s="117">
        <v>4</v>
      </c>
      <c r="G336" s="116" t="s">
        <v>150</v>
      </c>
      <c r="H336" s="116" t="s">
        <v>341</v>
      </c>
      <c r="I336" s="117"/>
      <c r="J336" s="118">
        <f>J337</f>
        <v>1320</v>
      </c>
    </row>
    <row r="337" spans="1:10" ht="47.25" x14ac:dyDescent="0.25">
      <c r="A337" s="88" t="s">
        <v>156</v>
      </c>
      <c r="B337" s="116" t="s">
        <v>94</v>
      </c>
      <c r="C337" s="116" t="s">
        <v>161</v>
      </c>
      <c r="D337" s="116" t="s">
        <v>217</v>
      </c>
      <c r="E337" s="116" t="s">
        <v>179</v>
      </c>
      <c r="F337" s="117">
        <v>4</v>
      </c>
      <c r="G337" s="116" t="s">
        <v>150</v>
      </c>
      <c r="H337" s="116" t="s">
        <v>341</v>
      </c>
      <c r="I337" s="117">
        <v>240</v>
      </c>
      <c r="J337" s="118">
        <v>1320</v>
      </c>
    </row>
    <row r="338" spans="1:10" ht="31.5" x14ac:dyDescent="0.25">
      <c r="A338" s="88" t="s">
        <v>411</v>
      </c>
      <c r="B338" s="116" t="s">
        <v>94</v>
      </c>
      <c r="C338" s="116" t="s">
        <v>161</v>
      </c>
      <c r="D338" s="116" t="s">
        <v>217</v>
      </c>
      <c r="E338" s="116" t="s">
        <v>179</v>
      </c>
      <c r="F338" s="117">
        <v>4</v>
      </c>
      <c r="G338" s="116" t="s">
        <v>150</v>
      </c>
      <c r="H338" s="116" t="s">
        <v>412</v>
      </c>
      <c r="I338" s="117"/>
      <c r="J338" s="118">
        <f>J339</f>
        <v>1500</v>
      </c>
    </row>
    <row r="339" spans="1:10" ht="47.25" x14ac:dyDescent="0.25">
      <c r="A339" s="88" t="s">
        <v>156</v>
      </c>
      <c r="B339" s="116" t="s">
        <v>94</v>
      </c>
      <c r="C339" s="116" t="s">
        <v>161</v>
      </c>
      <c r="D339" s="116" t="s">
        <v>217</v>
      </c>
      <c r="E339" s="116" t="s">
        <v>179</v>
      </c>
      <c r="F339" s="117">
        <v>4</v>
      </c>
      <c r="G339" s="116" t="s">
        <v>150</v>
      </c>
      <c r="H339" s="116" t="s">
        <v>412</v>
      </c>
      <c r="I339" s="117">
        <v>240</v>
      </c>
      <c r="J339" s="118">
        <v>1500</v>
      </c>
    </row>
    <row r="340" spans="1:10" ht="15.75" x14ac:dyDescent="0.25">
      <c r="A340" s="125" t="s">
        <v>436</v>
      </c>
      <c r="B340" s="116" t="s">
        <v>94</v>
      </c>
      <c r="C340" s="116" t="s">
        <v>284</v>
      </c>
      <c r="D340" s="116"/>
      <c r="E340" s="116"/>
      <c r="F340" s="117"/>
      <c r="G340" s="116"/>
      <c r="H340" s="116"/>
      <c r="I340" s="117"/>
      <c r="J340" s="118">
        <f>J341</f>
        <v>250</v>
      </c>
    </row>
    <row r="341" spans="1:10" ht="15.75" x14ac:dyDescent="0.25">
      <c r="A341" s="114" t="s">
        <v>413</v>
      </c>
      <c r="B341" s="116" t="s">
        <v>94</v>
      </c>
      <c r="C341" s="116" t="s">
        <v>284</v>
      </c>
      <c r="D341" s="116" t="s">
        <v>213</v>
      </c>
      <c r="E341" s="116"/>
      <c r="F341" s="117"/>
      <c r="G341" s="116"/>
      <c r="H341" s="116"/>
      <c r="I341" s="117"/>
      <c r="J341" s="118">
        <f>J342</f>
        <v>250</v>
      </c>
    </row>
    <row r="342" spans="1:10" ht="94.5" x14ac:dyDescent="0.25">
      <c r="A342" s="88" t="s">
        <v>593</v>
      </c>
      <c r="B342" s="116" t="s">
        <v>94</v>
      </c>
      <c r="C342" s="116" t="s">
        <v>284</v>
      </c>
      <c r="D342" s="116" t="s">
        <v>213</v>
      </c>
      <c r="E342" s="116" t="s">
        <v>161</v>
      </c>
      <c r="F342" s="117">
        <v>0</v>
      </c>
      <c r="G342" s="116" t="s">
        <v>150</v>
      </c>
      <c r="H342" s="116" t="s">
        <v>148</v>
      </c>
      <c r="I342" s="117"/>
      <c r="J342" s="118">
        <f>J343</f>
        <v>250</v>
      </c>
    </row>
    <row r="343" spans="1:10" ht="47.25" x14ac:dyDescent="0.25">
      <c r="A343" s="88" t="s">
        <v>162</v>
      </c>
      <c r="B343" s="116" t="s">
        <v>94</v>
      </c>
      <c r="C343" s="116" t="s">
        <v>284</v>
      </c>
      <c r="D343" s="116" t="s">
        <v>213</v>
      </c>
      <c r="E343" s="116" t="s">
        <v>161</v>
      </c>
      <c r="F343" s="116" t="s">
        <v>147</v>
      </c>
      <c r="G343" s="116" t="s">
        <v>141</v>
      </c>
      <c r="H343" s="116" t="s">
        <v>148</v>
      </c>
      <c r="I343" s="116"/>
      <c r="J343" s="118">
        <f>J344</f>
        <v>250</v>
      </c>
    </row>
    <row r="344" spans="1:10" ht="47.25" x14ac:dyDescent="0.25">
      <c r="A344" s="88" t="s">
        <v>162</v>
      </c>
      <c r="B344" s="116" t="s">
        <v>94</v>
      </c>
      <c r="C344" s="116" t="s">
        <v>284</v>
      </c>
      <c r="D344" s="116" t="s">
        <v>213</v>
      </c>
      <c r="E344" s="116" t="s">
        <v>161</v>
      </c>
      <c r="F344" s="116" t="s">
        <v>147</v>
      </c>
      <c r="G344" s="116" t="s">
        <v>141</v>
      </c>
      <c r="H344" s="116" t="s">
        <v>163</v>
      </c>
      <c r="I344" s="116"/>
      <c r="J344" s="118">
        <f>J345</f>
        <v>250</v>
      </c>
    </row>
    <row r="345" spans="1:10" ht="47.25" x14ac:dyDescent="0.25">
      <c r="A345" s="88" t="s">
        <v>156</v>
      </c>
      <c r="B345" s="116" t="s">
        <v>94</v>
      </c>
      <c r="C345" s="116" t="s">
        <v>284</v>
      </c>
      <c r="D345" s="116" t="s">
        <v>213</v>
      </c>
      <c r="E345" s="116" t="s">
        <v>161</v>
      </c>
      <c r="F345" s="116" t="s">
        <v>147</v>
      </c>
      <c r="G345" s="116" t="s">
        <v>141</v>
      </c>
      <c r="H345" s="116" t="s">
        <v>163</v>
      </c>
      <c r="I345" s="116" t="s">
        <v>164</v>
      </c>
      <c r="J345" s="118">
        <v>250</v>
      </c>
    </row>
    <row r="346" spans="1:10" ht="31.5" x14ac:dyDescent="0.25">
      <c r="A346" s="102" t="s">
        <v>437</v>
      </c>
      <c r="B346" s="103">
        <v>872</v>
      </c>
      <c r="C346" s="104" t="s">
        <v>426</v>
      </c>
      <c r="D346" s="104" t="s">
        <v>426</v>
      </c>
      <c r="E346" s="105" t="s">
        <v>426</v>
      </c>
      <c r="F346" s="106" t="s">
        <v>426</v>
      </c>
      <c r="G346" s="107" t="s">
        <v>426</v>
      </c>
      <c r="H346" s="108" t="s">
        <v>426</v>
      </c>
      <c r="I346" s="106"/>
      <c r="J346" s="109">
        <f>J347+J403+J409+J444+J466+J532+J544+J587+J597+J607</f>
        <v>874.4</v>
      </c>
    </row>
    <row r="347" spans="1:10" ht="15.75" x14ac:dyDescent="0.25">
      <c r="A347" s="130" t="s">
        <v>427</v>
      </c>
      <c r="B347" s="116" t="s">
        <v>438</v>
      </c>
      <c r="C347" s="116" t="s">
        <v>141</v>
      </c>
      <c r="D347" s="117" t="s">
        <v>25</v>
      </c>
      <c r="E347" s="116" t="s">
        <v>142</v>
      </c>
      <c r="F347" s="117"/>
      <c r="G347" s="116"/>
      <c r="H347" s="116"/>
      <c r="I347" s="117" t="s">
        <v>143</v>
      </c>
      <c r="J347" s="124">
        <f>J348+J356</f>
        <v>874.4</v>
      </c>
    </row>
    <row r="348" spans="1:10" ht="78.75" x14ac:dyDescent="0.25">
      <c r="A348" s="130" t="s">
        <v>144</v>
      </c>
      <c r="B348" s="116" t="s">
        <v>438</v>
      </c>
      <c r="C348" s="116" t="s">
        <v>141</v>
      </c>
      <c r="D348" s="116" t="s">
        <v>145</v>
      </c>
      <c r="E348" s="116" t="s">
        <v>142</v>
      </c>
      <c r="F348" s="117"/>
      <c r="G348" s="116"/>
      <c r="H348" s="116"/>
      <c r="I348" s="117" t="s">
        <v>143</v>
      </c>
      <c r="J348" s="124">
        <f>J349</f>
        <v>574.4</v>
      </c>
    </row>
    <row r="349" spans="1:10" ht="31.5" x14ac:dyDescent="0.25">
      <c r="A349" s="114" t="s">
        <v>146</v>
      </c>
      <c r="B349" s="116" t="s">
        <v>438</v>
      </c>
      <c r="C349" s="116" t="s">
        <v>141</v>
      </c>
      <c r="D349" s="116" t="s">
        <v>145</v>
      </c>
      <c r="E349" s="116">
        <v>91</v>
      </c>
      <c r="F349" s="117">
        <v>0</v>
      </c>
      <c r="G349" s="116" t="s">
        <v>147</v>
      </c>
      <c r="H349" s="116" t="s">
        <v>148</v>
      </c>
      <c r="I349" s="117" t="s">
        <v>143</v>
      </c>
      <c r="J349" s="124">
        <f>J350</f>
        <v>574.4</v>
      </c>
    </row>
    <row r="350" spans="1:10" ht="47.25" x14ac:dyDescent="0.25">
      <c r="A350" s="114" t="s">
        <v>149</v>
      </c>
      <c r="B350" s="116" t="s">
        <v>438</v>
      </c>
      <c r="C350" s="116" t="s">
        <v>141</v>
      </c>
      <c r="D350" s="116" t="s">
        <v>145</v>
      </c>
      <c r="E350" s="116">
        <v>91</v>
      </c>
      <c r="F350" s="117">
        <v>1</v>
      </c>
      <c r="G350" s="116" t="s">
        <v>150</v>
      </c>
      <c r="H350" s="116" t="s">
        <v>148</v>
      </c>
      <c r="I350" s="117"/>
      <c r="J350" s="124">
        <f>J351+J353</f>
        <v>574.4</v>
      </c>
    </row>
    <row r="351" spans="1:10" ht="110.25" x14ac:dyDescent="0.25">
      <c r="A351" s="114" t="s">
        <v>151</v>
      </c>
      <c r="B351" s="116" t="s">
        <v>438</v>
      </c>
      <c r="C351" s="116" t="s">
        <v>141</v>
      </c>
      <c r="D351" s="116" t="s">
        <v>145</v>
      </c>
      <c r="E351" s="116">
        <v>91</v>
      </c>
      <c r="F351" s="117">
        <v>1</v>
      </c>
      <c r="G351" s="116" t="s">
        <v>150</v>
      </c>
      <c r="H351" s="116" t="s">
        <v>152</v>
      </c>
      <c r="I351" s="117"/>
      <c r="J351" s="124">
        <f>J352</f>
        <v>574.4</v>
      </c>
    </row>
    <row r="352" spans="1:10" ht="31.5" x14ac:dyDescent="0.25">
      <c r="A352" s="114" t="s">
        <v>153</v>
      </c>
      <c r="B352" s="116" t="s">
        <v>438</v>
      </c>
      <c r="C352" s="116" t="s">
        <v>141</v>
      </c>
      <c r="D352" s="116" t="s">
        <v>145</v>
      </c>
      <c r="E352" s="116">
        <v>91</v>
      </c>
      <c r="F352" s="117">
        <v>1</v>
      </c>
      <c r="G352" s="116" t="s">
        <v>150</v>
      </c>
      <c r="H352" s="116" t="s">
        <v>152</v>
      </c>
      <c r="I352" s="117">
        <v>120</v>
      </c>
      <c r="J352" s="118">
        <f>574.4</f>
        <v>574.4</v>
      </c>
    </row>
    <row r="353" spans="1:10" ht="94.5" hidden="1" x14ac:dyDescent="0.25">
      <c r="A353" s="114" t="s">
        <v>154</v>
      </c>
      <c r="B353" s="116" t="s">
        <v>438</v>
      </c>
      <c r="C353" s="116" t="s">
        <v>141</v>
      </c>
      <c r="D353" s="116" t="s">
        <v>145</v>
      </c>
      <c r="E353" s="116">
        <v>91</v>
      </c>
      <c r="F353" s="117">
        <v>1</v>
      </c>
      <c r="G353" s="116" t="s">
        <v>150</v>
      </c>
      <c r="H353" s="116" t="s">
        <v>155</v>
      </c>
      <c r="I353" s="117"/>
      <c r="J353" s="118">
        <f>J354+J355</f>
        <v>0</v>
      </c>
    </row>
    <row r="354" spans="1:10" ht="47.25" hidden="1" x14ac:dyDescent="0.25">
      <c r="A354" s="88" t="s">
        <v>156</v>
      </c>
      <c r="B354" s="116" t="s">
        <v>438</v>
      </c>
      <c r="C354" s="116" t="s">
        <v>141</v>
      </c>
      <c r="D354" s="116" t="s">
        <v>145</v>
      </c>
      <c r="E354" s="116">
        <v>91</v>
      </c>
      <c r="F354" s="117">
        <v>1</v>
      </c>
      <c r="G354" s="116" t="s">
        <v>150</v>
      </c>
      <c r="H354" s="116" t="s">
        <v>155</v>
      </c>
      <c r="I354" s="117">
        <v>240</v>
      </c>
      <c r="J354" s="118"/>
    </row>
    <row r="355" spans="1:10" ht="31.5" hidden="1" x14ac:dyDescent="0.25">
      <c r="A355" s="88" t="s">
        <v>157</v>
      </c>
      <c r="B355" s="116" t="s">
        <v>438</v>
      </c>
      <c r="C355" s="116" t="s">
        <v>141</v>
      </c>
      <c r="D355" s="116" t="s">
        <v>145</v>
      </c>
      <c r="E355" s="116">
        <v>91</v>
      </c>
      <c r="F355" s="117">
        <v>1</v>
      </c>
      <c r="G355" s="116" t="s">
        <v>150</v>
      </c>
      <c r="H355" s="116" t="s">
        <v>155</v>
      </c>
      <c r="I355" s="117">
        <v>850</v>
      </c>
      <c r="J355" s="118"/>
    </row>
    <row r="356" spans="1:10" ht="15.75" x14ac:dyDescent="0.25">
      <c r="A356" s="88" t="s">
        <v>194</v>
      </c>
      <c r="B356" s="116" t="s">
        <v>438</v>
      </c>
      <c r="C356" s="116" t="s">
        <v>141</v>
      </c>
      <c r="D356" s="116" t="s">
        <v>210</v>
      </c>
      <c r="E356" s="116"/>
      <c r="F356" s="116"/>
      <c r="G356" s="116"/>
      <c r="H356" s="116"/>
      <c r="I356" s="116"/>
      <c r="J356" s="118">
        <f>J357</f>
        <v>300</v>
      </c>
    </row>
    <row r="357" spans="1:10" ht="31.5" x14ac:dyDescent="0.25">
      <c r="A357" s="114" t="s">
        <v>146</v>
      </c>
      <c r="B357" s="116" t="s">
        <v>438</v>
      </c>
      <c r="C357" s="116" t="s">
        <v>141</v>
      </c>
      <c r="D357" s="117">
        <v>13</v>
      </c>
      <c r="E357" s="116" t="s">
        <v>238</v>
      </c>
      <c r="F357" s="117">
        <v>0</v>
      </c>
      <c r="G357" s="116" t="s">
        <v>150</v>
      </c>
      <c r="H357" s="116" t="s">
        <v>148</v>
      </c>
      <c r="I357" s="117"/>
      <c r="J357" s="118">
        <f>J358</f>
        <v>300</v>
      </c>
    </row>
    <row r="358" spans="1:10" ht="47.25" x14ac:dyDescent="0.25">
      <c r="A358" s="114" t="s">
        <v>149</v>
      </c>
      <c r="B358" s="116" t="s">
        <v>438</v>
      </c>
      <c r="C358" s="116" t="s">
        <v>141</v>
      </c>
      <c r="D358" s="117">
        <v>13</v>
      </c>
      <c r="E358" s="117">
        <v>91</v>
      </c>
      <c r="F358" s="117">
        <v>1</v>
      </c>
      <c r="G358" s="116" t="s">
        <v>150</v>
      </c>
      <c r="H358" s="116" t="s">
        <v>148</v>
      </c>
      <c r="I358" s="117"/>
      <c r="J358" s="118">
        <f>J359+J361</f>
        <v>300</v>
      </c>
    </row>
    <row r="359" spans="1:10" ht="63" x14ac:dyDescent="0.25">
      <c r="A359" s="114" t="s">
        <v>239</v>
      </c>
      <c r="B359" s="116" t="s">
        <v>438</v>
      </c>
      <c r="C359" s="116" t="s">
        <v>141</v>
      </c>
      <c r="D359" s="117">
        <v>13</v>
      </c>
      <c r="E359" s="117">
        <v>91</v>
      </c>
      <c r="F359" s="117">
        <v>1</v>
      </c>
      <c r="G359" s="116" t="s">
        <v>150</v>
      </c>
      <c r="H359" s="116" t="s">
        <v>240</v>
      </c>
      <c r="I359" s="117"/>
      <c r="J359" s="118">
        <f>J360</f>
        <v>100</v>
      </c>
    </row>
    <row r="360" spans="1:10" ht="47.25" x14ac:dyDescent="0.25">
      <c r="A360" s="114" t="s">
        <v>156</v>
      </c>
      <c r="B360" s="116" t="s">
        <v>438</v>
      </c>
      <c r="C360" s="116" t="s">
        <v>141</v>
      </c>
      <c r="D360" s="117">
        <v>13</v>
      </c>
      <c r="E360" s="117">
        <v>91</v>
      </c>
      <c r="F360" s="117">
        <v>1</v>
      </c>
      <c r="G360" s="116" t="s">
        <v>150</v>
      </c>
      <c r="H360" s="116" t="s">
        <v>240</v>
      </c>
      <c r="I360" s="117">
        <v>240</v>
      </c>
      <c r="J360" s="118">
        <v>100</v>
      </c>
    </row>
    <row r="361" spans="1:10" ht="31.5" x14ac:dyDescent="0.25">
      <c r="A361" s="88" t="s">
        <v>241</v>
      </c>
      <c r="B361" s="116" t="s">
        <v>438</v>
      </c>
      <c r="C361" s="116" t="s">
        <v>141</v>
      </c>
      <c r="D361" s="117">
        <v>13</v>
      </c>
      <c r="E361" s="116" t="s">
        <v>238</v>
      </c>
      <c r="F361" s="117">
        <v>1</v>
      </c>
      <c r="G361" s="116" t="s">
        <v>150</v>
      </c>
      <c r="H361" s="116" t="s">
        <v>242</v>
      </c>
      <c r="I361" s="117"/>
      <c r="J361" s="118">
        <f>J362</f>
        <v>200</v>
      </c>
    </row>
    <row r="362" spans="1:10" ht="47.25" x14ac:dyDescent="0.25">
      <c r="A362" s="88" t="s">
        <v>156</v>
      </c>
      <c r="B362" s="116" t="s">
        <v>438</v>
      </c>
      <c r="C362" s="116" t="s">
        <v>141</v>
      </c>
      <c r="D362" s="117">
        <v>13</v>
      </c>
      <c r="E362" s="116" t="s">
        <v>238</v>
      </c>
      <c r="F362" s="117">
        <v>1</v>
      </c>
      <c r="G362" s="116" t="s">
        <v>150</v>
      </c>
      <c r="H362" s="116" t="s">
        <v>242</v>
      </c>
      <c r="I362" s="117">
        <v>240</v>
      </c>
      <c r="J362" s="118">
        <f>300-100</f>
        <v>200</v>
      </c>
    </row>
    <row r="363" spans="1:10" ht="15.75" x14ac:dyDescent="0.25">
      <c r="A363" s="141" t="s">
        <v>414</v>
      </c>
      <c r="B363" s="150"/>
      <c r="C363" s="151"/>
      <c r="D363" s="150"/>
      <c r="E363" s="151"/>
      <c r="F363" s="150"/>
      <c r="G363" s="151"/>
      <c r="H363" s="142"/>
      <c r="I363" s="142"/>
      <c r="J363" s="140">
        <f>J13+J346</f>
        <v>96340.5</v>
      </c>
    </row>
    <row r="364" spans="1:10" x14ac:dyDescent="0.25">
      <c r="A364" s="90"/>
      <c r="I364" s="76" t="s">
        <v>141</v>
      </c>
      <c r="J364" s="91">
        <f>J14+J347</f>
        <v>14538.599999999999</v>
      </c>
    </row>
    <row r="365" spans="1:10" x14ac:dyDescent="0.25">
      <c r="A365" s="90"/>
      <c r="I365" s="76" t="s">
        <v>213</v>
      </c>
      <c r="J365" s="91">
        <f>J117</f>
        <v>436.7</v>
      </c>
    </row>
    <row r="366" spans="1:10" x14ac:dyDescent="0.25">
      <c r="A366" s="90"/>
      <c r="I366" s="76" t="s">
        <v>145</v>
      </c>
      <c r="J366" s="91">
        <f>J123</f>
        <v>536.9</v>
      </c>
    </row>
    <row r="367" spans="1:10" x14ac:dyDescent="0.25">
      <c r="A367" s="90"/>
      <c r="I367" s="76" t="s">
        <v>159</v>
      </c>
      <c r="J367" s="91">
        <f>J158</f>
        <v>15703.2</v>
      </c>
    </row>
    <row r="368" spans="1:10" x14ac:dyDescent="0.25">
      <c r="A368" s="90"/>
      <c r="I368" s="76" t="s">
        <v>217</v>
      </c>
      <c r="J368" s="91">
        <f>J185</f>
        <v>42522.7</v>
      </c>
    </row>
    <row r="369" spans="1:10" x14ac:dyDescent="0.25">
      <c r="A369" s="90"/>
      <c r="I369" s="76" t="s">
        <v>184</v>
      </c>
      <c r="J369" s="91">
        <f>J266</f>
        <v>130</v>
      </c>
    </row>
    <row r="370" spans="1:10" x14ac:dyDescent="0.25">
      <c r="A370" s="90"/>
      <c r="I370" s="76" t="s">
        <v>219</v>
      </c>
      <c r="J370" s="91">
        <f>J278</f>
        <v>18577.400000000001</v>
      </c>
    </row>
    <row r="371" spans="1:10" x14ac:dyDescent="0.25">
      <c r="A371" s="90"/>
      <c r="I371" s="76" t="s">
        <v>279</v>
      </c>
      <c r="J371" s="91">
        <f>J320</f>
        <v>550</v>
      </c>
    </row>
    <row r="372" spans="1:10" s="77" customFormat="1" x14ac:dyDescent="0.25">
      <c r="A372" s="90"/>
      <c r="C372" s="76"/>
      <c r="E372" s="76"/>
      <c r="G372" s="76"/>
      <c r="H372" s="76"/>
      <c r="I372" s="76" t="s">
        <v>161</v>
      </c>
      <c r="J372" s="91">
        <f>J330</f>
        <v>3095</v>
      </c>
    </row>
    <row r="373" spans="1:10" s="77" customFormat="1" x14ac:dyDescent="0.25">
      <c r="A373" s="90"/>
      <c r="C373" s="76"/>
      <c r="E373" s="76"/>
      <c r="G373" s="76"/>
      <c r="H373" s="76"/>
      <c r="I373" s="76" t="s">
        <v>284</v>
      </c>
      <c r="J373" s="91">
        <f>J340</f>
        <v>250</v>
      </c>
    </row>
    <row r="374" spans="1:10" s="77" customFormat="1" x14ac:dyDescent="0.25">
      <c r="A374" s="90"/>
      <c r="C374" s="76"/>
      <c r="E374" s="76"/>
      <c r="G374" s="76"/>
      <c r="H374" s="76"/>
      <c r="I374" s="76" t="s">
        <v>249</v>
      </c>
      <c r="J374" s="91">
        <v>0</v>
      </c>
    </row>
    <row r="375" spans="1:10" s="77" customFormat="1" x14ac:dyDescent="0.25">
      <c r="A375" s="90"/>
      <c r="C375" s="76"/>
      <c r="E375" s="76"/>
      <c r="G375" s="76"/>
      <c r="H375" s="76"/>
      <c r="I375" s="77" t="s">
        <v>439</v>
      </c>
      <c r="J375" s="91">
        <f>SUM(J364:J374)</f>
        <v>96340.5</v>
      </c>
    </row>
    <row r="376" spans="1:10" s="77" customFormat="1" x14ac:dyDescent="0.25">
      <c r="A376" s="90"/>
      <c r="C376" s="76"/>
      <c r="E376" s="76"/>
      <c r="G376" s="76"/>
      <c r="H376" s="76"/>
      <c r="I376" s="77" t="s">
        <v>415</v>
      </c>
      <c r="J376" s="91">
        <f>'Приложение 4'!C34</f>
        <v>96340.5</v>
      </c>
    </row>
    <row r="377" spans="1:10" s="77" customFormat="1" x14ac:dyDescent="0.25">
      <c r="A377" s="90"/>
      <c r="C377" s="76"/>
      <c r="E377" s="76"/>
      <c r="G377" s="76"/>
      <c r="H377" s="76"/>
      <c r="J377" s="91">
        <f>J376-J375</f>
        <v>0</v>
      </c>
    </row>
    <row r="378" spans="1:10" s="77" customFormat="1" x14ac:dyDescent="0.25">
      <c r="A378" s="90"/>
      <c r="C378" s="76"/>
      <c r="E378" s="76"/>
      <c r="G378" s="76"/>
      <c r="H378" s="76"/>
      <c r="I378" s="77" t="s">
        <v>416</v>
      </c>
      <c r="J378" s="91">
        <f>J16+J56+J67+J87+J91+J95+J125+J150+J155+J160+J180+J187+J204+J237+J249+J255+J268+J272+J280+J291+J299+J312+J332+J342</f>
        <v>82717.7</v>
      </c>
    </row>
    <row r="379" spans="1:10" s="77" customFormat="1" x14ac:dyDescent="0.25">
      <c r="A379" s="90"/>
      <c r="C379" s="76"/>
      <c r="E379" s="76"/>
      <c r="G379" s="76"/>
      <c r="H379" s="76"/>
      <c r="J379" s="91"/>
    </row>
    <row r="380" spans="1:10" s="77" customFormat="1" x14ac:dyDescent="0.25">
      <c r="A380" s="90"/>
      <c r="C380" s="76"/>
      <c r="E380" s="76"/>
      <c r="G380" s="76"/>
      <c r="H380" s="76"/>
      <c r="J380" s="91"/>
    </row>
    <row r="381" spans="1:10" s="77" customFormat="1" x14ac:dyDescent="0.25">
      <c r="A381" s="90"/>
      <c r="C381" s="76"/>
      <c r="E381" s="76"/>
      <c r="G381" s="76"/>
      <c r="H381" s="76"/>
      <c r="J381" s="91"/>
    </row>
    <row r="382" spans="1:10" s="77" customFormat="1" x14ac:dyDescent="0.25">
      <c r="A382" s="90"/>
      <c r="C382" s="76"/>
      <c r="E382" s="76"/>
      <c r="G382" s="76"/>
      <c r="H382" s="76"/>
      <c r="J382" s="91"/>
    </row>
    <row r="383" spans="1:10" s="77" customFormat="1" x14ac:dyDescent="0.25">
      <c r="A383" s="90"/>
      <c r="C383" s="76"/>
      <c r="E383" s="76"/>
      <c r="G383" s="76"/>
      <c r="H383" s="76"/>
      <c r="J383" s="91"/>
    </row>
    <row r="384" spans="1:10" s="77" customFormat="1" x14ac:dyDescent="0.25">
      <c r="A384" s="90"/>
      <c r="C384" s="76"/>
      <c r="E384" s="76"/>
      <c r="G384" s="76"/>
      <c r="H384" s="76"/>
      <c r="J384" s="91"/>
    </row>
    <row r="385" spans="1:10" s="77" customFormat="1" x14ac:dyDescent="0.25">
      <c r="A385" s="90"/>
      <c r="C385" s="76"/>
      <c r="E385" s="76"/>
      <c r="G385" s="76"/>
      <c r="H385" s="76"/>
      <c r="J385" s="91"/>
    </row>
    <row r="386" spans="1:10" s="77" customFormat="1" x14ac:dyDescent="0.25">
      <c r="A386" s="90"/>
      <c r="C386" s="76"/>
      <c r="E386" s="76"/>
      <c r="G386" s="76"/>
      <c r="H386" s="76"/>
      <c r="J386" s="91"/>
    </row>
    <row r="387" spans="1:10" s="77" customFormat="1" x14ac:dyDescent="0.25">
      <c r="A387" s="90"/>
      <c r="C387" s="76"/>
      <c r="E387" s="76"/>
      <c r="G387" s="76"/>
      <c r="H387" s="76"/>
      <c r="J387" s="91"/>
    </row>
    <row r="388" spans="1:10" s="77" customFormat="1" x14ac:dyDescent="0.25">
      <c r="A388" s="90"/>
      <c r="C388" s="76"/>
      <c r="E388" s="76"/>
      <c r="G388" s="76"/>
      <c r="H388" s="76"/>
      <c r="J388" s="91"/>
    </row>
    <row r="389" spans="1:10" s="77" customFormat="1" x14ac:dyDescent="0.25">
      <c r="A389" s="90"/>
      <c r="C389" s="76"/>
      <c r="E389" s="76"/>
      <c r="G389" s="76"/>
      <c r="H389" s="76"/>
      <c r="J389" s="91"/>
    </row>
    <row r="390" spans="1:10" s="77" customFormat="1" x14ac:dyDescent="0.25">
      <c r="A390" s="90"/>
      <c r="C390" s="76"/>
      <c r="E390" s="76"/>
      <c r="G390" s="76"/>
      <c r="H390" s="76"/>
      <c r="J390" s="91"/>
    </row>
    <row r="391" spans="1:10" s="77" customFormat="1" x14ac:dyDescent="0.25">
      <c r="A391" s="90"/>
      <c r="C391" s="76"/>
      <c r="E391" s="76"/>
      <c r="G391" s="76"/>
      <c r="H391" s="76"/>
      <c r="J391" s="91"/>
    </row>
    <row r="392" spans="1:10" s="77" customFormat="1" x14ac:dyDescent="0.25">
      <c r="A392" s="90"/>
      <c r="C392" s="76"/>
      <c r="E392" s="76"/>
      <c r="G392" s="76"/>
      <c r="H392" s="76"/>
      <c r="J392" s="91"/>
    </row>
    <row r="393" spans="1:10" s="77" customFormat="1" x14ac:dyDescent="0.25">
      <c r="A393" s="90"/>
      <c r="C393" s="76"/>
      <c r="E393" s="76"/>
      <c r="G393" s="76"/>
      <c r="H393" s="76"/>
      <c r="J393" s="91"/>
    </row>
    <row r="394" spans="1:10" s="77" customFormat="1" x14ac:dyDescent="0.25">
      <c r="A394" s="90"/>
      <c r="C394" s="76"/>
      <c r="E394" s="76"/>
      <c r="G394" s="76"/>
      <c r="H394" s="76"/>
      <c r="J394" s="91"/>
    </row>
    <row r="395" spans="1:10" s="77" customFormat="1" x14ac:dyDescent="0.25">
      <c r="A395" s="90"/>
      <c r="C395" s="76"/>
      <c r="E395" s="76"/>
      <c r="G395" s="76"/>
      <c r="H395" s="76"/>
      <c r="J395" s="91"/>
    </row>
    <row r="396" spans="1:10" s="77" customFormat="1" x14ac:dyDescent="0.25">
      <c r="A396" s="90"/>
      <c r="C396" s="76"/>
      <c r="E396" s="76"/>
      <c r="G396" s="76"/>
      <c r="H396" s="76"/>
      <c r="J396" s="91"/>
    </row>
    <row r="397" spans="1:10" s="77" customFormat="1" x14ac:dyDescent="0.25">
      <c r="A397" s="90"/>
      <c r="C397" s="76"/>
      <c r="E397" s="76"/>
      <c r="G397" s="76"/>
      <c r="H397" s="76"/>
      <c r="J397" s="91"/>
    </row>
    <row r="398" spans="1:10" s="77" customFormat="1" x14ac:dyDescent="0.25">
      <c r="A398" s="90"/>
      <c r="C398" s="76"/>
      <c r="E398" s="76"/>
      <c r="G398" s="76"/>
      <c r="H398" s="76"/>
      <c r="J398" s="91"/>
    </row>
    <row r="399" spans="1:10" s="77" customFormat="1" x14ac:dyDescent="0.25">
      <c r="A399" s="90"/>
      <c r="C399" s="76"/>
      <c r="E399" s="76"/>
      <c r="G399" s="76"/>
      <c r="H399" s="76"/>
      <c r="J399" s="91"/>
    </row>
    <row r="400" spans="1:10" s="77" customFormat="1" x14ac:dyDescent="0.25">
      <c r="A400" s="90"/>
      <c r="C400" s="76"/>
      <c r="E400" s="76"/>
      <c r="G400" s="76"/>
      <c r="H400" s="76"/>
      <c r="J400" s="91"/>
    </row>
    <row r="401" spans="1:10" s="77" customFormat="1" x14ac:dyDescent="0.25">
      <c r="A401" s="90"/>
      <c r="C401" s="76"/>
      <c r="E401" s="76"/>
      <c r="G401" s="76"/>
      <c r="H401" s="76"/>
      <c r="J401" s="91"/>
    </row>
    <row r="402" spans="1:10" s="77" customFormat="1" x14ac:dyDescent="0.25">
      <c r="A402" s="90"/>
      <c r="C402" s="76"/>
      <c r="E402" s="76"/>
      <c r="G402" s="76"/>
      <c r="H402" s="76"/>
      <c r="J402" s="91"/>
    </row>
    <row r="403" spans="1:10" s="77" customFormat="1" x14ac:dyDescent="0.25">
      <c r="A403" s="90"/>
      <c r="C403" s="76"/>
      <c r="E403" s="76"/>
      <c r="G403" s="76"/>
      <c r="H403" s="76"/>
      <c r="J403" s="91"/>
    </row>
    <row r="404" spans="1:10" s="77" customFormat="1" x14ac:dyDescent="0.25">
      <c r="A404" s="90"/>
      <c r="C404" s="76"/>
      <c r="E404" s="76"/>
      <c r="G404" s="76"/>
      <c r="H404" s="76"/>
      <c r="J404" s="91"/>
    </row>
    <row r="405" spans="1:10" s="77" customFormat="1" x14ac:dyDescent="0.25">
      <c r="A405" s="90"/>
      <c r="C405" s="76"/>
      <c r="E405" s="76"/>
      <c r="G405" s="76"/>
      <c r="H405" s="76"/>
      <c r="J405" s="91"/>
    </row>
    <row r="406" spans="1:10" s="77" customFormat="1" x14ac:dyDescent="0.25">
      <c r="A406" s="90"/>
      <c r="C406" s="76"/>
      <c r="E406" s="76"/>
      <c r="G406" s="76"/>
      <c r="H406" s="76"/>
      <c r="J406" s="91"/>
    </row>
    <row r="407" spans="1:10" s="77" customFormat="1" x14ac:dyDescent="0.25">
      <c r="A407" s="90"/>
      <c r="C407" s="76"/>
      <c r="E407" s="76"/>
      <c r="G407" s="76"/>
      <c r="H407" s="76"/>
      <c r="J407" s="91"/>
    </row>
    <row r="408" spans="1:10" s="77" customFormat="1" x14ac:dyDescent="0.25">
      <c r="A408" s="90"/>
      <c r="C408" s="76"/>
      <c r="E408" s="76"/>
      <c r="G408" s="76"/>
      <c r="H408" s="76"/>
      <c r="J408" s="91"/>
    </row>
    <row r="409" spans="1:10" s="77" customFormat="1" x14ac:dyDescent="0.25">
      <c r="A409" s="90"/>
      <c r="C409" s="76"/>
      <c r="E409" s="76"/>
      <c r="G409" s="76"/>
      <c r="H409" s="76"/>
      <c r="J409" s="91"/>
    </row>
    <row r="410" spans="1:10" s="77" customFormat="1" x14ac:dyDescent="0.25">
      <c r="A410" s="90"/>
      <c r="C410" s="76"/>
      <c r="E410" s="76"/>
      <c r="G410" s="76"/>
      <c r="H410" s="76"/>
      <c r="J410" s="91"/>
    </row>
    <row r="411" spans="1:10" s="77" customFormat="1" x14ac:dyDescent="0.25">
      <c r="A411" s="90"/>
      <c r="C411" s="76"/>
      <c r="E411" s="76"/>
      <c r="G411" s="76"/>
      <c r="H411" s="76"/>
      <c r="J411" s="91"/>
    </row>
    <row r="412" spans="1:10" s="77" customFormat="1" x14ac:dyDescent="0.25">
      <c r="A412" s="90"/>
      <c r="C412" s="76"/>
      <c r="E412" s="76"/>
      <c r="G412" s="76"/>
      <c r="H412" s="76"/>
      <c r="J412" s="91"/>
    </row>
    <row r="413" spans="1:10" s="77" customFormat="1" x14ac:dyDescent="0.25">
      <c r="A413" s="90"/>
      <c r="C413" s="76"/>
      <c r="E413" s="76"/>
      <c r="G413" s="76"/>
      <c r="H413" s="76"/>
      <c r="J413" s="91"/>
    </row>
    <row r="414" spans="1:10" s="77" customFormat="1" x14ac:dyDescent="0.25">
      <c r="A414" s="90"/>
      <c r="C414" s="76"/>
      <c r="E414" s="76"/>
      <c r="G414" s="76"/>
      <c r="H414" s="76"/>
      <c r="J414" s="91"/>
    </row>
    <row r="415" spans="1:10" s="77" customFormat="1" x14ac:dyDescent="0.25">
      <c r="A415" s="90"/>
      <c r="C415" s="76"/>
      <c r="E415" s="76"/>
      <c r="G415" s="76"/>
      <c r="H415" s="76"/>
      <c r="J415" s="91"/>
    </row>
    <row r="416" spans="1:10" s="77" customFormat="1" x14ac:dyDescent="0.25">
      <c r="A416" s="90"/>
      <c r="C416" s="76"/>
      <c r="E416" s="76"/>
      <c r="G416" s="76"/>
      <c r="H416" s="76"/>
      <c r="J416" s="91"/>
    </row>
    <row r="417" spans="1:10" s="77" customFormat="1" x14ac:dyDescent="0.25">
      <c r="A417" s="90"/>
      <c r="C417" s="76"/>
      <c r="E417" s="76"/>
      <c r="G417" s="76"/>
      <c r="H417" s="76"/>
      <c r="J417" s="91"/>
    </row>
  </sheetData>
  <autoFilter ref="A12:J377"/>
  <mergeCells count="3">
    <mergeCell ref="A9:J9"/>
    <mergeCell ref="I11:J11"/>
    <mergeCell ref="E12:H12"/>
  </mergeCells>
  <pageMargins left="0.78740157480314965" right="0.19685039370078741" top="0.39370078740157483" bottom="0.39370078740157483" header="0.27559055118110237" footer="0.15748031496062992"/>
  <pageSetup paperSize="9" fitToHeight="10" orientation="portrait"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pageSetUpPr fitToPage="1"/>
  </sheetPr>
  <dimension ref="A2:AD397"/>
  <sheetViews>
    <sheetView view="pageBreakPreview" topLeftCell="A225" zoomScaleNormal="100" zoomScaleSheetLayoutView="100" workbookViewId="0">
      <selection activeCell="F230" sqref="F230"/>
    </sheetView>
  </sheetViews>
  <sheetFormatPr defaultRowHeight="15" x14ac:dyDescent="0.25"/>
  <cols>
    <col min="1" max="1" width="31.7109375" style="75" customWidth="1"/>
    <col min="2" max="2" width="5.7109375" style="77" customWidth="1"/>
    <col min="3" max="3" width="3.85546875" style="76" customWidth="1"/>
    <col min="4" max="4" width="4.28515625" style="77" customWidth="1"/>
    <col min="5" max="5" width="3.28515625" style="76" customWidth="1"/>
    <col min="6" max="6" width="3.28515625" style="77" customWidth="1"/>
    <col min="7" max="7" width="3.7109375" style="76" customWidth="1"/>
    <col min="8" max="8" width="6.7109375" style="76" customWidth="1"/>
    <col min="9" max="9" width="6" style="77" customWidth="1"/>
    <col min="10" max="10" width="11.85546875" style="91" customWidth="1"/>
    <col min="11" max="11" width="11.85546875" style="75" customWidth="1"/>
    <col min="12" max="16384" width="9.140625" style="75"/>
  </cols>
  <sheetData>
    <row r="2" spans="1:11" ht="15.75" x14ac:dyDescent="0.25">
      <c r="K2" s="78" t="s">
        <v>129</v>
      </c>
    </row>
    <row r="3" spans="1:11" ht="15.75" x14ac:dyDescent="0.25">
      <c r="K3" s="78" t="s">
        <v>44</v>
      </c>
    </row>
    <row r="4" spans="1:11" ht="15.75" x14ac:dyDescent="0.25">
      <c r="K4" s="78" t="s">
        <v>46</v>
      </c>
    </row>
    <row r="5" spans="1:11" ht="15.75" x14ac:dyDescent="0.25">
      <c r="K5" s="78" t="s">
        <v>47</v>
      </c>
    </row>
    <row r="6" spans="1:11" ht="15.75" x14ac:dyDescent="0.25">
      <c r="K6" s="78" t="s">
        <v>48</v>
      </c>
    </row>
    <row r="7" spans="1:11" ht="15.75" x14ac:dyDescent="0.25">
      <c r="K7" s="78" t="str">
        <f>'Приложение 4'!C7</f>
        <v>от "____" декабря 2018 года №_____</v>
      </c>
    </row>
    <row r="8" spans="1:11" x14ac:dyDescent="0.25">
      <c r="J8" s="134"/>
    </row>
    <row r="9" spans="1:11" ht="61.5" customHeight="1" x14ac:dyDescent="0.3">
      <c r="A9" s="326" t="s">
        <v>445</v>
      </c>
      <c r="B9" s="326"/>
      <c r="C9" s="326"/>
      <c r="D9" s="326"/>
      <c r="E9" s="326"/>
      <c r="F9" s="326"/>
      <c r="G9" s="326"/>
      <c r="H9" s="326"/>
      <c r="I9" s="326"/>
      <c r="J9" s="326"/>
      <c r="K9" s="326"/>
    </row>
    <row r="10" spans="1:11" ht="15.75" x14ac:dyDescent="0.25">
      <c r="A10" s="100"/>
      <c r="B10" s="100"/>
      <c r="C10" s="100"/>
      <c r="D10" s="100"/>
      <c r="E10" s="99"/>
      <c r="F10" s="99"/>
      <c r="G10" s="99"/>
      <c r="H10" s="100"/>
      <c r="I10" s="100"/>
      <c r="J10" s="135"/>
      <c r="K10" s="136"/>
    </row>
    <row r="11" spans="1:11" ht="15.75" x14ac:dyDescent="0.25">
      <c r="A11" s="100"/>
      <c r="B11" s="100"/>
      <c r="C11" s="100"/>
      <c r="D11" s="100"/>
      <c r="E11" s="99"/>
      <c r="F11" s="99"/>
      <c r="G11" s="99"/>
      <c r="H11" s="100"/>
      <c r="I11" s="137"/>
      <c r="J11" s="331" t="s">
        <v>3</v>
      </c>
      <c r="K11" s="331"/>
    </row>
    <row r="12" spans="1:11" ht="74.25" customHeight="1" x14ac:dyDescent="0.25">
      <c r="A12" s="84" t="s">
        <v>136</v>
      </c>
      <c r="B12" s="84" t="s">
        <v>424</v>
      </c>
      <c r="C12" s="84" t="s">
        <v>137</v>
      </c>
      <c r="D12" s="84" t="s">
        <v>138</v>
      </c>
      <c r="E12" s="332" t="s">
        <v>139</v>
      </c>
      <c r="F12" s="332"/>
      <c r="G12" s="332"/>
      <c r="H12" s="332"/>
      <c r="I12" s="84" t="s">
        <v>140</v>
      </c>
      <c r="J12" s="84" t="s">
        <v>51</v>
      </c>
      <c r="K12" s="84" t="s">
        <v>52</v>
      </c>
    </row>
    <row r="13" spans="1:11" ht="31.5" x14ac:dyDescent="0.25">
      <c r="A13" s="102" t="s">
        <v>425</v>
      </c>
      <c r="B13" s="103">
        <v>871</v>
      </c>
      <c r="C13" s="104" t="s">
        <v>426</v>
      </c>
      <c r="D13" s="104" t="s">
        <v>426</v>
      </c>
      <c r="E13" s="105" t="s">
        <v>426</v>
      </c>
      <c r="F13" s="106" t="s">
        <v>426</v>
      </c>
      <c r="G13" s="107" t="s">
        <v>426</v>
      </c>
      <c r="H13" s="108" t="s">
        <v>426</v>
      </c>
      <c r="I13" s="106"/>
      <c r="J13" s="138">
        <f>J14+J107+J113+J148+J175+J251+J263+J303+J313+J323</f>
        <v>94536.5</v>
      </c>
      <c r="K13" s="138">
        <f>K14+K107+K113+K148+K175+K251+K263+K303+K313+K323</f>
        <v>94008.599999999991</v>
      </c>
    </row>
    <row r="14" spans="1:11" ht="31.5" x14ac:dyDescent="0.25">
      <c r="A14" s="110" t="s">
        <v>427</v>
      </c>
      <c r="B14" s="111">
        <v>871</v>
      </c>
      <c r="C14" s="112">
        <v>1</v>
      </c>
      <c r="D14" s="104"/>
      <c r="E14" s="105"/>
      <c r="F14" s="106"/>
      <c r="G14" s="107"/>
      <c r="H14" s="108"/>
      <c r="I14" s="106"/>
      <c r="J14" s="139">
        <f>J15+J41+J46+J51</f>
        <v>11746.3</v>
      </c>
      <c r="K14" s="139">
        <f>K15+K41+K46+K51</f>
        <v>11812.599999999999</v>
      </c>
    </row>
    <row r="15" spans="1:11" ht="126" x14ac:dyDescent="0.25">
      <c r="A15" s="114" t="s">
        <v>158</v>
      </c>
      <c r="B15" s="115">
        <v>871</v>
      </c>
      <c r="C15" s="116" t="s">
        <v>141</v>
      </c>
      <c r="D15" s="117" t="s">
        <v>159</v>
      </c>
      <c r="E15" s="116" t="s">
        <v>142</v>
      </c>
      <c r="F15" s="117"/>
      <c r="G15" s="116"/>
      <c r="H15" s="116"/>
      <c r="I15" s="117" t="s">
        <v>143</v>
      </c>
      <c r="J15" s="118">
        <f>J16+J20+J31</f>
        <v>8768.2999999999993</v>
      </c>
      <c r="K15" s="118">
        <f>K16+K20+K31</f>
        <v>8811.6999999999989</v>
      </c>
    </row>
    <row r="16" spans="1:11" s="85" customFormat="1" ht="126" x14ac:dyDescent="0.25">
      <c r="A16" s="114" t="s">
        <v>593</v>
      </c>
      <c r="B16" s="115">
        <v>871</v>
      </c>
      <c r="C16" s="116" t="s">
        <v>141</v>
      </c>
      <c r="D16" s="116" t="s">
        <v>159</v>
      </c>
      <c r="E16" s="116" t="s">
        <v>161</v>
      </c>
      <c r="F16" s="117">
        <v>0</v>
      </c>
      <c r="G16" s="116" t="s">
        <v>150</v>
      </c>
      <c r="H16" s="116" t="s">
        <v>148</v>
      </c>
      <c r="I16" s="117"/>
      <c r="J16" s="118">
        <f t="shared" ref="J16:K18" si="0">J17</f>
        <v>150</v>
      </c>
      <c r="K16" s="118">
        <f t="shared" si="0"/>
        <v>100</v>
      </c>
    </row>
    <row r="17" spans="1:11" s="85" customFormat="1" ht="47.25" x14ac:dyDescent="0.25">
      <c r="A17" s="88" t="s">
        <v>162</v>
      </c>
      <c r="B17" s="117">
        <v>871</v>
      </c>
      <c r="C17" s="116" t="s">
        <v>141</v>
      </c>
      <c r="D17" s="116" t="s">
        <v>159</v>
      </c>
      <c r="E17" s="116" t="s">
        <v>161</v>
      </c>
      <c r="F17" s="116" t="s">
        <v>147</v>
      </c>
      <c r="G17" s="116" t="s">
        <v>141</v>
      </c>
      <c r="H17" s="116" t="s">
        <v>148</v>
      </c>
      <c r="I17" s="116"/>
      <c r="J17" s="118">
        <f t="shared" si="0"/>
        <v>150</v>
      </c>
      <c r="K17" s="118">
        <f t="shared" si="0"/>
        <v>100</v>
      </c>
    </row>
    <row r="18" spans="1:11" s="85" customFormat="1" ht="47.25" x14ac:dyDescent="0.25">
      <c r="A18" s="88" t="s">
        <v>162</v>
      </c>
      <c r="B18" s="117">
        <v>871</v>
      </c>
      <c r="C18" s="116" t="s">
        <v>141</v>
      </c>
      <c r="D18" s="116" t="s">
        <v>159</v>
      </c>
      <c r="E18" s="116" t="s">
        <v>161</v>
      </c>
      <c r="F18" s="116" t="s">
        <v>147</v>
      </c>
      <c r="G18" s="116" t="s">
        <v>141</v>
      </c>
      <c r="H18" s="116" t="s">
        <v>163</v>
      </c>
      <c r="I18" s="116"/>
      <c r="J18" s="118">
        <f t="shared" si="0"/>
        <v>150</v>
      </c>
      <c r="K18" s="118">
        <f t="shared" si="0"/>
        <v>100</v>
      </c>
    </row>
    <row r="19" spans="1:11" s="85" customFormat="1" ht="63" x14ac:dyDescent="0.25">
      <c r="A19" s="88" t="s">
        <v>156</v>
      </c>
      <c r="B19" s="117">
        <v>871</v>
      </c>
      <c r="C19" s="116" t="s">
        <v>141</v>
      </c>
      <c r="D19" s="116" t="s">
        <v>159</v>
      </c>
      <c r="E19" s="116" t="s">
        <v>161</v>
      </c>
      <c r="F19" s="116" t="s">
        <v>147</v>
      </c>
      <c r="G19" s="116" t="s">
        <v>141</v>
      </c>
      <c r="H19" s="116" t="s">
        <v>163</v>
      </c>
      <c r="I19" s="116" t="s">
        <v>164</v>
      </c>
      <c r="J19" s="118">
        <v>150</v>
      </c>
      <c r="K19" s="118">
        <v>100</v>
      </c>
    </row>
    <row r="20" spans="1:11" ht="47.25" x14ac:dyDescent="0.25">
      <c r="A20" s="114" t="s">
        <v>165</v>
      </c>
      <c r="B20" s="117">
        <v>871</v>
      </c>
      <c r="C20" s="116" t="s">
        <v>141</v>
      </c>
      <c r="D20" s="117" t="s">
        <v>159</v>
      </c>
      <c r="E20" s="116">
        <v>92</v>
      </c>
      <c r="F20" s="117">
        <v>0</v>
      </c>
      <c r="G20" s="116" t="s">
        <v>150</v>
      </c>
      <c r="H20" s="116" t="s">
        <v>148</v>
      </c>
      <c r="I20" s="117"/>
      <c r="J20" s="118">
        <f>J21+J24</f>
        <v>8038.2</v>
      </c>
      <c r="K20" s="118">
        <f>K21+K24</f>
        <v>8131.3</v>
      </c>
    </row>
    <row r="21" spans="1:11" ht="31.5" x14ac:dyDescent="0.25">
      <c r="A21" s="119" t="s">
        <v>166</v>
      </c>
      <c r="B21" s="117">
        <v>871</v>
      </c>
      <c r="C21" s="116" t="s">
        <v>141</v>
      </c>
      <c r="D21" s="117" t="s">
        <v>159</v>
      </c>
      <c r="E21" s="116">
        <v>92</v>
      </c>
      <c r="F21" s="117">
        <v>1</v>
      </c>
      <c r="G21" s="116" t="s">
        <v>150</v>
      </c>
      <c r="H21" s="116" t="s">
        <v>148</v>
      </c>
      <c r="I21" s="117"/>
      <c r="J21" s="118">
        <f>J22</f>
        <v>827.7</v>
      </c>
      <c r="K21" s="118">
        <f>K22</f>
        <v>860.8</v>
      </c>
    </row>
    <row r="22" spans="1:11" ht="141.75" x14ac:dyDescent="0.25">
      <c r="A22" s="119" t="s">
        <v>167</v>
      </c>
      <c r="B22" s="117">
        <v>871</v>
      </c>
      <c r="C22" s="116" t="s">
        <v>141</v>
      </c>
      <c r="D22" s="117" t="s">
        <v>159</v>
      </c>
      <c r="E22" s="116">
        <v>92</v>
      </c>
      <c r="F22" s="117">
        <v>1</v>
      </c>
      <c r="G22" s="116" t="s">
        <v>150</v>
      </c>
      <c r="H22" s="116" t="s">
        <v>152</v>
      </c>
      <c r="I22" s="117"/>
      <c r="J22" s="118">
        <f>J23</f>
        <v>827.7</v>
      </c>
      <c r="K22" s="118">
        <f>K23</f>
        <v>860.8</v>
      </c>
    </row>
    <row r="23" spans="1:11" ht="47.25" x14ac:dyDescent="0.25">
      <c r="A23" s="114" t="s">
        <v>153</v>
      </c>
      <c r="B23" s="117">
        <v>871</v>
      </c>
      <c r="C23" s="116" t="s">
        <v>141</v>
      </c>
      <c r="D23" s="117" t="s">
        <v>159</v>
      </c>
      <c r="E23" s="116">
        <v>92</v>
      </c>
      <c r="F23" s="117">
        <v>1</v>
      </c>
      <c r="G23" s="116" t="s">
        <v>150</v>
      </c>
      <c r="H23" s="116" t="s">
        <v>152</v>
      </c>
      <c r="I23" s="117">
        <v>120</v>
      </c>
      <c r="J23" s="118">
        <v>827.7</v>
      </c>
      <c r="K23" s="118">
        <v>860.8</v>
      </c>
    </row>
    <row r="24" spans="1:11" s="86" customFormat="1" ht="15.75" x14ac:dyDescent="0.25">
      <c r="A24" s="88" t="s">
        <v>168</v>
      </c>
      <c r="B24" s="117">
        <v>871</v>
      </c>
      <c r="C24" s="116" t="s">
        <v>141</v>
      </c>
      <c r="D24" s="117" t="s">
        <v>159</v>
      </c>
      <c r="E24" s="116">
        <v>92</v>
      </c>
      <c r="F24" s="117">
        <v>2</v>
      </c>
      <c r="G24" s="116" t="s">
        <v>150</v>
      </c>
      <c r="H24" s="116" t="s">
        <v>148</v>
      </c>
      <c r="I24" s="117"/>
      <c r="J24" s="118">
        <f>J25+J27</f>
        <v>7210.5</v>
      </c>
      <c r="K24" s="118">
        <f>K25+K27</f>
        <v>7270.5</v>
      </c>
    </row>
    <row r="25" spans="1:11" s="86" customFormat="1" ht="141.75" x14ac:dyDescent="0.25">
      <c r="A25" s="88" t="s">
        <v>167</v>
      </c>
      <c r="B25" s="117">
        <v>871</v>
      </c>
      <c r="C25" s="116" t="s">
        <v>141</v>
      </c>
      <c r="D25" s="117" t="s">
        <v>159</v>
      </c>
      <c r="E25" s="116">
        <v>92</v>
      </c>
      <c r="F25" s="117">
        <v>2</v>
      </c>
      <c r="G25" s="116" t="s">
        <v>150</v>
      </c>
      <c r="H25" s="116" t="s">
        <v>152</v>
      </c>
      <c r="I25" s="117"/>
      <c r="J25" s="118">
        <f>J26</f>
        <v>6496.1</v>
      </c>
      <c r="K25" s="118">
        <f>K26</f>
        <v>6756.1</v>
      </c>
    </row>
    <row r="26" spans="1:11" ht="47.25" x14ac:dyDescent="0.25">
      <c r="A26" s="114" t="s">
        <v>153</v>
      </c>
      <c r="B26" s="117">
        <v>871</v>
      </c>
      <c r="C26" s="116" t="s">
        <v>141</v>
      </c>
      <c r="D26" s="117" t="s">
        <v>159</v>
      </c>
      <c r="E26" s="116">
        <v>92</v>
      </c>
      <c r="F26" s="117">
        <v>2</v>
      </c>
      <c r="G26" s="116" t="s">
        <v>150</v>
      </c>
      <c r="H26" s="116" t="s">
        <v>152</v>
      </c>
      <c r="I26" s="117">
        <v>120</v>
      </c>
      <c r="J26" s="118">
        <v>6496.1</v>
      </c>
      <c r="K26" s="118">
        <v>6756.1</v>
      </c>
    </row>
    <row r="27" spans="1:11" ht="126" x14ac:dyDescent="0.25">
      <c r="A27" s="88" t="s">
        <v>169</v>
      </c>
      <c r="B27" s="117">
        <v>871</v>
      </c>
      <c r="C27" s="116" t="s">
        <v>141</v>
      </c>
      <c r="D27" s="117" t="s">
        <v>159</v>
      </c>
      <c r="E27" s="116">
        <v>92</v>
      </c>
      <c r="F27" s="117">
        <v>2</v>
      </c>
      <c r="G27" s="116" t="s">
        <v>150</v>
      </c>
      <c r="H27" s="116" t="s">
        <v>155</v>
      </c>
      <c r="I27" s="117"/>
      <c r="J27" s="118">
        <f>SUM(J28:J30)</f>
        <v>714.4</v>
      </c>
      <c r="K27" s="118">
        <f>SUM(K28:K30)</f>
        <v>514.4</v>
      </c>
    </row>
    <row r="28" spans="1:11" ht="47.25" x14ac:dyDescent="0.25">
      <c r="A28" s="114" t="s">
        <v>153</v>
      </c>
      <c r="B28" s="117">
        <v>871</v>
      </c>
      <c r="C28" s="116" t="s">
        <v>141</v>
      </c>
      <c r="D28" s="117" t="s">
        <v>159</v>
      </c>
      <c r="E28" s="116">
        <v>92</v>
      </c>
      <c r="F28" s="117">
        <v>2</v>
      </c>
      <c r="G28" s="116" t="s">
        <v>150</v>
      </c>
      <c r="H28" s="116" t="s">
        <v>155</v>
      </c>
      <c r="I28" s="117">
        <v>120</v>
      </c>
      <c r="J28" s="118">
        <v>14.4</v>
      </c>
      <c r="K28" s="118">
        <v>14.4</v>
      </c>
    </row>
    <row r="29" spans="1:11" ht="63" x14ac:dyDescent="0.25">
      <c r="A29" s="88" t="s">
        <v>156</v>
      </c>
      <c r="B29" s="117">
        <v>871</v>
      </c>
      <c r="C29" s="116" t="s">
        <v>141</v>
      </c>
      <c r="D29" s="117" t="s">
        <v>159</v>
      </c>
      <c r="E29" s="116">
        <v>92</v>
      </c>
      <c r="F29" s="117">
        <v>2</v>
      </c>
      <c r="G29" s="116" t="s">
        <v>150</v>
      </c>
      <c r="H29" s="116" t="s">
        <v>155</v>
      </c>
      <c r="I29" s="117">
        <v>240</v>
      </c>
      <c r="J29" s="118">
        <v>622</v>
      </c>
      <c r="K29" s="118">
        <v>422</v>
      </c>
    </row>
    <row r="30" spans="1:11" ht="31.5" x14ac:dyDescent="0.25">
      <c r="A30" s="88" t="s">
        <v>157</v>
      </c>
      <c r="B30" s="117">
        <v>871</v>
      </c>
      <c r="C30" s="116" t="s">
        <v>141</v>
      </c>
      <c r="D30" s="117" t="s">
        <v>159</v>
      </c>
      <c r="E30" s="116">
        <v>92</v>
      </c>
      <c r="F30" s="117">
        <v>2</v>
      </c>
      <c r="G30" s="116" t="s">
        <v>150</v>
      </c>
      <c r="H30" s="116" t="s">
        <v>155</v>
      </c>
      <c r="I30" s="117">
        <v>850</v>
      </c>
      <c r="J30" s="118">
        <v>78</v>
      </c>
      <c r="K30" s="118">
        <v>78</v>
      </c>
    </row>
    <row r="31" spans="1:11" ht="15.75" x14ac:dyDescent="0.25">
      <c r="A31" s="88" t="s">
        <v>170</v>
      </c>
      <c r="B31" s="117">
        <v>871</v>
      </c>
      <c r="C31" s="116" t="s">
        <v>141</v>
      </c>
      <c r="D31" s="117" t="s">
        <v>159</v>
      </c>
      <c r="E31" s="116">
        <v>97</v>
      </c>
      <c r="F31" s="117">
        <v>0</v>
      </c>
      <c r="G31" s="116" t="s">
        <v>150</v>
      </c>
      <c r="H31" s="116" t="s">
        <v>148</v>
      </c>
      <c r="I31" s="117"/>
      <c r="J31" s="118">
        <f>J32</f>
        <v>580.1</v>
      </c>
      <c r="K31" s="118">
        <f>K32</f>
        <v>580.4</v>
      </c>
    </row>
    <row r="32" spans="1:11" ht="126" x14ac:dyDescent="0.25">
      <c r="A32" s="88" t="s">
        <v>171</v>
      </c>
      <c r="B32" s="117">
        <v>871</v>
      </c>
      <c r="C32" s="116" t="s">
        <v>141</v>
      </c>
      <c r="D32" s="117" t="s">
        <v>159</v>
      </c>
      <c r="E32" s="116">
        <v>97</v>
      </c>
      <c r="F32" s="117">
        <v>2</v>
      </c>
      <c r="G32" s="116" t="s">
        <v>150</v>
      </c>
      <c r="H32" s="116" t="s">
        <v>148</v>
      </c>
      <c r="I32" s="117"/>
      <c r="J32" s="118">
        <f>J33+J35+J37+J39</f>
        <v>580.1</v>
      </c>
      <c r="K32" s="118">
        <f>K33+K35+K37+K39</f>
        <v>580.4</v>
      </c>
    </row>
    <row r="33" spans="1:11" ht="409.5" x14ac:dyDescent="0.25">
      <c r="A33" s="88" t="s">
        <v>459</v>
      </c>
      <c r="B33" s="116" t="s">
        <v>94</v>
      </c>
      <c r="C33" s="116" t="s">
        <v>141</v>
      </c>
      <c r="D33" s="116" t="s">
        <v>159</v>
      </c>
      <c r="E33" s="116" t="s">
        <v>172</v>
      </c>
      <c r="F33" s="117">
        <v>2</v>
      </c>
      <c r="G33" s="116" t="s">
        <v>150</v>
      </c>
      <c r="H33" s="116" t="s">
        <v>447</v>
      </c>
      <c r="I33" s="117"/>
      <c r="J33" s="118">
        <f>J34</f>
        <v>226.7</v>
      </c>
      <c r="K33" s="118">
        <f>K34</f>
        <v>226.7</v>
      </c>
    </row>
    <row r="34" spans="1:11" ht="15.75" x14ac:dyDescent="0.25">
      <c r="A34" s="120" t="s">
        <v>173</v>
      </c>
      <c r="B34" s="116" t="s">
        <v>94</v>
      </c>
      <c r="C34" s="116" t="s">
        <v>141</v>
      </c>
      <c r="D34" s="116" t="s">
        <v>159</v>
      </c>
      <c r="E34" s="116" t="s">
        <v>172</v>
      </c>
      <c r="F34" s="117">
        <v>2</v>
      </c>
      <c r="G34" s="116" t="s">
        <v>150</v>
      </c>
      <c r="H34" s="116" t="s">
        <v>447</v>
      </c>
      <c r="I34" s="117">
        <v>500</v>
      </c>
      <c r="J34" s="118">
        <v>226.7</v>
      </c>
      <c r="K34" s="118">
        <v>226.7</v>
      </c>
    </row>
    <row r="35" spans="1:11" ht="94.5" x14ac:dyDescent="0.25">
      <c r="A35" s="88" t="s">
        <v>460</v>
      </c>
      <c r="B35" s="117">
        <v>871</v>
      </c>
      <c r="C35" s="116" t="s">
        <v>141</v>
      </c>
      <c r="D35" s="117" t="s">
        <v>159</v>
      </c>
      <c r="E35" s="116">
        <v>97</v>
      </c>
      <c r="F35" s="117">
        <v>2</v>
      </c>
      <c r="G35" s="116" t="s">
        <v>150</v>
      </c>
      <c r="H35" s="116" t="s">
        <v>174</v>
      </c>
      <c r="I35" s="117"/>
      <c r="J35" s="118">
        <f>J36</f>
        <v>123.3</v>
      </c>
      <c r="K35" s="118">
        <f>K36</f>
        <v>123.3</v>
      </c>
    </row>
    <row r="36" spans="1:11" ht="15.75" x14ac:dyDescent="0.25">
      <c r="A36" s="120" t="s">
        <v>173</v>
      </c>
      <c r="B36" s="117">
        <v>871</v>
      </c>
      <c r="C36" s="116" t="s">
        <v>141</v>
      </c>
      <c r="D36" s="117" t="s">
        <v>159</v>
      </c>
      <c r="E36" s="116">
        <v>97</v>
      </c>
      <c r="F36" s="117">
        <v>2</v>
      </c>
      <c r="G36" s="116" t="s">
        <v>150</v>
      </c>
      <c r="H36" s="116" t="s">
        <v>174</v>
      </c>
      <c r="I36" s="117">
        <v>500</v>
      </c>
      <c r="J36" s="118">
        <v>123.3</v>
      </c>
      <c r="K36" s="118">
        <v>123.3</v>
      </c>
    </row>
    <row r="37" spans="1:11" ht="110.25" x14ac:dyDescent="0.25">
      <c r="A37" s="88" t="s">
        <v>471</v>
      </c>
      <c r="B37" s="117">
        <v>871</v>
      </c>
      <c r="C37" s="116" t="s">
        <v>141</v>
      </c>
      <c r="D37" s="117" t="s">
        <v>159</v>
      </c>
      <c r="E37" s="116">
        <v>97</v>
      </c>
      <c r="F37" s="117">
        <v>2</v>
      </c>
      <c r="G37" s="116" t="s">
        <v>150</v>
      </c>
      <c r="H37" s="116" t="s">
        <v>175</v>
      </c>
      <c r="I37" s="117"/>
      <c r="J37" s="118">
        <f>J38</f>
        <v>92.3</v>
      </c>
      <c r="K37" s="118">
        <f>K38</f>
        <v>92.3</v>
      </c>
    </row>
    <row r="38" spans="1:11" ht="15.75" x14ac:dyDescent="0.25">
      <c r="A38" s="120" t="s">
        <v>173</v>
      </c>
      <c r="B38" s="117">
        <v>871</v>
      </c>
      <c r="C38" s="116" t="s">
        <v>141</v>
      </c>
      <c r="D38" s="117" t="s">
        <v>159</v>
      </c>
      <c r="E38" s="116">
        <v>97</v>
      </c>
      <c r="F38" s="117">
        <v>2</v>
      </c>
      <c r="G38" s="116" t="s">
        <v>150</v>
      </c>
      <c r="H38" s="116" t="s">
        <v>175</v>
      </c>
      <c r="I38" s="117">
        <v>500</v>
      </c>
      <c r="J38" s="118">
        <v>92.3</v>
      </c>
      <c r="K38" s="118">
        <v>92.3</v>
      </c>
    </row>
    <row r="39" spans="1:11" ht="126" x14ac:dyDescent="0.25">
      <c r="A39" s="88" t="s">
        <v>176</v>
      </c>
      <c r="B39" s="117">
        <v>871</v>
      </c>
      <c r="C39" s="116" t="s">
        <v>141</v>
      </c>
      <c r="D39" s="117" t="s">
        <v>159</v>
      </c>
      <c r="E39" s="116">
        <v>97</v>
      </c>
      <c r="F39" s="117">
        <v>2</v>
      </c>
      <c r="G39" s="116" t="s">
        <v>150</v>
      </c>
      <c r="H39" s="116" t="s">
        <v>177</v>
      </c>
      <c r="I39" s="117"/>
      <c r="J39" s="118">
        <f>J40</f>
        <v>137.80000000000001</v>
      </c>
      <c r="K39" s="118">
        <f>K40</f>
        <v>138.1</v>
      </c>
    </row>
    <row r="40" spans="1:11" ht="15.75" x14ac:dyDescent="0.25">
      <c r="A40" s="120" t="s">
        <v>173</v>
      </c>
      <c r="B40" s="117">
        <v>871</v>
      </c>
      <c r="C40" s="116" t="s">
        <v>141</v>
      </c>
      <c r="D40" s="117" t="s">
        <v>159</v>
      </c>
      <c r="E40" s="116">
        <v>97</v>
      </c>
      <c r="F40" s="117">
        <v>2</v>
      </c>
      <c r="G40" s="116" t="s">
        <v>150</v>
      </c>
      <c r="H40" s="116" t="s">
        <v>177</v>
      </c>
      <c r="I40" s="117">
        <v>500</v>
      </c>
      <c r="J40" s="118">
        <v>137.80000000000001</v>
      </c>
      <c r="K40" s="118">
        <v>138.1</v>
      </c>
    </row>
    <row r="41" spans="1:11" ht="94.5" x14ac:dyDescent="0.25">
      <c r="A41" s="88" t="s">
        <v>178</v>
      </c>
      <c r="B41" s="116">
        <v>871</v>
      </c>
      <c r="C41" s="116" t="s">
        <v>141</v>
      </c>
      <c r="D41" s="116" t="s">
        <v>179</v>
      </c>
      <c r="E41" s="116"/>
      <c r="F41" s="116"/>
      <c r="G41" s="116"/>
      <c r="H41" s="116"/>
      <c r="I41" s="116"/>
      <c r="J41" s="118">
        <f t="shared" ref="J41:K44" si="1">J42</f>
        <v>166.1</v>
      </c>
      <c r="K41" s="118">
        <f t="shared" si="1"/>
        <v>166.6</v>
      </c>
    </row>
    <row r="42" spans="1:11" ht="15.75" x14ac:dyDescent="0.25">
      <c r="A42" s="88" t="s">
        <v>173</v>
      </c>
      <c r="B42" s="116" t="s">
        <v>94</v>
      </c>
      <c r="C42" s="116" t="s">
        <v>141</v>
      </c>
      <c r="D42" s="116" t="s">
        <v>179</v>
      </c>
      <c r="E42" s="116" t="s">
        <v>172</v>
      </c>
      <c r="F42" s="116" t="s">
        <v>147</v>
      </c>
      <c r="G42" s="116" t="s">
        <v>150</v>
      </c>
      <c r="H42" s="116" t="s">
        <v>148</v>
      </c>
      <c r="I42" s="116"/>
      <c r="J42" s="118">
        <f t="shared" si="1"/>
        <v>166.1</v>
      </c>
      <c r="K42" s="118">
        <f t="shared" si="1"/>
        <v>166.6</v>
      </c>
    </row>
    <row r="43" spans="1:11" ht="126" x14ac:dyDescent="0.25">
      <c r="A43" s="88" t="s">
        <v>171</v>
      </c>
      <c r="B43" s="116" t="s">
        <v>94</v>
      </c>
      <c r="C43" s="116" t="s">
        <v>141</v>
      </c>
      <c r="D43" s="116" t="s">
        <v>179</v>
      </c>
      <c r="E43" s="116" t="s">
        <v>172</v>
      </c>
      <c r="F43" s="116" t="s">
        <v>180</v>
      </c>
      <c r="G43" s="116" t="s">
        <v>150</v>
      </c>
      <c r="H43" s="116" t="s">
        <v>148</v>
      </c>
      <c r="I43" s="116"/>
      <c r="J43" s="118">
        <f t="shared" si="1"/>
        <v>166.1</v>
      </c>
      <c r="K43" s="118">
        <f t="shared" si="1"/>
        <v>166.6</v>
      </c>
    </row>
    <row r="44" spans="1:11" ht="78.75" x14ac:dyDescent="0.25">
      <c r="A44" s="88" t="s">
        <v>181</v>
      </c>
      <c r="B44" s="117">
        <v>871</v>
      </c>
      <c r="C44" s="116" t="s">
        <v>141</v>
      </c>
      <c r="D44" s="116" t="s">
        <v>179</v>
      </c>
      <c r="E44" s="116">
        <v>97</v>
      </c>
      <c r="F44" s="117">
        <v>2</v>
      </c>
      <c r="G44" s="116" t="s">
        <v>150</v>
      </c>
      <c r="H44" s="116" t="s">
        <v>182</v>
      </c>
      <c r="I44" s="117"/>
      <c r="J44" s="118">
        <f t="shared" si="1"/>
        <v>166.1</v>
      </c>
      <c r="K44" s="118">
        <f t="shared" si="1"/>
        <v>166.6</v>
      </c>
    </row>
    <row r="45" spans="1:11" ht="15.75" x14ac:dyDescent="0.25">
      <c r="A45" s="120" t="s">
        <v>173</v>
      </c>
      <c r="B45" s="117">
        <v>871</v>
      </c>
      <c r="C45" s="116" t="s">
        <v>141</v>
      </c>
      <c r="D45" s="116" t="s">
        <v>179</v>
      </c>
      <c r="E45" s="116">
        <v>97</v>
      </c>
      <c r="F45" s="117">
        <v>2</v>
      </c>
      <c r="G45" s="116" t="s">
        <v>150</v>
      </c>
      <c r="H45" s="116" t="s">
        <v>182</v>
      </c>
      <c r="I45" s="117">
        <v>500</v>
      </c>
      <c r="J45" s="118">
        <v>166.1</v>
      </c>
      <c r="K45" s="118">
        <v>166.6</v>
      </c>
    </row>
    <row r="46" spans="1:11" ht="15.75" x14ac:dyDescent="0.25">
      <c r="A46" s="114" t="s">
        <v>189</v>
      </c>
      <c r="B46" s="117">
        <v>871</v>
      </c>
      <c r="C46" s="116" t="s">
        <v>141</v>
      </c>
      <c r="D46" s="117">
        <v>11</v>
      </c>
      <c r="E46" s="116"/>
      <c r="F46" s="117"/>
      <c r="G46" s="116"/>
      <c r="H46" s="116"/>
      <c r="I46" s="117" t="s">
        <v>143</v>
      </c>
      <c r="J46" s="124">
        <f t="shared" ref="J46:K49" si="2">J47</f>
        <v>300</v>
      </c>
      <c r="K46" s="124">
        <f t="shared" si="2"/>
        <v>300</v>
      </c>
    </row>
    <row r="47" spans="1:11" s="87" customFormat="1" ht="15.75" x14ac:dyDescent="0.25">
      <c r="A47" s="114" t="s">
        <v>189</v>
      </c>
      <c r="B47" s="117">
        <v>871</v>
      </c>
      <c r="C47" s="116" t="s">
        <v>141</v>
      </c>
      <c r="D47" s="117">
        <v>11</v>
      </c>
      <c r="E47" s="116">
        <v>94</v>
      </c>
      <c r="F47" s="117">
        <v>0</v>
      </c>
      <c r="G47" s="116" t="s">
        <v>150</v>
      </c>
      <c r="H47" s="116" t="s">
        <v>148</v>
      </c>
      <c r="I47" s="117"/>
      <c r="J47" s="124">
        <f t="shared" si="2"/>
        <v>300</v>
      </c>
      <c r="K47" s="124">
        <f t="shared" si="2"/>
        <v>300</v>
      </c>
    </row>
    <row r="48" spans="1:11" ht="31.5" x14ac:dyDescent="0.25">
      <c r="A48" s="114" t="s">
        <v>190</v>
      </c>
      <c r="B48" s="117">
        <v>871</v>
      </c>
      <c r="C48" s="116" t="s">
        <v>141</v>
      </c>
      <c r="D48" s="117">
        <v>11</v>
      </c>
      <c r="E48" s="116">
        <v>94</v>
      </c>
      <c r="F48" s="117">
        <v>1</v>
      </c>
      <c r="G48" s="116" t="s">
        <v>150</v>
      </c>
      <c r="H48" s="116" t="s">
        <v>148</v>
      </c>
      <c r="I48" s="117" t="s">
        <v>143</v>
      </c>
      <c r="J48" s="124">
        <f t="shared" si="2"/>
        <v>300</v>
      </c>
      <c r="K48" s="124">
        <f t="shared" si="2"/>
        <v>300</v>
      </c>
    </row>
    <row r="49" spans="1:11" ht="31.5" x14ac:dyDescent="0.25">
      <c r="A49" s="114" t="s">
        <v>190</v>
      </c>
      <c r="B49" s="117">
        <v>871</v>
      </c>
      <c r="C49" s="116" t="s">
        <v>141</v>
      </c>
      <c r="D49" s="117">
        <v>11</v>
      </c>
      <c r="E49" s="116">
        <v>94</v>
      </c>
      <c r="F49" s="117">
        <v>1</v>
      </c>
      <c r="G49" s="116" t="s">
        <v>150</v>
      </c>
      <c r="H49" s="116" t="s">
        <v>191</v>
      </c>
      <c r="I49" s="117"/>
      <c r="J49" s="124">
        <f t="shared" si="2"/>
        <v>300</v>
      </c>
      <c r="K49" s="124">
        <f t="shared" si="2"/>
        <v>300</v>
      </c>
    </row>
    <row r="50" spans="1:11" ht="15.75" x14ac:dyDescent="0.25">
      <c r="A50" s="114" t="s">
        <v>192</v>
      </c>
      <c r="B50" s="117">
        <v>871</v>
      </c>
      <c r="C50" s="116" t="s">
        <v>141</v>
      </c>
      <c r="D50" s="117">
        <v>11</v>
      </c>
      <c r="E50" s="116">
        <v>94</v>
      </c>
      <c r="F50" s="117">
        <v>1</v>
      </c>
      <c r="G50" s="116" t="s">
        <v>150</v>
      </c>
      <c r="H50" s="116" t="s">
        <v>191</v>
      </c>
      <c r="I50" s="116" t="s">
        <v>193</v>
      </c>
      <c r="J50" s="124">
        <v>300</v>
      </c>
      <c r="K50" s="124">
        <v>300</v>
      </c>
    </row>
    <row r="51" spans="1:11" ht="31.5" x14ac:dyDescent="0.25">
      <c r="A51" s="114" t="s">
        <v>194</v>
      </c>
      <c r="B51" s="117">
        <v>871</v>
      </c>
      <c r="C51" s="116" t="s">
        <v>141</v>
      </c>
      <c r="D51" s="117">
        <v>13</v>
      </c>
      <c r="E51" s="116"/>
      <c r="F51" s="117"/>
      <c r="G51" s="116"/>
      <c r="H51" s="116"/>
      <c r="I51" s="117"/>
      <c r="J51" s="118">
        <f>J52+J63+J83+J87+J91</f>
        <v>2511.9</v>
      </c>
      <c r="K51" s="118">
        <f>K52+K63+K83+K87+K91</f>
        <v>2534.3000000000002</v>
      </c>
    </row>
    <row r="52" spans="1:11" ht="110.25" x14ac:dyDescent="0.25">
      <c r="A52" s="114" t="s">
        <v>195</v>
      </c>
      <c r="B52" s="117">
        <v>871</v>
      </c>
      <c r="C52" s="116" t="s">
        <v>141</v>
      </c>
      <c r="D52" s="117">
        <v>13</v>
      </c>
      <c r="E52" s="116" t="s">
        <v>141</v>
      </c>
      <c r="F52" s="117">
        <v>0</v>
      </c>
      <c r="G52" s="116" t="s">
        <v>150</v>
      </c>
      <c r="H52" s="116" t="s">
        <v>148</v>
      </c>
      <c r="I52" s="117"/>
      <c r="J52" s="118">
        <f>J53+J60</f>
        <v>1394.6000000000001</v>
      </c>
      <c r="K52" s="118">
        <f>K53+K60</f>
        <v>1422.9</v>
      </c>
    </row>
    <row r="53" spans="1:11" ht="31.5" x14ac:dyDescent="0.25">
      <c r="A53" s="114" t="s">
        <v>196</v>
      </c>
      <c r="B53" s="117">
        <v>871</v>
      </c>
      <c r="C53" s="116" t="s">
        <v>141</v>
      </c>
      <c r="D53" s="117">
        <v>13</v>
      </c>
      <c r="E53" s="116" t="s">
        <v>141</v>
      </c>
      <c r="F53" s="117">
        <v>1</v>
      </c>
      <c r="G53" s="116" t="s">
        <v>150</v>
      </c>
      <c r="H53" s="116" t="s">
        <v>148</v>
      </c>
      <c r="I53" s="117"/>
      <c r="J53" s="118">
        <f>J54+J56+J58</f>
        <v>1265.9000000000001</v>
      </c>
      <c r="K53" s="118">
        <f>K54+K56+K58</f>
        <v>1288.7</v>
      </c>
    </row>
    <row r="54" spans="1:11" ht="31.5" x14ac:dyDescent="0.25">
      <c r="A54" s="88" t="s">
        <v>197</v>
      </c>
      <c r="B54" s="117">
        <v>871</v>
      </c>
      <c r="C54" s="116" t="s">
        <v>141</v>
      </c>
      <c r="D54" s="117">
        <v>13</v>
      </c>
      <c r="E54" s="116" t="s">
        <v>141</v>
      </c>
      <c r="F54" s="117">
        <v>1</v>
      </c>
      <c r="G54" s="116" t="s">
        <v>150</v>
      </c>
      <c r="H54" s="116" t="s">
        <v>198</v>
      </c>
      <c r="I54" s="117"/>
      <c r="J54" s="118">
        <f>J55</f>
        <v>604</v>
      </c>
      <c r="K54" s="118">
        <f>K55</f>
        <v>615.9</v>
      </c>
    </row>
    <row r="55" spans="1:11" ht="63" x14ac:dyDescent="0.25">
      <c r="A55" s="88" t="s">
        <v>156</v>
      </c>
      <c r="B55" s="117">
        <v>871</v>
      </c>
      <c r="C55" s="116" t="s">
        <v>141</v>
      </c>
      <c r="D55" s="117">
        <v>13</v>
      </c>
      <c r="E55" s="116" t="s">
        <v>141</v>
      </c>
      <c r="F55" s="117">
        <v>1</v>
      </c>
      <c r="G55" s="116" t="s">
        <v>150</v>
      </c>
      <c r="H55" s="116" t="s">
        <v>198</v>
      </c>
      <c r="I55" s="117">
        <v>240</v>
      </c>
      <c r="J55" s="118">
        <v>604</v>
      </c>
      <c r="K55" s="118">
        <v>615.9</v>
      </c>
    </row>
    <row r="56" spans="1:11" ht="47.25" x14ac:dyDescent="0.25">
      <c r="A56" s="88" t="s">
        <v>199</v>
      </c>
      <c r="B56" s="117">
        <v>871</v>
      </c>
      <c r="C56" s="116" t="s">
        <v>141</v>
      </c>
      <c r="D56" s="117">
        <v>13</v>
      </c>
      <c r="E56" s="116" t="s">
        <v>141</v>
      </c>
      <c r="F56" s="117">
        <v>1</v>
      </c>
      <c r="G56" s="116" t="s">
        <v>150</v>
      </c>
      <c r="H56" s="116" t="s">
        <v>200</v>
      </c>
      <c r="I56" s="117"/>
      <c r="J56" s="118">
        <f>J57</f>
        <v>326.39999999999998</v>
      </c>
      <c r="K56" s="118">
        <f>K57</f>
        <v>330.5</v>
      </c>
    </row>
    <row r="57" spans="1:11" s="85" customFormat="1" ht="63" x14ac:dyDescent="0.25">
      <c r="A57" s="88" t="s">
        <v>156</v>
      </c>
      <c r="B57" s="117">
        <v>871</v>
      </c>
      <c r="C57" s="116" t="s">
        <v>141</v>
      </c>
      <c r="D57" s="117">
        <v>13</v>
      </c>
      <c r="E57" s="116" t="s">
        <v>141</v>
      </c>
      <c r="F57" s="117">
        <v>1</v>
      </c>
      <c r="G57" s="116" t="s">
        <v>150</v>
      </c>
      <c r="H57" s="116" t="s">
        <v>200</v>
      </c>
      <c r="I57" s="117">
        <v>240</v>
      </c>
      <c r="J57" s="118">
        <v>326.39999999999998</v>
      </c>
      <c r="K57" s="118">
        <v>330.5</v>
      </c>
    </row>
    <row r="58" spans="1:11" ht="31.5" x14ac:dyDescent="0.25">
      <c r="A58" s="88" t="s">
        <v>201</v>
      </c>
      <c r="B58" s="117">
        <v>871</v>
      </c>
      <c r="C58" s="116" t="s">
        <v>141</v>
      </c>
      <c r="D58" s="117">
        <v>13</v>
      </c>
      <c r="E58" s="116" t="s">
        <v>141</v>
      </c>
      <c r="F58" s="117">
        <v>1</v>
      </c>
      <c r="G58" s="116" t="s">
        <v>150</v>
      </c>
      <c r="H58" s="116" t="s">
        <v>202</v>
      </c>
      <c r="I58" s="117"/>
      <c r="J58" s="118">
        <f>J59</f>
        <v>335.5</v>
      </c>
      <c r="K58" s="118">
        <f>K59</f>
        <v>342.3</v>
      </c>
    </row>
    <row r="59" spans="1:11" ht="63" x14ac:dyDescent="0.25">
      <c r="A59" s="88" t="s">
        <v>156</v>
      </c>
      <c r="B59" s="117">
        <v>871</v>
      </c>
      <c r="C59" s="116" t="s">
        <v>141</v>
      </c>
      <c r="D59" s="117">
        <v>13</v>
      </c>
      <c r="E59" s="116" t="s">
        <v>141</v>
      </c>
      <c r="F59" s="117">
        <v>1</v>
      </c>
      <c r="G59" s="116" t="s">
        <v>150</v>
      </c>
      <c r="H59" s="116" t="s">
        <v>202</v>
      </c>
      <c r="I59" s="117">
        <v>240</v>
      </c>
      <c r="J59" s="118">
        <v>335.5</v>
      </c>
      <c r="K59" s="118">
        <v>342.3</v>
      </c>
    </row>
    <row r="60" spans="1:11" ht="78.75" x14ac:dyDescent="0.25">
      <c r="A60" s="88" t="s">
        <v>203</v>
      </c>
      <c r="B60" s="117">
        <v>871</v>
      </c>
      <c r="C60" s="116" t="s">
        <v>141</v>
      </c>
      <c r="D60" s="117">
        <v>13</v>
      </c>
      <c r="E60" s="116" t="s">
        <v>141</v>
      </c>
      <c r="F60" s="117">
        <v>2</v>
      </c>
      <c r="G60" s="116" t="s">
        <v>150</v>
      </c>
      <c r="H60" s="116" t="s">
        <v>148</v>
      </c>
      <c r="I60" s="117"/>
      <c r="J60" s="118">
        <f>J61</f>
        <v>128.69999999999999</v>
      </c>
      <c r="K60" s="118">
        <f>K61</f>
        <v>134.19999999999999</v>
      </c>
    </row>
    <row r="61" spans="1:11" ht="63" x14ac:dyDescent="0.25">
      <c r="A61" s="88" t="s">
        <v>204</v>
      </c>
      <c r="B61" s="117">
        <v>871</v>
      </c>
      <c r="C61" s="116" t="s">
        <v>141</v>
      </c>
      <c r="D61" s="117">
        <v>13</v>
      </c>
      <c r="E61" s="116" t="s">
        <v>141</v>
      </c>
      <c r="F61" s="117">
        <v>2</v>
      </c>
      <c r="G61" s="116" t="s">
        <v>150</v>
      </c>
      <c r="H61" s="116" t="s">
        <v>205</v>
      </c>
      <c r="I61" s="117"/>
      <c r="J61" s="118">
        <f>J62</f>
        <v>128.69999999999999</v>
      </c>
      <c r="K61" s="118">
        <f>K62</f>
        <v>134.19999999999999</v>
      </c>
    </row>
    <row r="62" spans="1:11" ht="63" x14ac:dyDescent="0.25">
      <c r="A62" s="88" t="s">
        <v>156</v>
      </c>
      <c r="B62" s="117">
        <v>871</v>
      </c>
      <c r="C62" s="116" t="s">
        <v>141</v>
      </c>
      <c r="D62" s="117">
        <v>13</v>
      </c>
      <c r="E62" s="116" t="s">
        <v>141</v>
      </c>
      <c r="F62" s="117">
        <v>2</v>
      </c>
      <c r="G62" s="116" t="s">
        <v>150</v>
      </c>
      <c r="H62" s="116" t="s">
        <v>205</v>
      </c>
      <c r="I62" s="117">
        <v>240</v>
      </c>
      <c r="J62" s="118">
        <v>128.69999999999999</v>
      </c>
      <c r="K62" s="118">
        <v>134.19999999999999</v>
      </c>
    </row>
    <row r="63" spans="1:11" ht="110.25" x14ac:dyDescent="0.25">
      <c r="A63" s="114" t="s">
        <v>206</v>
      </c>
      <c r="B63" s="117">
        <v>871</v>
      </c>
      <c r="C63" s="116" t="s">
        <v>141</v>
      </c>
      <c r="D63" s="117">
        <v>13</v>
      </c>
      <c r="E63" s="116" t="s">
        <v>184</v>
      </c>
      <c r="F63" s="117">
        <v>0</v>
      </c>
      <c r="G63" s="116" t="s">
        <v>150</v>
      </c>
      <c r="H63" s="116" t="s">
        <v>148</v>
      </c>
      <c r="I63" s="117"/>
      <c r="J63" s="118">
        <f>J64</f>
        <v>962.3</v>
      </c>
      <c r="K63" s="118">
        <f>K64</f>
        <v>973.6</v>
      </c>
    </row>
    <row r="64" spans="1:11" ht="78.75" x14ac:dyDescent="0.25">
      <c r="A64" s="114" t="s">
        <v>207</v>
      </c>
      <c r="B64" s="117">
        <v>871</v>
      </c>
      <c r="C64" s="116" t="s">
        <v>141</v>
      </c>
      <c r="D64" s="117">
        <v>13</v>
      </c>
      <c r="E64" s="116" t="s">
        <v>184</v>
      </c>
      <c r="F64" s="117">
        <v>1</v>
      </c>
      <c r="G64" s="116" t="s">
        <v>150</v>
      </c>
      <c r="H64" s="116" t="s">
        <v>148</v>
      </c>
      <c r="I64" s="117"/>
      <c r="J64" s="118">
        <f>J65+J68+J71+J74+J77+J80</f>
        <v>962.3</v>
      </c>
      <c r="K64" s="118">
        <f>K65+K68+K71+K74+K77+K80</f>
        <v>973.6</v>
      </c>
    </row>
    <row r="65" spans="1:11" ht="31.5" x14ac:dyDescent="0.25">
      <c r="A65" s="114" t="s">
        <v>208</v>
      </c>
      <c r="B65" s="117">
        <v>871</v>
      </c>
      <c r="C65" s="116" t="s">
        <v>141</v>
      </c>
      <c r="D65" s="117">
        <v>13</v>
      </c>
      <c r="E65" s="116" t="s">
        <v>184</v>
      </c>
      <c r="F65" s="117">
        <v>1</v>
      </c>
      <c r="G65" s="116" t="s">
        <v>141</v>
      </c>
      <c r="H65" s="116" t="s">
        <v>148</v>
      </c>
      <c r="I65" s="117"/>
      <c r="J65" s="118">
        <f>J66</f>
        <v>100</v>
      </c>
      <c r="K65" s="118">
        <f>K66</f>
        <v>100</v>
      </c>
    </row>
    <row r="66" spans="1:11" ht="78.75" x14ac:dyDescent="0.25">
      <c r="A66" s="88" t="s">
        <v>209</v>
      </c>
      <c r="B66" s="117">
        <v>871</v>
      </c>
      <c r="C66" s="116" t="s">
        <v>141</v>
      </c>
      <c r="D66" s="116" t="s">
        <v>210</v>
      </c>
      <c r="E66" s="116" t="s">
        <v>184</v>
      </c>
      <c r="F66" s="116" t="s">
        <v>186</v>
      </c>
      <c r="G66" s="116" t="s">
        <v>141</v>
      </c>
      <c r="H66" s="116" t="s">
        <v>211</v>
      </c>
      <c r="I66" s="116"/>
      <c r="J66" s="118">
        <f>J67</f>
        <v>100</v>
      </c>
      <c r="K66" s="118">
        <f>K67</f>
        <v>100</v>
      </c>
    </row>
    <row r="67" spans="1:11" ht="63" x14ac:dyDescent="0.25">
      <c r="A67" s="88" t="s">
        <v>156</v>
      </c>
      <c r="B67" s="117">
        <v>871</v>
      </c>
      <c r="C67" s="116" t="s">
        <v>141</v>
      </c>
      <c r="D67" s="116" t="s">
        <v>210</v>
      </c>
      <c r="E67" s="116" t="s">
        <v>184</v>
      </c>
      <c r="F67" s="116" t="s">
        <v>186</v>
      </c>
      <c r="G67" s="116" t="s">
        <v>141</v>
      </c>
      <c r="H67" s="116" t="s">
        <v>211</v>
      </c>
      <c r="I67" s="116" t="s">
        <v>164</v>
      </c>
      <c r="J67" s="118">
        <v>100</v>
      </c>
      <c r="K67" s="118">
        <v>100</v>
      </c>
    </row>
    <row r="68" spans="1:11" s="85" customFormat="1" ht="63" x14ac:dyDescent="0.25">
      <c r="A68" s="114" t="s">
        <v>212</v>
      </c>
      <c r="B68" s="117">
        <v>871</v>
      </c>
      <c r="C68" s="116" t="s">
        <v>141</v>
      </c>
      <c r="D68" s="117">
        <v>13</v>
      </c>
      <c r="E68" s="116" t="s">
        <v>184</v>
      </c>
      <c r="F68" s="117">
        <v>1</v>
      </c>
      <c r="G68" s="116" t="s">
        <v>213</v>
      </c>
      <c r="H68" s="116" t="s">
        <v>148</v>
      </c>
      <c r="I68" s="117"/>
      <c r="J68" s="118">
        <f>J69</f>
        <v>35</v>
      </c>
      <c r="K68" s="118">
        <f>K69</f>
        <v>35</v>
      </c>
    </row>
    <row r="69" spans="1:11" ht="78.75" x14ac:dyDescent="0.25">
      <c r="A69" s="88" t="s">
        <v>209</v>
      </c>
      <c r="B69" s="117">
        <v>871</v>
      </c>
      <c r="C69" s="116" t="s">
        <v>141</v>
      </c>
      <c r="D69" s="116" t="s">
        <v>210</v>
      </c>
      <c r="E69" s="116" t="s">
        <v>184</v>
      </c>
      <c r="F69" s="116" t="s">
        <v>186</v>
      </c>
      <c r="G69" s="116" t="s">
        <v>213</v>
      </c>
      <c r="H69" s="116" t="s">
        <v>211</v>
      </c>
      <c r="I69" s="116"/>
      <c r="J69" s="118">
        <f>J70</f>
        <v>35</v>
      </c>
      <c r="K69" s="118">
        <f>K70</f>
        <v>35</v>
      </c>
    </row>
    <row r="70" spans="1:11" ht="63" x14ac:dyDescent="0.25">
      <c r="A70" s="88" t="s">
        <v>156</v>
      </c>
      <c r="B70" s="117">
        <v>871</v>
      </c>
      <c r="C70" s="116" t="s">
        <v>141</v>
      </c>
      <c r="D70" s="116" t="s">
        <v>210</v>
      </c>
      <c r="E70" s="116" t="s">
        <v>184</v>
      </c>
      <c r="F70" s="116" t="s">
        <v>186</v>
      </c>
      <c r="G70" s="116" t="s">
        <v>213</v>
      </c>
      <c r="H70" s="116" t="s">
        <v>211</v>
      </c>
      <c r="I70" s="116" t="s">
        <v>164</v>
      </c>
      <c r="J70" s="118">
        <v>35</v>
      </c>
      <c r="K70" s="118">
        <v>35</v>
      </c>
    </row>
    <row r="71" spans="1:11" ht="31.5" x14ac:dyDescent="0.25">
      <c r="A71" s="114" t="s">
        <v>214</v>
      </c>
      <c r="B71" s="117">
        <v>871</v>
      </c>
      <c r="C71" s="116" t="s">
        <v>141</v>
      </c>
      <c r="D71" s="117">
        <v>13</v>
      </c>
      <c r="E71" s="116" t="s">
        <v>184</v>
      </c>
      <c r="F71" s="117">
        <v>1</v>
      </c>
      <c r="G71" s="116" t="s">
        <v>145</v>
      </c>
      <c r="H71" s="116" t="s">
        <v>148</v>
      </c>
      <c r="I71" s="117"/>
      <c r="J71" s="118">
        <f>J72</f>
        <v>567.29999999999995</v>
      </c>
      <c r="K71" s="118">
        <f>K72</f>
        <v>578.6</v>
      </c>
    </row>
    <row r="72" spans="1:11" ht="78.75" x14ac:dyDescent="0.25">
      <c r="A72" s="88" t="s">
        <v>209</v>
      </c>
      <c r="B72" s="117">
        <v>871</v>
      </c>
      <c r="C72" s="116" t="s">
        <v>141</v>
      </c>
      <c r="D72" s="116" t="s">
        <v>210</v>
      </c>
      <c r="E72" s="116" t="s">
        <v>184</v>
      </c>
      <c r="F72" s="116" t="s">
        <v>186</v>
      </c>
      <c r="G72" s="116" t="s">
        <v>145</v>
      </c>
      <c r="H72" s="116" t="s">
        <v>211</v>
      </c>
      <c r="I72" s="116"/>
      <c r="J72" s="118">
        <f>J73</f>
        <v>567.29999999999995</v>
      </c>
      <c r="K72" s="118">
        <f>K73</f>
        <v>578.6</v>
      </c>
    </row>
    <row r="73" spans="1:11" ht="63" x14ac:dyDescent="0.25">
      <c r="A73" s="88" t="s">
        <v>156</v>
      </c>
      <c r="B73" s="117">
        <v>871</v>
      </c>
      <c r="C73" s="116" t="s">
        <v>141</v>
      </c>
      <c r="D73" s="116" t="s">
        <v>210</v>
      </c>
      <c r="E73" s="116" t="s">
        <v>184</v>
      </c>
      <c r="F73" s="116" t="s">
        <v>186</v>
      </c>
      <c r="G73" s="116" t="s">
        <v>145</v>
      </c>
      <c r="H73" s="116" t="s">
        <v>211</v>
      </c>
      <c r="I73" s="116" t="s">
        <v>164</v>
      </c>
      <c r="J73" s="118">
        <v>567.29999999999995</v>
      </c>
      <c r="K73" s="118">
        <v>578.6</v>
      </c>
    </row>
    <row r="74" spans="1:11" ht="31.5" x14ac:dyDescent="0.25">
      <c r="A74" s="114" t="s">
        <v>215</v>
      </c>
      <c r="B74" s="117">
        <v>871</v>
      </c>
      <c r="C74" s="116" t="s">
        <v>141</v>
      </c>
      <c r="D74" s="117">
        <v>13</v>
      </c>
      <c r="E74" s="116" t="s">
        <v>184</v>
      </c>
      <c r="F74" s="117">
        <v>1</v>
      </c>
      <c r="G74" s="116" t="s">
        <v>159</v>
      </c>
      <c r="H74" s="116" t="s">
        <v>148</v>
      </c>
      <c r="I74" s="117"/>
      <c r="J74" s="118">
        <f>J75</f>
        <v>50</v>
      </c>
      <c r="K74" s="118">
        <f>K75</f>
        <v>50</v>
      </c>
    </row>
    <row r="75" spans="1:11" ht="78.75" x14ac:dyDescent="0.25">
      <c r="A75" s="88" t="s">
        <v>209</v>
      </c>
      <c r="B75" s="117">
        <v>871</v>
      </c>
      <c r="C75" s="116" t="s">
        <v>141</v>
      </c>
      <c r="D75" s="116" t="s">
        <v>210</v>
      </c>
      <c r="E75" s="116" t="s">
        <v>184</v>
      </c>
      <c r="F75" s="116" t="s">
        <v>186</v>
      </c>
      <c r="G75" s="116" t="s">
        <v>159</v>
      </c>
      <c r="H75" s="116" t="s">
        <v>211</v>
      </c>
      <c r="I75" s="116"/>
      <c r="J75" s="118">
        <f>J76</f>
        <v>50</v>
      </c>
      <c r="K75" s="118">
        <f>K76</f>
        <v>50</v>
      </c>
    </row>
    <row r="76" spans="1:11" ht="63" x14ac:dyDescent="0.25">
      <c r="A76" s="88" t="s">
        <v>156</v>
      </c>
      <c r="B76" s="117">
        <v>871</v>
      </c>
      <c r="C76" s="116" t="s">
        <v>141</v>
      </c>
      <c r="D76" s="116" t="s">
        <v>210</v>
      </c>
      <c r="E76" s="116" t="s">
        <v>184</v>
      </c>
      <c r="F76" s="116" t="s">
        <v>186</v>
      </c>
      <c r="G76" s="116" t="s">
        <v>159</v>
      </c>
      <c r="H76" s="116" t="s">
        <v>211</v>
      </c>
      <c r="I76" s="116" t="s">
        <v>164</v>
      </c>
      <c r="J76" s="118">
        <v>50</v>
      </c>
      <c r="K76" s="118">
        <v>50</v>
      </c>
    </row>
    <row r="77" spans="1:11" ht="110.25" x14ac:dyDescent="0.25">
      <c r="A77" s="114" t="s">
        <v>216</v>
      </c>
      <c r="B77" s="117">
        <v>871</v>
      </c>
      <c r="C77" s="116" t="s">
        <v>141</v>
      </c>
      <c r="D77" s="117">
        <v>13</v>
      </c>
      <c r="E77" s="116" t="s">
        <v>184</v>
      </c>
      <c r="F77" s="117">
        <v>1</v>
      </c>
      <c r="G77" s="116" t="s">
        <v>217</v>
      </c>
      <c r="H77" s="116" t="s">
        <v>148</v>
      </c>
      <c r="I77" s="117"/>
      <c r="J77" s="118">
        <f>J78</f>
        <v>130</v>
      </c>
      <c r="K77" s="118">
        <f>K78</f>
        <v>130</v>
      </c>
    </row>
    <row r="78" spans="1:11" ht="78.75" x14ac:dyDescent="0.25">
      <c r="A78" s="88" t="s">
        <v>209</v>
      </c>
      <c r="B78" s="117">
        <v>871</v>
      </c>
      <c r="C78" s="116" t="s">
        <v>141</v>
      </c>
      <c r="D78" s="116" t="s">
        <v>210</v>
      </c>
      <c r="E78" s="116" t="s">
        <v>184</v>
      </c>
      <c r="F78" s="116" t="s">
        <v>186</v>
      </c>
      <c r="G78" s="116" t="s">
        <v>217</v>
      </c>
      <c r="H78" s="116" t="s">
        <v>211</v>
      </c>
      <c r="I78" s="116"/>
      <c r="J78" s="118">
        <f>J79</f>
        <v>130</v>
      </c>
      <c r="K78" s="118">
        <f>K79</f>
        <v>130</v>
      </c>
    </row>
    <row r="79" spans="1:11" ht="63" x14ac:dyDescent="0.25">
      <c r="A79" s="88" t="s">
        <v>156</v>
      </c>
      <c r="B79" s="117">
        <v>871</v>
      </c>
      <c r="C79" s="116" t="s">
        <v>141</v>
      </c>
      <c r="D79" s="116" t="s">
        <v>210</v>
      </c>
      <c r="E79" s="116" t="s">
        <v>184</v>
      </c>
      <c r="F79" s="116" t="s">
        <v>186</v>
      </c>
      <c r="G79" s="116" t="s">
        <v>217</v>
      </c>
      <c r="H79" s="116" t="s">
        <v>211</v>
      </c>
      <c r="I79" s="116" t="s">
        <v>164</v>
      </c>
      <c r="J79" s="118">
        <v>130</v>
      </c>
      <c r="K79" s="118">
        <v>130</v>
      </c>
    </row>
    <row r="80" spans="1:11" ht="47.25" x14ac:dyDescent="0.25">
      <c r="A80" s="114" t="s">
        <v>218</v>
      </c>
      <c r="B80" s="117">
        <v>871</v>
      </c>
      <c r="C80" s="116" t="s">
        <v>141</v>
      </c>
      <c r="D80" s="117">
        <v>13</v>
      </c>
      <c r="E80" s="116" t="s">
        <v>184</v>
      </c>
      <c r="F80" s="117">
        <v>1</v>
      </c>
      <c r="G80" s="116" t="s">
        <v>179</v>
      </c>
      <c r="H80" s="116" t="s">
        <v>148</v>
      </c>
      <c r="I80" s="117"/>
      <c r="J80" s="118">
        <f>J81</f>
        <v>80</v>
      </c>
      <c r="K80" s="118">
        <f>K81</f>
        <v>80</v>
      </c>
    </row>
    <row r="81" spans="1:11" ht="78.75" x14ac:dyDescent="0.25">
      <c r="A81" s="88" t="s">
        <v>209</v>
      </c>
      <c r="B81" s="117">
        <v>871</v>
      </c>
      <c r="C81" s="116" t="s">
        <v>141</v>
      </c>
      <c r="D81" s="116" t="s">
        <v>210</v>
      </c>
      <c r="E81" s="116" t="s">
        <v>184</v>
      </c>
      <c r="F81" s="116" t="s">
        <v>186</v>
      </c>
      <c r="G81" s="116" t="s">
        <v>179</v>
      </c>
      <c r="H81" s="116" t="s">
        <v>211</v>
      </c>
      <c r="I81" s="116"/>
      <c r="J81" s="118">
        <f>J82</f>
        <v>80</v>
      </c>
      <c r="K81" s="118">
        <f>K82</f>
        <v>80</v>
      </c>
    </row>
    <row r="82" spans="1:11" ht="63" x14ac:dyDescent="0.25">
      <c r="A82" s="88" t="s">
        <v>156</v>
      </c>
      <c r="B82" s="117">
        <v>871</v>
      </c>
      <c r="C82" s="116" t="s">
        <v>141</v>
      </c>
      <c r="D82" s="116" t="s">
        <v>210</v>
      </c>
      <c r="E82" s="116" t="s">
        <v>184</v>
      </c>
      <c r="F82" s="116" t="s">
        <v>186</v>
      </c>
      <c r="G82" s="116" t="s">
        <v>179</v>
      </c>
      <c r="H82" s="116" t="s">
        <v>211</v>
      </c>
      <c r="I82" s="116" t="s">
        <v>164</v>
      </c>
      <c r="J82" s="118">
        <v>80</v>
      </c>
      <c r="K82" s="118">
        <v>80</v>
      </c>
    </row>
    <row r="83" spans="1:11" ht="110.25" x14ac:dyDescent="0.25">
      <c r="A83" s="114" t="s">
        <v>592</v>
      </c>
      <c r="B83" s="117">
        <v>871</v>
      </c>
      <c r="C83" s="116" t="s">
        <v>141</v>
      </c>
      <c r="D83" s="117">
        <v>13</v>
      </c>
      <c r="E83" s="116" t="s">
        <v>219</v>
      </c>
      <c r="F83" s="117">
        <v>0</v>
      </c>
      <c r="G83" s="116" t="s">
        <v>150</v>
      </c>
      <c r="H83" s="116" t="s">
        <v>148</v>
      </c>
      <c r="I83" s="117"/>
      <c r="J83" s="118">
        <f t="shared" ref="J83:K85" si="3">J84</f>
        <v>55</v>
      </c>
      <c r="K83" s="118">
        <f t="shared" si="3"/>
        <v>57.8</v>
      </c>
    </row>
    <row r="84" spans="1:11" ht="94.5" x14ac:dyDescent="0.25">
      <c r="A84" s="114" t="s">
        <v>220</v>
      </c>
      <c r="B84" s="117">
        <v>871</v>
      </c>
      <c r="C84" s="116" t="s">
        <v>141</v>
      </c>
      <c r="D84" s="117">
        <v>13</v>
      </c>
      <c r="E84" s="116" t="s">
        <v>219</v>
      </c>
      <c r="F84" s="117">
        <v>0</v>
      </c>
      <c r="G84" s="116" t="s">
        <v>150</v>
      </c>
      <c r="H84" s="116" t="s">
        <v>148</v>
      </c>
      <c r="I84" s="117"/>
      <c r="J84" s="118">
        <f t="shared" si="3"/>
        <v>55</v>
      </c>
      <c r="K84" s="118">
        <f t="shared" si="3"/>
        <v>57.8</v>
      </c>
    </row>
    <row r="85" spans="1:11" ht="94.5" x14ac:dyDescent="0.25">
      <c r="A85" s="88" t="s">
        <v>221</v>
      </c>
      <c r="B85" s="117">
        <v>871</v>
      </c>
      <c r="C85" s="116" t="s">
        <v>141</v>
      </c>
      <c r="D85" s="116" t="s">
        <v>210</v>
      </c>
      <c r="E85" s="116" t="s">
        <v>219</v>
      </c>
      <c r="F85" s="116" t="s">
        <v>147</v>
      </c>
      <c r="G85" s="116" t="s">
        <v>150</v>
      </c>
      <c r="H85" s="116" t="s">
        <v>222</v>
      </c>
      <c r="I85" s="116"/>
      <c r="J85" s="118">
        <f t="shared" si="3"/>
        <v>55</v>
      </c>
      <c r="K85" s="118">
        <f t="shared" si="3"/>
        <v>57.8</v>
      </c>
    </row>
    <row r="86" spans="1:11" ht="63" x14ac:dyDescent="0.25">
      <c r="A86" s="88" t="s">
        <v>156</v>
      </c>
      <c r="B86" s="117">
        <v>871</v>
      </c>
      <c r="C86" s="116" t="s">
        <v>141</v>
      </c>
      <c r="D86" s="116" t="s">
        <v>210</v>
      </c>
      <c r="E86" s="116" t="s">
        <v>219</v>
      </c>
      <c r="F86" s="116" t="s">
        <v>147</v>
      </c>
      <c r="G86" s="116" t="s">
        <v>150</v>
      </c>
      <c r="H86" s="116" t="s">
        <v>222</v>
      </c>
      <c r="I86" s="116" t="s">
        <v>164</v>
      </c>
      <c r="J86" s="118">
        <v>55</v>
      </c>
      <c r="K86" s="118">
        <v>57.8</v>
      </c>
    </row>
    <row r="87" spans="1:11" ht="126" x14ac:dyDescent="0.25">
      <c r="A87" s="114" t="s">
        <v>593</v>
      </c>
      <c r="B87" s="117">
        <v>871</v>
      </c>
      <c r="C87" s="116" t="s">
        <v>141</v>
      </c>
      <c r="D87" s="117">
        <v>13</v>
      </c>
      <c r="E87" s="116" t="s">
        <v>161</v>
      </c>
      <c r="F87" s="117">
        <v>0</v>
      </c>
      <c r="G87" s="116" t="s">
        <v>150</v>
      </c>
      <c r="H87" s="116" t="s">
        <v>148</v>
      </c>
      <c r="I87" s="117"/>
      <c r="J87" s="118">
        <f t="shared" ref="J87:K89" si="4">J88</f>
        <v>90</v>
      </c>
      <c r="K87" s="118">
        <f t="shared" si="4"/>
        <v>70</v>
      </c>
    </row>
    <row r="88" spans="1:11" s="85" customFormat="1" ht="47.25" x14ac:dyDescent="0.25">
      <c r="A88" s="88" t="s">
        <v>162</v>
      </c>
      <c r="B88" s="117">
        <v>871</v>
      </c>
      <c r="C88" s="116" t="s">
        <v>141</v>
      </c>
      <c r="D88" s="116" t="s">
        <v>210</v>
      </c>
      <c r="E88" s="116" t="s">
        <v>161</v>
      </c>
      <c r="F88" s="116" t="s">
        <v>147</v>
      </c>
      <c r="G88" s="116" t="s">
        <v>141</v>
      </c>
      <c r="H88" s="116" t="s">
        <v>148</v>
      </c>
      <c r="I88" s="116"/>
      <c r="J88" s="118">
        <f t="shared" si="4"/>
        <v>90</v>
      </c>
      <c r="K88" s="118">
        <f t="shared" si="4"/>
        <v>70</v>
      </c>
    </row>
    <row r="89" spans="1:11" ht="47.25" x14ac:dyDescent="0.25">
      <c r="A89" s="88" t="s">
        <v>162</v>
      </c>
      <c r="B89" s="117">
        <v>871</v>
      </c>
      <c r="C89" s="116" t="s">
        <v>141</v>
      </c>
      <c r="D89" s="116" t="s">
        <v>210</v>
      </c>
      <c r="E89" s="116" t="s">
        <v>161</v>
      </c>
      <c r="F89" s="116" t="s">
        <v>147</v>
      </c>
      <c r="G89" s="116" t="s">
        <v>141</v>
      </c>
      <c r="H89" s="116" t="s">
        <v>163</v>
      </c>
      <c r="I89" s="116"/>
      <c r="J89" s="118">
        <f t="shared" si="4"/>
        <v>90</v>
      </c>
      <c r="K89" s="118">
        <f t="shared" si="4"/>
        <v>70</v>
      </c>
    </row>
    <row r="90" spans="1:11" ht="63" x14ac:dyDescent="0.25">
      <c r="A90" s="88" t="s">
        <v>156</v>
      </c>
      <c r="B90" s="117">
        <v>871</v>
      </c>
      <c r="C90" s="116" t="s">
        <v>141</v>
      </c>
      <c r="D90" s="116" t="s">
        <v>210</v>
      </c>
      <c r="E90" s="116" t="s">
        <v>161</v>
      </c>
      <c r="F90" s="116" t="s">
        <v>147</v>
      </c>
      <c r="G90" s="116" t="s">
        <v>141</v>
      </c>
      <c r="H90" s="116" t="s">
        <v>163</v>
      </c>
      <c r="I90" s="116" t="s">
        <v>164</v>
      </c>
      <c r="J90" s="118">
        <v>90</v>
      </c>
      <c r="K90" s="118">
        <v>70</v>
      </c>
    </row>
    <row r="91" spans="1:11" ht="126" x14ac:dyDescent="0.25">
      <c r="A91" s="114" t="s">
        <v>594</v>
      </c>
      <c r="B91" s="117">
        <v>871</v>
      </c>
      <c r="C91" s="116" t="s">
        <v>141</v>
      </c>
      <c r="D91" s="117">
        <v>13</v>
      </c>
      <c r="E91" s="116" t="s">
        <v>210</v>
      </c>
      <c r="F91" s="117">
        <v>0</v>
      </c>
      <c r="G91" s="116" t="s">
        <v>150</v>
      </c>
      <c r="H91" s="116" t="s">
        <v>148</v>
      </c>
      <c r="I91" s="117"/>
      <c r="J91" s="118">
        <f>J92+J95+J98+J101+J104</f>
        <v>10</v>
      </c>
      <c r="K91" s="118">
        <f>K92+K95+K98+K101+K104</f>
        <v>10</v>
      </c>
    </row>
    <row r="92" spans="1:11" ht="94.5" hidden="1" x14ac:dyDescent="0.25">
      <c r="A92" s="114" t="s">
        <v>223</v>
      </c>
      <c r="B92" s="117">
        <v>871</v>
      </c>
      <c r="C92" s="116" t="s">
        <v>141</v>
      </c>
      <c r="D92" s="116" t="s">
        <v>210</v>
      </c>
      <c r="E92" s="116" t="s">
        <v>210</v>
      </c>
      <c r="F92" s="116" t="s">
        <v>147</v>
      </c>
      <c r="G92" s="116" t="s">
        <v>141</v>
      </c>
      <c r="H92" s="116" t="s">
        <v>148</v>
      </c>
      <c r="I92" s="117"/>
      <c r="J92" s="118">
        <f>J93</f>
        <v>0</v>
      </c>
      <c r="K92" s="118">
        <f>K93</f>
        <v>0</v>
      </c>
    </row>
    <row r="93" spans="1:11" ht="47.25" hidden="1" x14ac:dyDescent="0.25">
      <c r="A93" s="88" t="s">
        <v>224</v>
      </c>
      <c r="B93" s="117">
        <v>871</v>
      </c>
      <c r="C93" s="116" t="s">
        <v>141</v>
      </c>
      <c r="D93" s="116" t="s">
        <v>210</v>
      </c>
      <c r="E93" s="116" t="s">
        <v>210</v>
      </c>
      <c r="F93" s="116" t="s">
        <v>147</v>
      </c>
      <c r="G93" s="116" t="s">
        <v>141</v>
      </c>
      <c r="H93" s="116" t="s">
        <v>225</v>
      </c>
      <c r="I93" s="116"/>
      <c r="J93" s="118">
        <f>J94</f>
        <v>0</v>
      </c>
      <c r="K93" s="118">
        <f>K94</f>
        <v>0</v>
      </c>
    </row>
    <row r="94" spans="1:11" ht="63" hidden="1" x14ac:dyDescent="0.25">
      <c r="A94" s="88" t="s">
        <v>156</v>
      </c>
      <c r="B94" s="116" t="s">
        <v>94</v>
      </c>
      <c r="C94" s="116" t="s">
        <v>141</v>
      </c>
      <c r="D94" s="116" t="s">
        <v>210</v>
      </c>
      <c r="E94" s="116" t="s">
        <v>210</v>
      </c>
      <c r="F94" s="116" t="s">
        <v>147</v>
      </c>
      <c r="G94" s="116" t="s">
        <v>141</v>
      </c>
      <c r="H94" s="116" t="s">
        <v>225</v>
      </c>
      <c r="I94" s="116" t="s">
        <v>164</v>
      </c>
      <c r="J94" s="118">
        <v>0</v>
      </c>
      <c r="K94" s="118">
        <v>0</v>
      </c>
    </row>
    <row r="95" spans="1:11" ht="94.5" x14ac:dyDescent="0.25">
      <c r="A95" s="88" t="s">
        <v>226</v>
      </c>
      <c r="B95" s="116" t="s">
        <v>94</v>
      </c>
      <c r="C95" s="116" t="s">
        <v>141</v>
      </c>
      <c r="D95" s="116" t="s">
        <v>210</v>
      </c>
      <c r="E95" s="116" t="s">
        <v>210</v>
      </c>
      <c r="F95" s="116" t="s">
        <v>147</v>
      </c>
      <c r="G95" s="116" t="s">
        <v>213</v>
      </c>
      <c r="H95" s="116" t="s">
        <v>148</v>
      </c>
      <c r="I95" s="116"/>
      <c r="J95" s="118">
        <f>J96</f>
        <v>10</v>
      </c>
      <c r="K95" s="118">
        <f>K96</f>
        <v>10</v>
      </c>
    </row>
    <row r="96" spans="1:11" ht="47.25" x14ac:dyDescent="0.25">
      <c r="A96" s="88" t="s">
        <v>227</v>
      </c>
      <c r="B96" s="116" t="s">
        <v>94</v>
      </c>
      <c r="C96" s="116" t="s">
        <v>141</v>
      </c>
      <c r="D96" s="116" t="s">
        <v>210</v>
      </c>
      <c r="E96" s="116" t="s">
        <v>210</v>
      </c>
      <c r="F96" s="116" t="s">
        <v>147</v>
      </c>
      <c r="G96" s="116" t="s">
        <v>213</v>
      </c>
      <c r="H96" s="116" t="s">
        <v>228</v>
      </c>
      <c r="I96" s="116"/>
      <c r="J96" s="118">
        <f>J97</f>
        <v>10</v>
      </c>
      <c r="K96" s="118">
        <f>K97</f>
        <v>10</v>
      </c>
    </row>
    <row r="97" spans="1:11" ht="63" x14ac:dyDescent="0.25">
      <c r="A97" s="88" t="s">
        <v>156</v>
      </c>
      <c r="B97" s="117">
        <v>871</v>
      </c>
      <c r="C97" s="116" t="s">
        <v>141</v>
      </c>
      <c r="D97" s="116" t="s">
        <v>210</v>
      </c>
      <c r="E97" s="116" t="s">
        <v>210</v>
      </c>
      <c r="F97" s="116" t="s">
        <v>147</v>
      </c>
      <c r="G97" s="116" t="s">
        <v>213</v>
      </c>
      <c r="H97" s="116" t="s">
        <v>228</v>
      </c>
      <c r="I97" s="116" t="s">
        <v>164</v>
      </c>
      <c r="J97" s="118">
        <v>10</v>
      </c>
      <c r="K97" s="118">
        <v>10</v>
      </c>
    </row>
    <row r="98" spans="1:11" ht="126" hidden="1" x14ac:dyDescent="0.25">
      <c r="A98" s="88" t="s">
        <v>229</v>
      </c>
      <c r="B98" s="117">
        <v>871</v>
      </c>
      <c r="C98" s="116" t="s">
        <v>141</v>
      </c>
      <c r="D98" s="116" t="s">
        <v>210</v>
      </c>
      <c r="E98" s="116" t="s">
        <v>210</v>
      </c>
      <c r="F98" s="116" t="s">
        <v>147</v>
      </c>
      <c r="G98" s="116" t="s">
        <v>145</v>
      </c>
      <c r="H98" s="116" t="s">
        <v>148</v>
      </c>
      <c r="I98" s="116"/>
      <c r="J98" s="118">
        <f>J99</f>
        <v>0</v>
      </c>
      <c r="K98" s="118">
        <f>K99</f>
        <v>0</v>
      </c>
    </row>
    <row r="99" spans="1:11" ht="63" hidden="1" x14ac:dyDescent="0.25">
      <c r="A99" s="88" t="s">
        <v>230</v>
      </c>
      <c r="B99" s="117">
        <v>871</v>
      </c>
      <c r="C99" s="116" t="s">
        <v>141</v>
      </c>
      <c r="D99" s="116" t="s">
        <v>210</v>
      </c>
      <c r="E99" s="116" t="s">
        <v>210</v>
      </c>
      <c r="F99" s="116" t="s">
        <v>147</v>
      </c>
      <c r="G99" s="116" t="s">
        <v>145</v>
      </c>
      <c r="H99" s="116" t="s">
        <v>231</v>
      </c>
      <c r="I99" s="116"/>
      <c r="J99" s="118">
        <f>J100</f>
        <v>0</v>
      </c>
      <c r="K99" s="118">
        <f>K100</f>
        <v>0</v>
      </c>
    </row>
    <row r="100" spans="1:11" ht="63" hidden="1" x14ac:dyDescent="0.25">
      <c r="A100" s="88" t="s">
        <v>156</v>
      </c>
      <c r="B100" s="117">
        <v>871</v>
      </c>
      <c r="C100" s="116" t="s">
        <v>141</v>
      </c>
      <c r="D100" s="116" t="s">
        <v>210</v>
      </c>
      <c r="E100" s="116" t="s">
        <v>210</v>
      </c>
      <c r="F100" s="116" t="s">
        <v>147</v>
      </c>
      <c r="G100" s="116" t="s">
        <v>145</v>
      </c>
      <c r="H100" s="116" t="s">
        <v>231</v>
      </c>
      <c r="I100" s="116" t="s">
        <v>164</v>
      </c>
      <c r="J100" s="118">
        <v>0</v>
      </c>
      <c r="K100" s="118">
        <v>0</v>
      </c>
    </row>
    <row r="101" spans="1:11" ht="141.75" hidden="1" x14ac:dyDescent="0.25">
      <c r="A101" s="88" t="s">
        <v>232</v>
      </c>
      <c r="B101" s="117">
        <v>871</v>
      </c>
      <c r="C101" s="116" t="s">
        <v>141</v>
      </c>
      <c r="D101" s="116" t="s">
        <v>210</v>
      </c>
      <c r="E101" s="116" t="s">
        <v>210</v>
      </c>
      <c r="F101" s="116" t="s">
        <v>147</v>
      </c>
      <c r="G101" s="116" t="s">
        <v>159</v>
      </c>
      <c r="H101" s="116" t="s">
        <v>148</v>
      </c>
      <c r="I101" s="116"/>
      <c r="J101" s="118">
        <f>J102</f>
        <v>0</v>
      </c>
      <c r="K101" s="118">
        <f>K102</f>
        <v>0</v>
      </c>
    </row>
    <row r="102" spans="1:11" ht="63" hidden="1" x14ac:dyDescent="0.25">
      <c r="A102" s="88" t="s">
        <v>233</v>
      </c>
      <c r="B102" s="117">
        <v>871</v>
      </c>
      <c r="C102" s="116" t="s">
        <v>141</v>
      </c>
      <c r="D102" s="116" t="s">
        <v>210</v>
      </c>
      <c r="E102" s="116" t="s">
        <v>210</v>
      </c>
      <c r="F102" s="116" t="s">
        <v>147</v>
      </c>
      <c r="G102" s="116" t="s">
        <v>159</v>
      </c>
      <c r="H102" s="116" t="s">
        <v>234</v>
      </c>
      <c r="I102" s="116"/>
      <c r="J102" s="118">
        <f>J103</f>
        <v>0</v>
      </c>
      <c r="K102" s="118">
        <f>K103</f>
        <v>0</v>
      </c>
    </row>
    <row r="103" spans="1:11" ht="63" hidden="1" x14ac:dyDescent="0.25">
      <c r="A103" s="88" t="s">
        <v>156</v>
      </c>
      <c r="B103" s="117">
        <v>871</v>
      </c>
      <c r="C103" s="116" t="s">
        <v>141</v>
      </c>
      <c r="D103" s="116" t="s">
        <v>210</v>
      </c>
      <c r="E103" s="116" t="s">
        <v>210</v>
      </c>
      <c r="F103" s="116" t="s">
        <v>147</v>
      </c>
      <c r="G103" s="116" t="s">
        <v>159</v>
      </c>
      <c r="H103" s="116" t="s">
        <v>234</v>
      </c>
      <c r="I103" s="116" t="s">
        <v>164</v>
      </c>
      <c r="J103" s="118">
        <v>0</v>
      </c>
      <c r="K103" s="118">
        <v>0</v>
      </c>
    </row>
    <row r="104" spans="1:11" ht="126" hidden="1" x14ac:dyDescent="0.25">
      <c r="A104" s="88" t="s">
        <v>235</v>
      </c>
      <c r="B104" s="117">
        <v>871</v>
      </c>
      <c r="C104" s="116" t="s">
        <v>141</v>
      </c>
      <c r="D104" s="116" t="s">
        <v>210</v>
      </c>
      <c r="E104" s="116" t="s">
        <v>210</v>
      </c>
      <c r="F104" s="116" t="s">
        <v>147</v>
      </c>
      <c r="G104" s="116" t="s">
        <v>217</v>
      </c>
      <c r="H104" s="116" t="s">
        <v>148</v>
      </c>
      <c r="I104" s="116"/>
      <c r="J104" s="118">
        <f>J105</f>
        <v>0</v>
      </c>
      <c r="K104" s="118">
        <f>K105</f>
        <v>0</v>
      </c>
    </row>
    <row r="105" spans="1:11" ht="63" hidden="1" x14ac:dyDescent="0.25">
      <c r="A105" s="88" t="s">
        <v>236</v>
      </c>
      <c r="B105" s="117">
        <v>871</v>
      </c>
      <c r="C105" s="116" t="s">
        <v>141</v>
      </c>
      <c r="D105" s="116" t="s">
        <v>210</v>
      </c>
      <c r="E105" s="116" t="s">
        <v>210</v>
      </c>
      <c r="F105" s="116" t="s">
        <v>147</v>
      </c>
      <c r="G105" s="116" t="s">
        <v>217</v>
      </c>
      <c r="H105" s="116" t="s">
        <v>237</v>
      </c>
      <c r="I105" s="116"/>
      <c r="J105" s="118">
        <f>J106</f>
        <v>0</v>
      </c>
      <c r="K105" s="118">
        <f>K106</f>
        <v>0</v>
      </c>
    </row>
    <row r="106" spans="1:11" ht="63" hidden="1" x14ac:dyDescent="0.25">
      <c r="A106" s="88" t="s">
        <v>156</v>
      </c>
      <c r="B106" s="117">
        <v>871</v>
      </c>
      <c r="C106" s="116" t="s">
        <v>141</v>
      </c>
      <c r="D106" s="116" t="s">
        <v>210</v>
      </c>
      <c r="E106" s="116" t="s">
        <v>210</v>
      </c>
      <c r="F106" s="116" t="s">
        <v>147</v>
      </c>
      <c r="G106" s="116" t="s">
        <v>217</v>
      </c>
      <c r="H106" s="116" t="s">
        <v>237</v>
      </c>
      <c r="I106" s="116" t="s">
        <v>164</v>
      </c>
      <c r="J106" s="118">
        <v>0</v>
      </c>
      <c r="K106" s="118">
        <v>0</v>
      </c>
    </row>
    <row r="107" spans="1:11" ht="15.75" x14ac:dyDescent="0.25">
      <c r="A107" s="125" t="s">
        <v>428</v>
      </c>
      <c r="B107" s="117">
        <v>871</v>
      </c>
      <c r="C107" s="116" t="s">
        <v>213</v>
      </c>
      <c r="D107" s="117" t="s">
        <v>25</v>
      </c>
      <c r="E107" s="116" t="s">
        <v>142</v>
      </c>
      <c r="F107" s="117"/>
      <c r="G107" s="116"/>
      <c r="H107" s="116"/>
      <c r="I107" s="117" t="s">
        <v>143</v>
      </c>
      <c r="J107" s="124">
        <f t="shared" ref="J107:K111" si="5">J108</f>
        <v>441.2</v>
      </c>
      <c r="K107" s="124">
        <f t="shared" si="5"/>
        <v>454.4</v>
      </c>
    </row>
    <row r="108" spans="1:11" ht="31.5" x14ac:dyDescent="0.25">
      <c r="A108" s="126" t="s">
        <v>247</v>
      </c>
      <c r="B108" s="117">
        <v>871</v>
      </c>
      <c r="C108" s="116" t="s">
        <v>213</v>
      </c>
      <c r="D108" s="116" t="s">
        <v>145</v>
      </c>
      <c r="E108" s="116" t="s">
        <v>142</v>
      </c>
      <c r="F108" s="117"/>
      <c r="G108" s="116"/>
      <c r="H108" s="116"/>
      <c r="I108" s="117" t="s">
        <v>143</v>
      </c>
      <c r="J108" s="118">
        <f t="shared" si="5"/>
        <v>441.2</v>
      </c>
      <c r="K108" s="118">
        <f t="shared" si="5"/>
        <v>454.4</v>
      </c>
    </row>
    <row r="109" spans="1:11" ht="15.75" x14ac:dyDescent="0.25">
      <c r="A109" s="88" t="s">
        <v>248</v>
      </c>
      <c r="B109" s="117">
        <v>871</v>
      </c>
      <c r="C109" s="116" t="s">
        <v>213</v>
      </c>
      <c r="D109" s="116" t="s">
        <v>145</v>
      </c>
      <c r="E109" s="116" t="s">
        <v>249</v>
      </c>
      <c r="F109" s="117">
        <v>0</v>
      </c>
      <c r="G109" s="116" t="s">
        <v>150</v>
      </c>
      <c r="H109" s="116" t="s">
        <v>148</v>
      </c>
      <c r="I109" s="117"/>
      <c r="J109" s="118">
        <f t="shared" si="5"/>
        <v>441.2</v>
      </c>
      <c r="K109" s="118">
        <f t="shared" si="5"/>
        <v>454.4</v>
      </c>
    </row>
    <row r="110" spans="1:11" ht="31.5" x14ac:dyDescent="0.25">
      <c r="A110" s="88" t="s">
        <v>250</v>
      </c>
      <c r="B110" s="117">
        <v>871</v>
      </c>
      <c r="C110" s="116" t="s">
        <v>213</v>
      </c>
      <c r="D110" s="116" t="s">
        <v>145</v>
      </c>
      <c r="E110" s="116" t="s">
        <v>249</v>
      </c>
      <c r="F110" s="117">
        <v>9</v>
      </c>
      <c r="G110" s="116" t="s">
        <v>150</v>
      </c>
      <c r="H110" s="116" t="s">
        <v>148</v>
      </c>
      <c r="I110" s="117"/>
      <c r="J110" s="118">
        <f t="shared" si="5"/>
        <v>441.2</v>
      </c>
      <c r="K110" s="118">
        <f t="shared" si="5"/>
        <v>454.4</v>
      </c>
    </row>
    <row r="111" spans="1:11" ht="110.25" x14ac:dyDescent="0.25">
      <c r="A111" s="114" t="s">
        <v>251</v>
      </c>
      <c r="B111" s="117">
        <v>871</v>
      </c>
      <c r="C111" s="116" t="s">
        <v>213</v>
      </c>
      <c r="D111" s="116" t="s">
        <v>145</v>
      </c>
      <c r="E111" s="116" t="s">
        <v>249</v>
      </c>
      <c r="F111" s="117">
        <v>9</v>
      </c>
      <c r="G111" s="116" t="s">
        <v>150</v>
      </c>
      <c r="H111" s="116" t="s">
        <v>252</v>
      </c>
      <c r="I111" s="117"/>
      <c r="J111" s="118">
        <f t="shared" si="5"/>
        <v>441.2</v>
      </c>
      <c r="K111" s="118">
        <f t="shared" si="5"/>
        <v>454.4</v>
      </c>
    </row>
    <row r="112" spans="1:11" ht="47.25" x14ac:dyDescent="0.25">
      <c r="A112" s="114" t="s">
        <v>153</v>
      </c>
      <c r="B112" s="117">
        <v>871</v>
      </c>
      <c r="C112" s="116" t="s">
        <v>213</v>
      </c>
      <c r="D112" s="116" t="s">
        <v>145</v>
      </c>
      <c r="E112" s="116" t="s">
        <v>249</v>
      </c>
      <c r="F112" s="117">
        <v>9</v>
      </c>
      <c r="G112" s="116" t="s">
        <v>150</v>
      </c>
      <c r="H112" s="116" t="s">
        <v>252</v>
      </c>
      <c r="I112" s="117">
        <v>120</v>
      </c>
      <c r="J112" s="118">
        <v>441.2</v>
      </c>
      <c r="K112" s="118">
        <v>454.4</v>
      </c>
    </row>
    <row r="113" spans="1:11" ht="47.25" x14ac:dyDescent="0.25">
      <c r="A113" s="125" t="s">
        <v>429</v>
      </c>
      <c r="B113" s="117">
        <v>871</v>
      </c>
      <c r="C113" s="116" t="s">
        <v>145</v>
      </c>
      <c r="D113" s="116"/>
      <c r="E113" s="116"/>
      <c r="F113" s="117"/>
      <c r="G113" s="116"/>
      <c r="H113" s="116"/>
      <c r="I113" s="117"/>
      <c r="J113" s="118">
        <f>J114+J139+J144</f>
        <v>728.8</v>
      </c>
      <c r="K113" s="118">
        <f>K114+K139+K144</f>
        <v>559.9</v>
      </c>
    </row>
    <row r="114" spans="1:11" ht="78.75" x14ac:dyDescent="0.25">
      <c r="A114" s="114" t="s">
        <v>253</v>
      </c>
      <c r="B114" s="117">
        <v>871</v>
      </c>
      <c r="C114" s="116" t="s">
        <v>145</v>
      </c>
      <c r="D114" s="116" t="s">
        <v>254</v>
      </c>
      <c r="E114" s="116"/>
      <c r="F114" s="117"/>
      <c r="G114" s="116"/>
      <c r="H114" s="116"/>
      <c r="I114" s="117"/>
      <c r="J114" s="118">
        <f>J115+J135</f>
        <v>603.79999999999995</v>
      </c>
      <c r="K114" s="118">
        <f>K115+K135</f>
        <v>559.9</v>
      </c>
    </row>
    <row r="115" spans="1:11" ht="220.5" x14ac:dyDescent="0.25">
      <c r="A115" s="114" t="s">
        <v>255</v>
      </c>
      <c r="B115" s="117">
        <v>871</v>
      </c>
      <c r="C115" s="116" t="s">
        <v>145</v>
      </c>
      <c r="D115" s="116" t="s">
        <v>254</v>
      </c>
      <c r="E115" s="116" t="s">
        <v>213</v>
      </c>
      <c r="F115" s="117">
        <v>0</v>
      </c>
      <c r="G115" s="116" t="s">
        <v>150</v>
      </c>
      <c r="H115" s="116" t="s">
        <v>148</v>
      </c>
      <c r="I115" s="117"/>
      <c r="J115" s="118">
        <f>J116+J127+J130</f>
        <v>568.79999999999995</v>
      </c>
      <c r="K115" s="118">
        <f>K116+K127+K130</f>
        <v>525</v>
      </c>
    </row>
    <row r="116" spans="1:11" ht="63" x14ac:dyDescent="0.25">
      <c r="A116" s="88" t="s">
        <v>256</v>
      </c>
      <c r="B116" s="117">
        <v>871</v>
      </c>
      <c r="C116" s="116" t="s">
        <v>145</v>
      </c>
      <c r="D116" s="116" t="s">
        <v>254</v>
      </c>
      <c r="E116" s="116" t="s">
        <v>213</v>
      </c>
      <c r="F116" s="117">
        <v>1</v>
      </c>
      <c r="G116" s="116" t="s">
        <v>150</v>
      </c>
      <c r="H116" s="116" t="s">
        <v>148</v>
      </c>
      <c r="I116" s="117"/>
      <c r="J116" s="118">
        <f>J117+J119+J123+J125+J121</f>
        <v>210</v>
      </c>
      <c r="K116" s="118">
        <f>K117+K119+K123+K125+K121</f>
        <v>210</v>
      </c>
    </row>
    <row r="117" spans="1:11" ht="47.25" x14ac:dyDescent="0.25">
      <c r="A117" s="88" t="s">
        <v>257</v>
      </c>
      <c r="B117" s="117">
        <v>871</v>
      </c>
      <c r="C117" s="116" t="s">
        <v>145</v>
      </c>
      <c r="D117" s="116" t="s">
        <v>254</v>
      </c>
      <c r="E117" s="116" t="s">
        <v>213</v>
      </c>
      <c r="F117" s="117">
        <v>1</v>
      </c>
      <c r="G117" s="116" t="s">
        <v>150</v>
      </c>
      <c r="H117" s="116" t="s">
        <v>258</v>
      </c>
      <c r="I117" s="117"/>
      <c r="J117" s="118">
        <f>J118</f>
        <v>70</v>
      </c>
      <c r="K117" s="118">
        <f>K118</f>
        <v>70</v>
      </c>
    </row>
    <row r="118" spans="1:11" ht="63" x14ac:dyDescent="0.25">
      <c r="A118" s="88" t="s">
        <v>156</v>
      </c>
      <c r="B118" s="117">
        <v>871</v>
      </c>
      <c r="C118" s="116" t="s">
        <v>145</v>
      </c>
      <c r="D118" s="116" t="s">
        <v>254</v>
      </c>
      <c r="E118" s="116" t="s">
        <v>213</v>
      </c>
      <c r="F118" s="117">
        <v>1</v>
      </c>
      <c r="G118" s="116" t="s">
        <v>150</v>
      </c>
      <c r="H118" s="116" t="s">
        <v>258</v>
      </c>
      <c r="I118" s="117">
        <v>240</v>
      </c>
      <c r="J118" s="118">
        <v>70</v>
      </c>
      <c r="K118" s="118">
        <v>70</v>
      </c>
    </row>
    <row r="119" spans="1:11" ht="47.25" x14ac:dyDescent="0.25">
      <c r="A119" s="88" t="s">
        <v>259</v>
      </c>
      <c r="B119" s="117">
        <v>871</v>
      </c>
      <c r="C119" s="116" t="s">
        <v>145</v>
      </c>
      <c r="D119" s="116" t="s">
        <v>254</v>
      </c>
      <c r="E119" s="116" t="s">
        <v>213</v>
      </c>
      <c r="F119" s="117">
        <v>1</v>
      </c>
      <c r="G119" s="116" t="s">
        <v>150</v>
      </c>
      <c r="H119" s="116" t="s">
        <v>260</v>
      </c>
      <c r="I119" s="117"/>
      <c r="J119" s="118">
        <f>J120</f>
        <v>10</v>
      </c>
      <c r="K119" s="118">
        <f>K120</f>
        <v>10</v>
      </c>
    </row>
    <row r="120" spans="1:11" ht="63" x14ac:dyDescent="0.25">
      <c r="A120" s="88" t="s">
        <v>156</v>
      </c>
      <c r="B120" s="117">
        <v>871</v>
      </c>
      <c r="C120" s="116" t="s">
        <v>145</v>
      </c>
      <c r="D120" s="116" t="s">
        <v>254</v>
      </c>
      <c r="E120" s="116" t="s">
        <v>213</v>
      </c>
      <c r="F120" s="117">
        <v>1</v>
      </c>
      <c r="G120" s="116" t="s">
        <v>150</v>
      </c>
      <c r="H120" s="116" t="s">
        <v>260</v>
      </c>
      <c r="I120" s="117">
        <v>240</v>
      </c>
      <c r="J120" s="118">
        <v>10</v>
      </c>
      <c r="K120" s="118">
        <v>10</v>
      </c>
    </row>
    <row r="121" spans="1:11" ht="47.25" x14ac:dyDescent="0.25">
      <c r="A121" s="88" t="s">
        <v>261</v>
      </c>
      <c r="B121" s="117">
        <v>871</v>
      </c>
      <c r="C121" s="116" t="s">
        <v>145</v>
      </c>
      <c r="D121" s="116" t="s">
        <v>254</v>
      </c>
      <c r="E121" s="116" t="s">
        <v>213</v>
      </c>
      <c r="F121" s="117">
        <v>1</v>
      </c>
      <c r="G121" s="116" t="s">
        <v>150</v>
      </c>
      <c r="H121" s="116" t="s">
        <v>262</v>
      </c>
      <c r="I121" s="117"/>
      <c r="J121" s="118">
        <f>J122</f>
        <v>0</v>
      </c>
      <c r="K121" s="118">
        <f>K122</f>
        <v>0</v>
      </c>
    </row>
    <row r="122" spans="1:11" ht="63" x14ac:dyDescent="0.25">
      <c r="A122" s="88" t="s">
        <v>156</v>
      </c>
      <c r="B122" s="117">
        <v>871</v>
      </c>
      <c r="C122" s="116" t="s">
        <v>145</v>
      </c>
      <c r="D122" s="116" t="s">
        <v>254</v>
      </c>
      <c r="E122" s="116" t="s">
        <v>213</v>
      </c>
      <c r="F122" s="117">
        <v>1</v>
      </c>
      <c r="G122" s="116" t="s">
        <v>150</v>
      </c>
      <c r="H122" s="116" t="s">
        <v>262</v>
      </c>
      <c r="I122" s="117">
        <v>240</v>
      </c>
      <c r="J122" s="118">
        <v>0</v>
      </c>
      <c r="K122" s="118">
        <v>0</v>
      </c>
    </row>
    <row r="123" spans="1:11" ht="78.75" x14ac:dyDescent="0.25">
      <c r="A123" s="88" t="s">
        <v>263</v>
      </c>
      <c r="B123" s="117">
        <v>871</v>
      </c>
      <c r="C123" s="116" t="s">
        <v>145</v>
      </c>
      <c r="D123" s="116" t="s">
        <v>254</v>
      </c>
      <c r="E123" s="116" t="s">
        <v>213</v>
      </c>
      <c r="F123" s="117">
        <v>1</v>
      </c>
      <c r="G123" s="116" t="s">
        <v>150</v>
      </c>
      <c r="H123" s="116" t="s">
        <v>264</v>
      </c>
      <c r="I123" s="117"/>
      <c r="J123" s="118">
        <f>J124</f>
        <v>30</v>
      </c>
      <c r="K123" s="118">
        <f>K124</f>
        <v>30</v>
      </c>
    </row>
    <row r="124" spans="1:11" ht="63" x14ac:dyDescent="0.25">
      <c r="A124" s="88" t="s">
        <v>156</v>
      </c>
      <c r="B124" s="117">
        <v>871</v>
      </c>
      <c r="C124" s="116" t="s">
        <v>145</v>
      </c>
      <c r="D124" s="116" t="s">
        <v>254</v>
      </c>
      <c r="E124" s="116" t="s">
        <v>213</v>
      </c>
      <c r="F124" s="117">
        <v>1</v>
      </c>
      <c r="G124" s="116" t="s">
        <v>150</v>
      </c>
      <c r="H124" s="116" t="s">
        <v>264</v>
      </c>
      <c r="I124" s="117">
        <v>240</v>
      </c>
      <c r="J124" s="118">
        <v>30</v>
      </c>
      <c r="K124" s="118">
        <v>30</v>
      </c>
    </row>
    <row r="125" spans="1:11" ht="31.5" x14ac:dyDescent="0.25">
      <c r="A125" s="88" t="s">
        <v>265</v>
      </c>
      <c r="B125" s="117">
        <v>871</v>
      </c>
      <c r="C125" s="116" t="s">
        <v>145</v>
      </c>
      <c r="D125" s="116" t="s">
        <v>254</v>
      </c>
      <c r="E125" s="116" t="s">
        <v>213</v>
      </c>
      <c r="F125" s="117">
        <v>1</v>
      </c>
      <c r="G125" s="116" t="s">
        <v>150</v>
      </c>
      <c r="H125" s="116" t="s">
        <v>266</v>
      </c>
      <c r="I125" s="117"/>
      <c r="J125" s="118">
        <f>J126</f>
        <v>100</v>
      </c>
      <c r="K125" s="118">
        <f>K126</f>
        <v>100</v>
      </c>
    </row>
    <row r="126" spans="1:11" ht="63" x14ac:dyDescent="0.25">
      <c r="A126" s="88" t="s">
        <v>156</v>
      </c>
      <c r="B126" s="117">
        <v>871</v>
      </c>
      <c r="C126" s="116" t="s">
        <v>145</v>
      </c>
      <c r="D126" s="116" t="s">
        <v>254</v>
      </c>
      <c r="E126" s="116" t="s">
        <v>213</v>
      </c>
      <c r="F126" s="117">
        <v>1</v>
      </c>
      <c r="G126" s="116" t="s">
        <v>150</v>
      </c>
      <c r="H126" s="116" t="s">
        <v>266</v>
      </c>
      <c r="I126" s="117">
        <v>240</v>
      </c>
      <c r="J126" s="118">
        <v>100</v>
      </c>
      <c r="K126" s="118">
        <v>100</v>
      </c>
    </row>
    <row r="127" spans="1:11" ht="110.25" x14ac:dyDescent="0.25">
      <c r="A127" s="127" t="s">
        <v>267</v>
      </c>
      <c r="B127" s="117">
        <v>871</v>
      </c>
      <c r="C127" s="116" t="s">
        <v>145</v>
      </c>
      <c r="D127" s="116" t="s">
        <v>254</v>
      </c>
      <c r="E127" s="116" t="s">
        <v>213</v>
      </c>
      <c r="F127" s="117">
        <v>2</v>
      </c>
      <c r="G127" s="116" t="s">
        <v>150</v>
      </c>
      <c r="H127" s="116" t="s">
        <v>148</v>
      </c>
      <c r="I127" s="117"/>
      <c r="J127" s="118">
        <f>J128</f>
        <v>10</v>
      </c>
      <c r="K127" s="118">
        <f>K128</f>
        <v>10</v>
      </c>
    </row>
    <row r="128" spans="1:11" s="85" customFormat="1" ht="63" x14ac:dyDescent="0.25">
      <c r="A128" s="127" t="s">
        <v>268</v>
      </c>
      <c r="B128" s="117">
        <v>871</v>
      </c>
      <c r="C128" s="116" t="s">
        <v>145</v>
      </c>
      <c r="D128" s="116" t="s">
        <v>254</v>
      </c>
      <c r="E128" s="116" t="s">
        <v>213</v>
      </c>
      <c r="F128" s="117">
        <v>2</v>
      </c>
      <c r="G128" s="116" t="s">
        <v>150</v>
      </c>
      <c r="H128" s="116" t="s">
        <v>269</v>
      </c>
      <c r="I128" s="117"/>
      <c r="J128" s="118">
        <f>J129</f>
        <v>10</v>
      </c>
      <c r="K128" s="118">
        <f>K129</f>
        <v>10</v>
      </c>
    </row>
    <row r="129" spans="1:11" ht="63" x14ac:dyDescent="0.25">
      <c r="A129" s="88" t="s">
        <v>156</v>
      </c>
      <c r="B129" s="117">
        <v>871</v>
      </c>
      <c r="C129" s="116" t="s">
        <v>145</v>
      </c>
      <c r="D129" s="116" t="s">
        <v>254</v>
      </c>
      <c r="E129" s="116" t="s">
        <v>213</v>
      </c>
      <c r="F129" s="117">
        <v>2</v>
      </c>
      <c r="G129" s="116" t="s">
        <v>150</v>
      </c>
      <c r="H129" s="116" t="s">
        <v>269</v>
      </c>
      <c r="I129" s="117">
        <v>240</v>
      </c>
      <c r="J129" s="118">
        <v>10</v>
      </c>
      <c r="K129" s="118">
        <v>10</v>
      </c>
    </row>
    <row r="130" spans="1:11" ht="126" x14ac:dyDescent="0.25">
      <c r="A130" s="88" t="s">
        <v>270</v>
      </c>
      <c r="B130" s="117">
        <v>871</v>
      </c>
      <c r="C130" s="116" t="s">
        <v>145</v>
      </c>
      <c r="D130" s="116" t="s">
        <v>254</v>
      </c>
      <c r="E130" s="116" t="s">
        <v>213</v>
      </c>
      <c r="F130" s="117">
        <v>3</v>
      </c>
      <c r="G130" s="116" t="s">
        <v>150</v>
      </c>
      <c r="H130" s="116" t="s">
        <v>148</v>
      </c>
      <c r="I130" s="117"/>
      <c r="J130" s="118">
        <f>J131+J133</f>
        <v>348.8</v>
      </c>
      <c r="K130" s="118">
        <f>K131+K133</f>
        <v>305</v>
      </c>
    </row>
    <row r="131" spans="1:11" ht="78.75" x14ac:dyDescent="0.25">
      <c r="A131" s="88" t="s">
        <v>271</v>
      </c>
      <c r="B131" s="117">
        <v>871</v>
      </c>
      <c r="C131" s="116" t="s">
        <v>145</v>
      </c>
      <c r="D131" s="116" t="s">
        <v>254</v>
      </c>
      <c r="E131" s="116" t="s">
        <v>213</v>
      </c>
      <c r="F131" s="117">
        <v>3</v>
      </c>
      <c r="G131" s="116" t="s">
        <v>150</v>
      </c>
      <c r="H131" s="116" t="s">
        <v>272</v>
      </c>
      <c r="I131" s="117"/>
      <c r="J131" s="118">
        <f>J132</f>
        <v>337.8</v>
      </c>
      <c r="K131" s="118">
        <f>K132</f>
        <v>295</v>
      </c>
    </row>
    <row r="132" spans="1:11" ht="63" x14ac:dyDescent="0.25">
      <c r="A132" s="88" t="s">
        <v>156</v>
      </c>
      <c r="B132" s="117">
        <v>871</v>
      </c>
      <c r="C132" s="116" t="s">
        <v>145</v>
      </c>
      <c r="D132" s="116" t="s">
        <v>254</v>
      </c>
      <c r="E132" s="116" t="s">
        <v>213</v>
      </c>
      <c r="F132" s="117">
        <v>3</v>
      </c>
      <c r="G132" s="116" t="s">
        <v>150</v>
      </c>
      <c r="H132" s="116" t="s">
        <v>272</v>
      </c>
      <c r="I132" s="117">
        <v>240</v>
      </c>
      <c r="J132" s="118">
        <v>337.8</v>
      </c>
      <c r="K132" s="118">
        <v>295</v>
      </c>
    </row>
    <row r="133" spans="1:11" ht="63" x14ac:dyDescent="0.25">
      <c r="A133" s="88" t="s">
        <v>273</v>
      </c>
      <c r="B133" s="117">
        <v>871</v>
      </c>
      <c r="C133" s="116" t="s">
        <v>145</v>
      </c>
      <c r="D133" s="116" t="s">
        <v>254</v>
      </c>
      <c r="E133" s="116" t="s">
        <v>213</v>
      </c>
      <c r="F133" s="117">
        <v>3</v>
      </c>
      <c r="G133" s="116" t="s">
        <v>150</v>
      </c>
      <c r="H133" s="116" t="s">
        <v>274</v>
      </c>
      <c r="I133" s="117"/>
      <c r="J133" s="118">
        <f>J134</f>
        <v>11</v>
      </c>
      <c r="K133" s="118">
        <f>K134</f>
        <v>10</v>
      </c>
    </row>
    <row r="134" spans="1:11" ht="63" x14ac:dyDescent="0.25">
      <c r="A134" s="88" t="s">
        <v>156</v>
      </c>
      <c r="B134" s="117">
        <v>871</v>
      </c>
      <c r="C134" s="116" t="s">
        <v>145</v>
      </c>
      <c r="D134" s="116" t="s">
        <v>254</v>
      </c>
      <c r="E134" s="116" t="s">
        <v>213</v>
      </c>
      <c r="F134" s="117">
        <v>3</v>
      </c>
      <c r="G134" s="116" t="s">
        <v>150</v>
      </c>
      <c r="H134" s="116" t="s">
        <v>274</v>
      </c>
      <c r="I134" s="117">
        <v>240</v>
      </c>
      <c r="J134" s="118">
        <v>11</v>
      </c>
      <c r="K134" s="118">
        <v>10</v>
      </c>
    </row>
    <row r="135" spans="1:11" ht="63" x14ac:dyDescent="0.25">
      <c r="A135" s="88" t="s">
        <v>275</v>
      </c>
      <c r="B135" s="117">
        <v>871</v>
      </c>
      <c r="C135" s="116" t="s">
        <v>145</v>
      </c>
      <c r="D135" s="116" t="s">
        <v>254</v>
      </c>
      <c r="E135" s="116">
        <v>97</v>
      </c>
      <c r="F135" s="117">
        <v>0</v>
      </c>
      <c r="G135" s="116" t="s">
        <v>150</v>
      </c>
      <c r="H135" s="116" t="s">
        <v>148</v>
      </c>
      <c r="I135" s="117"/>
      <c r="J135" s="118">
        <f t="shared" ref="J135:K137" si="6">J136</f>
        <v>35</v>
      </c>
      <c r="K135" s="118">
        <f t="shared" si="6"/>
        <v>34.9</v>
      </c>
    </row>
    <row r="136" spans="1:11" s="87" customFormat="1" ht="126" x14ac:dyDescent="0.25">
      <c r="A136" s="88" t="s">
        <v>171</v>
      </c>
      <c r="B136" s="117">
        <v>871</v>
      </c>
      <c r="C136" s="116" t="s">
        <v>145</v>
      </c>
      <c r="D136" s="116" t="s">
        <v>254</v>
      </c>
      <c r="E136" s="116">
        <v>97</v>
      </c>
      <c r="F136" s="117">
        <v>2</v>
      </c>
      <c r="G136" s="116" t="s">
        <v>150</v>
      </c>
      <c r="H136" s="116" t="s">
        <v>148</v>
      </c>
      <c r="I136" s="117"/>
      <c r="J136" s="118">
        <f t="shared" si="6"/>
        <v>35</v>
      </c>
      <c r="K136" s="118">
        <f t="shared" si="6"/>
        <v>34.9</v>
      </c>
    </row>
    <row r="137" spans="1:11" ht="110.25" x14ac:dyDescent="0.25">
      <c r="A137" s="88" t="s">
        <v>276</v>
      </c>
      <c r="B137" s="117">
        <v>871</v>
      </c>
      <c r="C137" s="116" t="s">
        <v>145</v>
      </c>
      <c r="D137" s="116" t="s">
        <v>254</v>
      </c>
      <c r="E137" s="116" t="s">
        <v>172</v>
      </c>
      <c r="F137" s="117">
        <v>2</v>
      </c>
      <c r="G137" s="116" t="s">
        <v>150</v>
      </c>
      <c r="H137" s="116" t="s">
        <v>277</v>
      </c>
      <c r="I137" s="117"/>
      <c r="J137" s="118">
        <f t="shared" si="6"/>
        <v>35</v>
      </c>
      <c r="K137" s="118">
        <f t="shared" si="6"/>
        <v>34.9</v>
      </c>
    </row>
    <row r="138" spans="1:11" ht="15.75" x14ac:dyDescent="0.25">
      <c r="A138" s="120" t="s">
        <v>173</v>
      </c>
      <c r="B138" s="117">
        <v>871</v>
      </c>
      <c r="C138" s="116" t="s">
        <v>145</v>
      </c>
      <c r="D138" s="116" t="s">
        <v>254</v>
      </c>
      <c r="E138" s="116" t="s">
        <v>172</v>
      </c>
      <c r="F138" s="117">
        <v>2</v>
      </c>
      <c r="G138" s="116" t="s">
        <v>150</v>
      </c>
      <c r="H138" s="116" t="s">
        <v>277</v>
      </c>
      <c r="I138" s="117">
        <v>500</v>
      </c>
      <c r="J138" s="118">
        <v>35</v>
      </c>
      <c r="K138" s="118">
        <v>34.9</v>
      </c>
    </row>
    <row r="139" spans="1:11" ht="31.5" x14ac:dyDescent="0.25">
      <c r="A139" s="88" t="s">
        <v>278</v>
      </c>
      <c r="B139" s="117">
        <v>871</v>
      </c>
      <c r="C139" s="116" t="s">
        <v>145</v>
      </c>
      <c r="D139" s="116" t="s">
        <v>279</v>
      </c>
      <c r="E139" s="116"/>
      <c r="F139" s="117"/>
      <c r="G139" s="116"/>
      <c r="H139" s="116"/>
      <c r="I139" s="117"/>
      <c r="J139" s="118">
        <f t="shared" ref="J139:K142" si="7">J140</f>
        <v>120</v>
      </c>
      <c r="K139" s="118">
        <f t="shared" si="7"/>
        <v>0</v>
      </c>
    </row>
    <row r="140" spans="1:11" ht="220.5" x14ac:dyDescent="0.25">
      <c r="A140" s="88" t="s">
        <v>255</v>
      </c>
      <c r="B140" s="117">
        <v>871</v>
      </c>
      <c r="C140" s="116" t="s">
        <v>145</v>
      </c>
      <c r="D140" s="116" t="s">
        <v>279</v>
      </c>
      <c r="E140" s="116" t="s">
        <v>213</v>
      </c>
      <c r="F140" s="117">
        <v>0</v>
      </c>
      <c r="G140" s="116" t="s">
        <v>150</v>
      </c>
      <c r="H140" s="116" t="s">
        <v>148</v>
      </c>
      <c r="I140" s="117"/>
      <c r="J140" s="118">
        <f t="shared" si="7"/>
        <v>120</v>
      </c>
      <c r="K140" s="118">
        <f t="shared" si="7"/>
        <v>0</v>
      </c>
    </row>
    <row r="141" spans="1:11" ht="31.5" x14ac:dyDescent="0.25">
      <c r="A141" s="88" t="s">
        <v>280</v>
      </c>
      <c r="B141" s="117">
        <v>871</v>
      </c>
      <c r="C141" s="116" t="s">
        <v>145</v>
      </c>
      <c r="D141" s="116" t="s">
        <v>279</v>
      </c>
      <c r="E141" s="116" t="s">
        <v>213</v>
      </c>
      <c r="F141" s="117">
        <v>4</v>
      </c>
      <c r="G141" s="116" t="s">
        <v>150</v>
      </c>
      <c r="H141" s="116" t="s">
        <v>148</v>
      </c>
      <c r="I141" s="117"/>
      <c r="J141" s="118">
        <f t="shared" si="7"/>
        <v>120</v>
      </c>
      <c r="K141" s="118">
        <f t="shared" si="7"/>
        <v>0</v>
      </c>
    </row>
    <row r="142" spans="1:11" ht="31.5" x14ac:dyDescent="0.25">
      <c r="A142" s="88" t="s">
        <v>280</v>
      </c>
      <c r="B142" s="117">
        <v>871</v>
      </c>
      <c r="C142" s="116" t="s">
        <v>145</v>
      </c>
      <c r="D142" s="116" t="s">
        <v>279</v>
      </c>
      <c r="E142" s="116" t="s">
        <v>213</v>
      </c>
      <c r="F142" s="117">
        <v>4</v>
      </c>
      <c r="G142" s="116" t="s">
        <v>150</v>
      </c>
      <c r="H142" s="116" t="s">
        <v>281</v>
      </c>
      <c r="I142" s="117"/>
      <c r="J142" s="118">
        <f t="shared" si="7"/>
        <v>120</v>
      </c>
      <c r="K142" s="118">
        <f t="shared" si="7"/>
        <v>0</v>
      </c>
    </row>
    <row r="143" spans="1:11" ht="63" x14ac:dyDescent="0.25">
      <c r="A143" s="88" t="s">
        <v>156</v>
      </c>
      <c r="B143" s="117">
        <v>871</v>
      </c>
      <c r="C143" s="116" t="s">
        <v>145</v>
      </c>
      <c r="D143" s="116" t="s">
        <v>279</v>
      </c>
      <c r="E143" s="116" t="s">
        <v>213</v>
      </c>
      <c r="F143" s="117">
        <v>4</v>
      </c>
      <c r="G143" s="116" t="s">
        <v>150</v>
      </c>
      <c r="H143" s="116" t="s">
        <v>281</v>
      </c>
      <c r="I143" s="117">
        <v>240</v>
      </c>
      <c r="J143" s="118">
        <v>120</v>
      </c>
      <c r="K143" s="118">
        <v>0</v>
      </c>
    </row>
    <row r="144" spans="1:11" ht="63" x14ac:dyDescent="0.25">
      <c r="A144" s="88" t="s">
        <v>282</v>
      </c>
      <c r="B144" s="116" t="s">
        <v>94</v>
      </c>
      <c r="C144" s="116" t="s">
        <v>145</v>
      </c>
      <c r="D144" s="116" t="s">
        <v>283</v>
      </c>
      <c r="E144" s="116"/>
      <c r="F144" s="117"/>
      <c r="G144" s="116"/>
      <c r="H144" s="116"/>
      <c r="I144" s="117"/>
      <c r="J144" s="118">
        <f t="shared" ref="J144:K146" si="8">J145</f>
        <v>5</v>
      </c>
      <c r="K144" s="118">
        <f t="shared" si="8"/>
        <v>0</v>
      </c>
    </row>
    <row r="145" spans="1:11" ht="126" x14ac:dyDescent="0.25">
      <c r="A145" s="88" t="s">
        <v>595</v>
      </c>
      <c r="B145" s="116" t="s">
        <v>94</v>
      </c>
      <c r="C145" s="116" t="s">
        <v>145</v>
      </c>
      <c r="D145" s="116" t="s">
        <v>283</v>
      </c>
      <c r="E145" s="116" t="s">
        <v>284</v>
      </c>
      <c r="F145" s="117">
        <v>0</v>
      </c>
      <c r="G145" s="116" t="s">
        <v>150</v>
      </c>
      <c r="H145" s="116" t="s">
        <v>148</v>
      </c>
      <c r="I145" s="117"/>
      <c r="J145" s="118">
        <f t="shared" si="8"/>
        <v>5</v>
      </c>
      <c r="K145" s="118">
        <f t="shared" si="8"/>
        <v>0</v>
      </c>
    </row>
    <row r="146" spans="1:11" ht="47.25" x14ac:dyDescent="0.25">
      <c r="A146" s="88" t="s">
        <v>285</v>
      </c>
      <c r="B146" s="116" t="s">
        <v>94</v>
      </c>
      <c r="C146" s="116" t="s">
        <v>145</v>
      </c>
      <c r="D146" s="116" t="s">
        <v>283</v>
      </c>
      <c r="E146" s="116" t="s">
        <v>284</v>
      </c>
      <c r="F146" s="117">
        <v>0</v>
      </c>
      <c r="G146" s="116" t="s">
        <v>150</v>
      </c>
      <c r="H146" s="116" t="s">
        <v>286</v>
      </c>
      <c r="I146" s="117"/>
      <c r="J146" s="118">
        <f t="shared" si="8"/>
        <v>5</v>
      </c>
      <c r="K146" s="118">
        <f t="shared" si="8"/>
        <v>0</v>
      </c>
    </row>
    <row r="147" spans="1:11" ht="63" x14ac:dyDescent="0.25">
      <c r="A147" s="88" t="s">
        <v>156</v>
      </c>
      <c r="B147" s="117">
        <v>871</v>
      </c>
      <c r="C147" s="116" t="s">
        <v>145</v>
      </c>
      <c r="D147" s="116" t="s">
        <v>283</v>
      </c>
      <c r="E147" s="116" t="s">
        <v>284</v>
      </c>
      <c r="F147" s="117">
        <v>0</v>
      </c>
      <c r="G147" s="116" t="s">
        <v>150</v>
      </c>
      <c r="H147" s="116" t="s">
        <v>286</v>
      </c>
      <c r="I147" s="117">
        <v>240</v>
      </c>
      <c r="J147" s="118">
        <v>5</v>
      </c>
      <c r="K147" s="118">
        <v>0</v>
      </c>
    </row>
    <row r="148" spans="1:11" ht="15.75" x14ac:dyDescent="0.25">
      <c r="A148" s="125" t="s">
        <v>430</v>
      </c>
      <c r="B148" s="117">
        <v>871</v>
      </c>
      <c r="C148" s="116" t="s">
        <v>159</v>
      </c>
      <c r="D148" s="117" t="s">
        <v>25</v>
      </c>
      <c r="E148" s="116"/>
      <c r="F148" s="117"/>
      <c r="G148" s="116"/>
      <c r="H148" s="116"/>
      <c r="I148" s="117"/>
      <c r="J148" s="118">
        <f>J149+J164+J169</f>
        <v>15784.300000000001</v>
      </c>
      <c r="K148" s="118">
        <f>K149+K164+K169</f>
        <v>15865.800000000001</v>
      </c>
    </row>
    <row r="149" spans="1:11" ht="31.5" x14ac:dyDescent="0.25">
      <c r="A149" s="114" t="s">
        <v>287</v>
      </c>
      <c r="B149" s="116" t="s">
        <v>94</v>
      </c>
      <c r="C149" s="116" t="s">
        <v>159</v>
      </c>
      <c r="D149" s="116" t="s">
        <v>254</v>
      </c>
      <c r="E149" s="116"/>
      <c r="F149" s="117"/>
      <c r="G149" s="116"/>
      <c r="H149" s="116"/>
      <c r="I149" s="117"/>
      <c r="J149" s="118">
        <f>J150</f>
        <v>15683.6</v>
      </c>
      <c r="K149" s="118">
        <f>K150</f>
        <v>15765.1</v>
      </c>
    </row>
    <row r="150" spans="1:11" ht="94.5" x14ac:dyDescent="0.25">
      <c r="A150" s="114" t="s">
        <v>596</v>
      </c>
      <c r="B150" s="116" t="s">
        <v>94</v>
      </c>
      <c r="C150" s="116" t="s">
        <v>159</v>
      </c>
      <c r="D150" s="116" t="s">
        <v>254</v>
      </c>
      <c r="E150" s="116" t="s">
        <v>145</v>
      </c>
      <c r="F150" s="117">
        <v>0</v>
      </c>
      <c r="G150" s="116" t="s">
        <v>150</v>
      </c>
      <c r="H150" s="116" t="s">
        <v>148</v>
      </c>
      <c r="I150" s="117"/>
      <c r="J150" s="118">
        <f>J151</f>
        <v>15683.6</v>
      </c>
      <c r="K150" s="118">
        <f>K151</f>
        <v>15765.1</v>
      </c>
    </row>
    <row r="151" spans="1:11" ht="126" x14ac:dyDescent="0.25">
      <c r="A151" s="88" t="s">
        <v>288</v>
      </c>
      <c r="B151" s="116" t="s">
        <v>94</v>
      </c>
      <c r="C151" s="116" t="s">
        <v>159</v>
      </c>
      <c r="D151" s="116" t="s">
        <v>254</v>
      </c>
      <c r="E151" s="116" t="s">
        <v>145</v>
      </c>
      <c r="F151" s="117">
        <v>1</v>
      </c>
      <c r="G151" s="116" t="s">
        <v>150</v>
      </c>
      <c r="H151" s="116" t="s">
        <v>148</v>
      </c>
      <c r="I151" s="117"/>
      <c r="J151" s="118">
        <f>J152+J154+J156+J158+J162+J160</f>
        <v>15683.6</v>
      </c>
      <c r="K151" s="118">
        <f>K152+K154+K156+K158+K162+K160</f>
        <v>15765.1</v>
      </c>
    </row>
    <row r="152" spans="1:11" ht="15.75" x14ac:dyDescent="0.25">
      <c r="A152" s="88" t="s">
        <v>289</v>
      </c>
      <c r="B152" s="116" t="s">
        <v>94</v>
      </c>
      <c r="C152" s="116" t="s">
        <v>159</v>
      </c>
      <c r="D152" s="116" t="s">
        <v>254</v>
      </c>
      <c r="E152" s="116" t="s">
        <v>145</v>
      </c>
      <c r="F152" s="117">
        <v>1</v>
      </c>
      <c r="G152" s="116" t="s">
        <v>150</v>
      </c>
      <c r="H152" s="116" t="s">
        <v>290</v>
      </c>
      <c r="I152" s="117"/>
      <c r="J152" s="118">
        <f>J153</f>
        <v>5433.6</v>
      </c>
      <c r="K152" s="118">
        <f>K153</f>
        <v>5515.1</v>
      </c>
    </row>
    <row r="153" spans="1:11" ht="63" x14ac:dyDescent="0.25">
      <c r="A153" s="88" t="s">
        <v>156</v>
      </c>
      <c r="B153" s="116" t="s">
        <v>94</v>
      </c>
      <c r="C153" s="116" t="s">
        <v>159</v>
      </c>
      <c r="D153" s="116" t="s">
        <v>254</v>
      </c>
      <c r="E153" s="116" t="s">
        <v>145</v>
      </c>
      <c r="F153" s="117">
        <v>1</v>
      </c>
      <c r="G153" s="116" t="s">
        <v>150</v>
      </c>
      <c r="H153" s="116" t="s">
        <v>290</v>
      </c>
      <c r="I153" s="117">
        <v>240</v>
      </c>
      <c r="J153" s="118">
        <v>5433.6</v>
      </c>
      <c r="K153" s="118">
        <v>5515.1</v>
      </c>
    </row>
    <row r="154" spans="1:11" ht="31.5" hidden="1" x14ac:dyDescent="0.25">
      <c r="A154" s="88" t="s">
        <v>291</v>
      </c>
      <c r="B154" s="116" t="s">
        <v>94</v>
      </c>
      <c r="C154" s="116" t="s">
        <v>159</v>
      </c>
      <c r="D154" s="116" t="s">
        <v>254</v>
      </c>
      <c r="E154" s="116" t="s">
        <v>145</v>
      </c>
      <c r="F154" s="117">
        <v>1</v>
      </c>
      <c r="G154" s="116" t="s">
        <v>150</v>
      </c>
      <c r="H154" s="116" t="s">
        <v>292</v>
      </c>
      <c r="I154" s="117"/>
      <c r="J154" s="118">
        <f>J155</f>
        <v>0</v>
      </c>
      <c r="K154" s="118">
        <f>K155</f>
        <v>0</v>
      </c>
    </row>
    <row r="155" spans="1:11" ht="63" hidden="1" x14ac:dyDescent="0.25">
      <c r="A155" s="88" t="s">
        <v>156</v>
      </c>
      <c r="B155" s="116" t="s">
        <v>94</v>
      </c>
      <c r="C155" s="116" t="s">
        <v>159</v>
      </c>
      <c r="D155" s="116" t="s">
        <v>254</v>
      </c>
      <c r="E155" s="116" t="s">
        <v>145</v>
      </c>
      <c r="F155" s="117">
        <v>1</v>
      </c>
      <c r="G155" s="116" t="s">
        <v>150</v>
      </c>
      <c r="H155" s="116" t="s">
        <v>292</v>
      </c>
      <c r="I155" s="117">
        <v>240</v>
      </c>
      <c r="J155" s="118">
        <v>0</v>
      </c>
      <c r="K155" s="118">
        <v>0</v>
      </c>
    </row>
    <row r="156" spans="1:11" ht="15.75" x14ac:dyDescent="0.25">
      <c r="A156" s="88" t="s">
        <v>293</v>
      </c>
      <c r="B156" s="117">
        <v>871</v>
      </c>
      <c r="C156" s="116" t="s">
        <v>159</v>
      </c>
      <c r="D156" s="116" t="s">
        <v>254</v>
      </c>
      <c r="E156" s="116" t="s">
        <v>145</v>
      </c>
      <c r="F156" s="117">
        <v>1</v>
      </c>
      <c r="G156" s="116" t="s">
        <v>150</v>
      </c>
      <c r="H156" s="116" t="s">
        <v>294</v>
      </c>
      <c r="I156" s="117"/>
      <c r="J156" s="118">
        <f>J157</f>
        <v>1200</v>
      </c>
      <c r="K156" s="118">
        <f>K157</f>
        <v>1200</v>
      </c>
    </row>
    <row r="157" spans="1:11" ht="63" x14ac:dyDescent="0.25">
      <c r="A157" s="88" t="s">
        <v>156</v>
      </c>
      <c r="B157" s="117">
        <v>871</v>
      </c>
      <c r="C157" s="116" t="s">
        <v>159</v>
      </c>
      <c r="D157" s="116" t="s">
        <v>254</v>
      </c>
      <c r="E157" s="116" t="s">
        <v>145</v>
      </c>
      <c r="F157" s="117">
        <v>1</v>
      </c>
      <c r="G157" s="116" t="s">
        <v>150</v>
      </c>
      <c r="H157" s="116" t="s">
        <v>294</v>
      </c>
      <c r="I157" s="117">
        <v>240</v>
      </c>
      <c r="J157" s="118">
        <v>1200</v>
      </c>
      <c r="K157" s="118">
        <v>1200</v>
      </c>
    </row>
    <row r="158" spans="1:11" ht="63" x14ac:dyDescent="0.25">
      <c r="A158" s="88" t="s">
        <v>295</v>
      </c>
      <c r="B158" s="117">
        <v>871</v>
      </c>
      <c r="C158" s="116" t="s">
        <v>159</v>
      </c>
      <c r="D158" s="116" t="s">
        <v>254</v>
      </c>
      <c r="E158" s="116" t="s">
        <v>145</v>
      </c>
      <c r="F158" s="117">
        <v>1</v>
      </c>
      <c r="G158" s="116" t="s">
        <v>150</v>
      </c>
      <c r="H158" s="116" t="s">
        <v>296</v>
      </c>
      <c r="I158" s="117"/>
      <c r="J158" s="118">
        <f>J159</f>
        <v>50</v>
      </c>
      <c r="K158" s="118">
        <f>K159</f>
        <v>50</v>
      </c>
    </row>
    <row r="159" spans="1:11" ht="63" x14ac:dyDescent="0.25">
      <c r="A159" s="88" t="s">
        <v>156</v>
      </c>
      <c r="B159" s="117">
        <v>871</v>
      </c>
      <c r="C159" s="116" t="s">
        <v>159</v>
      </c>
      <c r="D159" s="116" t="s">
        <v>254</v>
      </c>
      <c r="E159" s="116" t="s">
        <v>145</v>
      </c>
      <c r="F159" s="117">
        <v>1</v>
      </c>
      <c r="G159" s="116" t="s">
        <v>150</v>
      </c>
      <c r="H159" s="116" t="s">
        <v>296</v>
      </c>
      <c r="I159" s="117">
        <v>240</v>
      </c>
      <c r="J159" s="118">
        <v>50</v>
      </c>
      <c r="K159" s="118">
        <v>50</v>
      </c>
    </row>
    <row r="160" spans="1:11" ht="31.5" x14ac:dyDescent="0.25">
      <c r="A160" s="88" t="s">
        <v>297</v>
      </c>
      <c r="B160" s="117">
        <v>871</v>
      </c>
      <c r="C160" s="116" t="s">
        <v>159</v>
      </c>
      <c r="D160" s="116" t="s">
        <v>254</v>
      </c>
      <c r="E160" s="116" t="s">
        <v>145</v>
      </c>
      <c r="F160" s="117">
        <v>1</v>
      </c>
      <c r="G160" s="116" t="s">
        <v>150</v>
      </c>
      <c r="H160" s="116" t="s">
        <v>298</v>
      </c>
      <c r="I160" s="117"/>
      <c r="J160" s="118">
        <f>J161</f>
        <v>6600</v>
      </c>
      <c r="K160" s="118">
        <f>K161</f>
        <v>6600</v>
      </c>
    </row>
    <row r="161" spans="1:11" ht="63" x14ac:dyDescent="0.25">
      <c r="A161" s="88" t="s">
        <v>156</v>
      </c>
      <c r="B161" s="117">
        <v>871</v>
      </c>
      <c r="C161" s="116" t="s">
        <v>159</v>
      </c>
      <c r="D161" s="116" t="s">
        <v>254</v>
      </c>
      <c r="E161" s="116" t="s">
        <v>145</v>
      </c>
      <c r="F161" s="117">
        <v>1</v>
      </c>
      <c r="G161" s="116" t="s">
        <v>150</v>
      </c>
      <c r="H161" s="116" t="s">
        <v>298</v>
      </c>
      <c r="I161" s="117">
        <v>240</v>
      </c>
      <c r="J161" s="118">
        <v>6600</v>
      </c>
      <c r="K161" s="118">
        <v>6600</v>
      </c>
    </row>
    <row r="162" spans="1:11" ht="47.25" x14ac:dyDescent="0.25">
      <c r="A162" s="88" t="s">
        <v>299</v>
      </c>
      <c r="B162" s="117">
        <v>871</v>
      </c>
      <c r="C162" s="116" t="s">
        <v>159</v>
      </c>
      <c r="D162" s="116" t="s">
        <v>254</v>
      </c>
      <c r="E162" s="116" t="s">
        <v>145</v>
      </c>
      <c r="F162" s="117">
        <v>1</v>
      </c>
      <c r="G162" s="116" t="s">
        <v>150</v>
      </c>
      <c r="H162" s="116" t="s">
        <v>300</v>
      </c>
      <c r="I162" s="117"/>
      <c r="J162" s="118">
        <f>J163</f>
        <v>2400</v>
      </c>
      <c r="K162" s="118">
        <f>K163</f>
        <v>2400</v>
      </c>
    </row>
    <row r="163" spans="1:11" s="87" customFormat="1" ht="63" x14ac:dyDescent="0.25">
      <c r="A163" s="88" t="s">
        <v>156</v>
      </c>
      <c r="B163" s="117">
        <v>871</v>
      </c>
      <c r="C163" s="116" t="s">
        <v>159</v>
      </c>
      <c r="D163" s="116" t="s">
        <v>254</v>
      </c>
      <c r="E163" s="116" t="s">
        <v>145</v>
      </c>
      <c r="F163" s="117">
        <v>1</v>
      </c>
      <c r="G163" s="116" t="s">
        <v>150</v>
      </c>
      <c r="H163" s="116" t="s">
        <v>300</v>
      </c>
      <c r="I163" s="117">
        <v>240</v>
      </c>
      <c r="J163" s="118">
        <v>2400</v>
      </c>
      <c r="K163" s="118">
        <v>2400</v>
      </c>
    </row>
    <row r="164" spans="1:11" s="87" customFormat="1" ht="15.75" x14ac:dyDescent="0.25">
      <c r="A164" s="88" t="s">
        <v>305</v>
      </c>
      <c r="B164" s="117">
        <v>871</v>
      </c>
      <c r="C164" s="116" t="s">
        <v>159</v>
      </c>
      <c r="D164" s="116" t="s">
        <v>279</v>
      </c>
      <c r="E164" s="116"/>
      <c r="F164" s="116"/>
      <c r="G164" s="116"/>
      <c r="H164" s="116"/>
      <c r="I164" s="117" t="s">
        <v>143</v>
      </c>
      <c r="J164" s="118">
        <f t="shared" ref="J164:K167" si="9">J165</f>
        <v>70.7</v>
      </c>
      <c r="K164" s="118">
        <f t="shared" si="9"/>
        <v>70.7</v>
      </c>
    </row>
    <row r="165" spans="1:11" s="87" customFormat="1" ht="15.75" x14ac:dyDescent="0.25">
      <c r="A165" s="88" t="s">
        <v>248</v>
      </c>
      <c r="B165" s="117">
        <v>871</v>
      </c>
      <c r="C165" s="116" t="s">
        <v>159</v>
      </c>
      <c r="D165" s="116" t="s">
        <v>279</v>
      </c>
      <c r="E165" s="116" t="s">
        <v>249</v>
      </c>
      <c r="F165" s="117">
        <v>0</v>
      </c>
      <c r="G165" s="116" t="s">
        <v>150</v>
      </c>
      <c r="H165" s="116" t="s">
        <v>148</v>
      </c>
      <c r="I165" s="117"/>
      <c r="J165" s="118">
        <f t="shared" si="9"/>
        <v>70.7</v>
      </c>
      <c r="K165" s="118">
        <f t="shared" si="9"/>
        <v>70.7</v>
      </c>
    </row>
    <row r="166" spans="1:11" s="87" customFormat="1" ht="31.5" x14ac:dyDescent="0.25">
      <c r="A166" s="88" t="s">
        <v>250</v>
      </c>
      <c r="B166" s="116" t="s">
        <v>94</v>
      </c>
      <c r="C166" s="116" t="s">
        <v>159</v>
      </c>
      <c r="D166" s="116" t="s">
        <v>279</v>
      </c>
      <c r="E166" s="116" t="s">
        <v>249</v>
      </c>
      <c r="F166" s="117">
        <v>9</v>
      </c>
      <c r="G166" s="116" t="s">
        <v>150</v>
      </c>
      <c r="H166" s="116" t="s">
        <v>148</v>
      </c>
      <c r="I166" s="117"/>
      <c r="J166" s="118">
        <f t="shared" si="9"/>
        <v>70.7</v>
      </c>
      <c r="K166" s="118">
        <f t="shared" si="9"/>
        <v>70.7</v>
      </c>
    </row>
    <row r="167" spans="1:11" s="87" customFormat="1" ht="63" x14ac:dyDescent="0.25">
      <c r="A167" s="88" t="s">
        <v>306</v>
      </c>
      <c r="B167" s="116" t="s">
        <v>94</v>
      </c>
      <c r="C167" s="116" t="s">
        <v>159</v>
      </c>
      <c r="D167" s="116" t="s">
        <v>279</v>
      </c>
      <c r="E167" s="116" t="s">
        <v>249</v>
      </c>
      <c r="F167" s="117">
        <v>9</v>
      </c>
      <c r="G167" s="116" t="s">
        <v>150</v>
      </c>
      <c r="H167" s="116" t="s">
        <v>307</v>
      </c>
      <c r="I167" s="117"/>
      <c r="J167" s="118">
        <f t="shared" si="9"/>
        <v>70.7</v>
      </c>
      <c r="K167" s="118">
        <f t="shared" si="9"/>
        <v>70.7</v>
      </c>
    </row>
    <row r="168" spans="1:11" s="87" customFormat="1" ht="63" x14ac:dyDescent="0.25">
      <c r="A168" s="88" t="s">
        <v>156</v>
      </c>
      <c r="B168" s="116" t="s">
        <v>94</v>
      </c>
      <c r="C168" s="116" t="s">
        <v>159</v>
      </c>
      <c r="D168" s="116" t="s">
        <v>279</v>
      </c>
      <c r="E168" s="116" t="s">
        <v>249</v>
      </c>
      <c r="F168" s="117">
        <v>9</v>
      </c>
      <c r="G168" s="116" t="s">
        <v>150</v>
      </c>
      <c r="H168" s="116" t="s">
        <v>307</v>
      </c>
      <c r="I168" s="117">
        <v>240</v>
      </c>
      <c r="J168" s="118">
        <v>70.7</v>
      </c>
      <c r="K168" s="118">
        <v>70.7</v>
      </c>
    </row>
    <row r="169" spans="1:11" s="87" customFormat="1" ht="31.5" x14ac:dyDescent="0.25">
      <c r="A169" s="114" t="s">
        <v>308</v>
      </c>
      <c r="B169" s="117">
        <v>871</v>
      </c>
      <c r="C169" s="116" t="s">
        <v>159</v>
      </c>
      <c r="D169" s="116" t="s">
        <v>284</v>
      </c>
      <c r="E169" s="116"/>
      <c r="F169" s="116"/>
      <c r="G169" s="116"/>
      <c r="H169" s="116"/>
      <c r="I169" s="117" t="s">
        <v>143</v>
      </c>
      <c r="J169" s="124">
        <f>J170</f>
        <v>30</v>
      </c>
      <c r="K169" s="124">
        <f>K170</f>
        <v>30</v>
      </c>
    </row>
    <row r="170" spans="1:11" s="87" customFormat="1" ht="126" x14ac:dyDescent="0.25">
      <c r="A170" s="88" t="s">
        <v>597</v>
      </c>
      <c r="B170" s="117">
        <v>871</v>
      </c>
      <c r="C170" s="116" t="s">
        <v>159</v>
      </c>
      <c r="D170" s="116" t="s">
        <v>284</v>
      </c>
      <c r="E170" s="116" t="s">
        <v>159</v>
      </c>
      <c r="F170" s="117">
        <v>0</v>
      </c>
      <c r="G170" s="116" t="s">
        <v>150</v>
      </c>
      <c r="H170" s="116" t="s">
        <v>148</v>
      </c>
      <c r="I170" s="117"/>
      <c r="J170" s="118">
        <f>J171+J173</f>
        <v>30</v>
      </c>
      <c r="K170" s="118">
        <f>K171+K173</f>
        <v>30</v>
      </c>
    </row>
    <row r="171" spans="1:11" s="87" customFormat="1" ht="204.75" hidden="1" x14ac:dyDescent="0.25">
      <c r="A171" s="88" t="s">
        <v>309</v>
      </c>
      <c r="B171" s="116" t="s">
        <v>94</v>
      </c>
      <c r="C171" s="116" t="s">
        <v>159</v>
      </c>
      <c r="D171" s="116" t="s">
        <v>284</v>
      </c>
      <c r="E171" s="116" t="s">
        <v>159</v>
      </c>
      <c r="F171" s="117">
        <v>0</v>
      </c>
      <c r="G171" s="116" t="s">
        <v>150</v>
      </c>
      <c r="H171" s="116" t="s">
        <v>310</v>
      </c>
      <c r="I171" s="117"/>
      <c r="J171" s="118">
        <f>J172</f>
        <v>0</v>
      </c>
      <c r="K171" s="118">
        <f>K172</f>
        <v>0</v>
      </c>
    </row>
    <row r="172" spans="1:11" s="87" customFormat="1" ht="94.5" hidden="1" x14ac:dyDescent="0.25">
      <c r="A172" s="88" t="s">
        <v>311</v>
      </c>
      <c r="B172" s="116" t="s">
        <v>94</v>
      </c>
      <c r="C172" s="116" t="s">
        <v>159</v>
      </c>
      <c r="D172" s="116" t="s">
        <v>284</v>
      </c>
      <c r="E172" s="116" t="s">
        <v>159</v>
      </c>
      <c r="F172" s="117">
        <v>0</v>
      </c>
      <c r="G172" s="116" t="s">
        <v>150</v>
      </c>
      <c r="H172" s="116" t="s">
        <v>310</v>
      </c>
      <c r="I172" s="117">
        <v>810</v>
      </c>
      <c r="J172" s="118">
        <v>0</v>
      </c>
      <c r="K172" s="118">
        <v>0</v>
      </c>
    </row>
    <row r="173" spans="1:11" ht="15.75" x14ac:dyDescent="0.25">
      <c r="A173" s="88" t="s">
        <v>312</v>
      </c>
      <c r="B173" s="116" t="s">
        <v>94</v>
      </c>
      <c r="C173" s="116" t="s">
        <v>159</v>
      </c>
      <c r="D173" s="116" t="s">
        <v>284</v>
      </c>
      <c r="E173" s="116" t="s">
        <v>159</v>
      </c>
      <c r="F173" s="117">
        <v>0</v>
      </c>
      <c r="G173" s="116" t="s">
        <v>150</v>
      </c>
      <c r="H173" s="116" t="s">
        <v>313</v>
      </c>
      <c r="I173" s="117"/>
      <c r="J173" s="118">
        <f>J174</f>
        <v>30</v>
      </c>
      <c r="K173" s="118">
        <f>K174</f>
        <v>30</v>
      </c>
    </row>
    <row r="174" spans="1:11" ht="94.5" x14ac:dyDescent="0.25">
      <c r="A174" s="88" t="s">
        <v>311</v>
      </c>
      <c r="B174" s="116" t="s">
        <v>94</v>
      </c>
      <c r="C174" s="116" t="s">
        <v>159</v>
      </c>
      <c r="D174" s="116" t="s">
        <v>284</v>
      </c>
      <c r="E174" s="116" t="s">
        <v>159</v>
      </c>
      <c r="F174" s="117">
        <v>0</v>
      </c>
      <c r="G174" s="116" t="s">
        <v>150</v>
      </c>
      <c r="H174" s="116" t="s">
        <v>313</v>
      </c>
      <c r="I174" s="117">
        <v>810</v>
      </c>
      <c r="J174" s="118">
        <v>30</v>
      </c>
      <c r="K174" s="118">
        <v>30</v>
      </c>
    </row>
    <row r="175" spans="1:11" ht="31.5" x14ac:dyDescent="0.25">
      <c r="A175" s="125" t="s">
        <v>431</v>
      </c>
      <c r="B175" s="116" t="s">
        <v>94</v>
      </c>
      <c r="C175" s="116" t="s">
        <v>217</v>
      </c>
      <c r="D175" s="117" t="s">
        <v>25</v>
      </c>
      <c r="E175" s="116"/>
      <c r="F175" s="117"/>
      <c r="G175" s="116"/>
      <c r="H175" s="116"/>
      <c r="I175" s="117"/>
      <c r="J175" s="118">
        <f>J176+J188+J193+J233</f>
        <v>44455.1</v>
      </c>
      <c r="K175" s="118">
        <f>K176+K188+K193+K233</f>
        <v>43365.7</v>
      </c>
    </row>
    <row r="176" spans="1:11" ht="15.75" x14ac:dyDescent="0.25">
      <c r="A176" s="114" t="s">
        <v>314</v>
      </c>
      <c r="B176" s="116" t="s">
        <v>94</v>
      </c>
      <c r="C176" s="116" t="s">
        <v>217</v>
      </c>
      <c r="D176" s="117" t="s">
        <v>141</v>
      </c>
      <c r="E176" s="116"/>
      <c r="F176" s="117"/>
      <c r="G176" s="116"/>
      <c r="H176" s="116"/>
      <c r="I176" s="117"/>
      <c r="J176" s="118">
        <f>J177+J184</f>
        <v>1121.7</v>
      </c>
      <c r="K176" s="118">
        <f>K177+K184</f>
        <v>1019.5</v>
      </c>
    </row>
    <row r="177" spans="1:11" ht="110.25" x14ac:dyDescent="0.25">
      <c r="A177" s="88" t="s">
        <v>317</v>
      </c>
      <c r="B177" s="116" t="s">
        <v>94</v>
      </c>
      <c r="C177" s="116" t="s">
        <v>217</v>
      </c>
      <c r="D177" s="116" t="s">
        <v>141</v>
      </c>
      <c r="E177" s="116" t="s">
        <v>217</v>
      </c>
      <c r="F177" s="117">
        <v>0</v>
      </c>
      <c r="G177" s="116" t="s">
        <v>150</v>
      </c>
      <c r="H177" s="116" t="s">
        <v>148</v>
      </c>
      <c r="I177" s="117"/>
      <c r="J177" s="118">
        <f>J178+J181</f>
        <v>100</v>
      </c>
      <c r="K177" s="118">
        <f>K178+K181</f>
        <v>100</v>
      </c>
    </row>
    <row r="178" spans="1:11" ht="47.25" x14ac:dyDescent="0.25">
      <c r="A178" s="88" t="s">
        <v>318</v>
      </c>
      <c r="B178" s="116" t="s">
        <v>94</v>
      </c>
      <c r="C178" s="116" t="s">
        <v>217</v>
      </c>
      <c r="D178" s="116" t="s">
        <v>141</v>
      </c>
      <c r="E178" s="116" t="s">
        <v>217</v>
      </c>
      <c r="F178" s="117">
        <v>1</v>
      </c>
      <c r="G178" s="116" t="s">
        <v>150</v>
      </c>
      <c r="H178" s="116" t="s">
        <v>148</v>
      </c>
      <c r="I178" s="117"/>
      <c r="J178" s="118">
        <f>J179</f>
        <v>100</v>
      </c>
      <c r="K178" s="118">
        <f>K179</f>
        <v>100</v>
      </c>
    </row>
    <row r="179" spans="1:11" ht="15.75" x14ac:dyDescent="0.25">
      <c r="A179" s="88" t="s">
        <v>319</v>
      </c>
      <c r="B179" s="116" t="s">
        <v>94</v>
      </c>
      <c r="C179" s="116" t="s">
        <v>217</v>
      </c>
      <c r="D179" s="116" t="s">
        <v>141</v>
      </c>
      <c r="E179" s="116" t="s">
        <v>217</v>
      </c>
      <c r="F179" s="117">
        <v>1</v>
      </c>
      <c r="G179" s="116" t="s">
        <v>150</v>
      </c>
      <c r="H179" s="116" t="s">
        <v>320</v>
      </c>
      <c r="I179" s="117"/>
      <c r="J179" s="118">
        <f>J180</f>
        <v>100</v>
      </c>
      <c r="K179" s="118">
        <f>K180</f>
        <v>100</v>
      </c>
    </row>
    <row r="180" spans="1:11" ht="63" x14ac:dyDescent="0.25">
      <c r="A180" s="88" t="s">
        <v>156</v>
      </c>
      <c r="B180" s="116" t="s">
        <v>94</v>
      </c>
      <c r="C180" s="116" t="s">
        <v>217</v>
      </c>
      <c r="D180" s="116" t="s">
        <v>141</v>
      </c>
      <c r="E180" s="116" t="s">
        <v>217</v>
      </c>
      <c r="F180" s="117">
        <v>1</v>
      </c>
      <c r="G180" s="116" t="s">
        <v>150</v>
      </c>
      <c r="H180" s="116" t="s">
        <v>320</v>
      </c>
      <c r="I180" s="117">
        <v>240</v>
      </c>
      <c r="J180" s="118">
        <v>100</v>
      </c>
      <c r="K180" s="118">
        <v>100</v>
      </c>
    </row>
    <row r="181" spans="1:11" ht="94.5" hidden="1" x14ac:dyDescent="0.25">
      <c r="A181" s="88" t="s">
        <v>321</v>
      </c>
      <c r="B181" s="116" t="s">
        <v>94</v>
      </c>
      <c r="C181" s="116" t="s">
        <v>217</v>
      </c>
      <c r="D181" s="116" t="s">
        <v>141</v>
      </c>
      <c r="E181" s="116" t="s">
        <v>217</v>
      </c>
      <c r="F181" s="117">
        <v>6</v>
      </c>
      <c r="G181" s="116" t="s">
        <v>150</v>
      </c>
      <c r="H181" s="116" t="s">
        <v>148</v>
      </c>
      <c r="I181" s="117"/>
      <c r="J181" s="118">
        <f>J182</f>
        <v>0</v>
      </c>
      <c r="K181" s="118">
        <f>K182</f>
        <v>0</v>
      </c>
    </row>
    <row r="182" spans="1:11" ht="31.5" hidden="1" x14ac:dyDescent="0.25">
      <c r="A182" s="88" t="s">
        <v>322</v>
      </c>
      <c r="B182" s="116" t="s">
        <v>94</v>
      </c>
      <c r="C182" s="116" t="s">
        <v>217</v>
      </c>
      <c r="D182" s="116" t="s">
        <v>141</v>
      </c>
      <c r="E182" s="116" t="s">
        <v>217</v>
      </c>
      <c r="F182" s="117">
        <v>6</v>
      </c>
      <c r="G182" s="116" t="s">
        <v>150</v>
      </c>
      <c r="H182" s="116" t="s">
        <v>323</v>
      </c>
      <c r="I182" s="117"/>
      <c r="J182" s="118">
        <f>J183</f>
        <v>0</v>
      </c>
      <c r="K182" s="118">
        <f>K183</f>
        <v>0</v>
      </c>
    </row>
    <row r="183" spans="1:11" ht="15.75" hidden="1" x14ac:dyDescent="0.25">
      <c r="A183" s="88" t="s">
        <v>324</v>
      </c>
      <c r="B183" s="116" t="s">
        <v>94</v>
      </c>
      <c r="C183" s="116" t="s">
        <v>217</v>
      </c>
      <c r="D183" s="116" t="s">
        <v>141</v>
      </c>
      <c r="E183" s="116" t="s">
        <v>217</v>
      </c>
      <c r="F183" s="117">
        <v>6</v>
      </c>
      <c r="G183" s="116" t="s">
        <v>150</v>
      </c>
      <c r="H183" s="116" t="s">
        <v>323</v>
      </c>
      <c r="I183" s="117">
        <v>410</v>
      </c>
      <c r="J183" s="118">
        <v>0</v>
      </c>
      <c r="K183" s="118">
        <v>0</v>
      </c>
    </row>
    <row r="184" spans="1:11" s="85" customFormat="1" ht="15.75" x14ac:dyDescent="0.25">
      <c r="A184" s="88" t="s">
        <v>248</v>
      </c>
      <c r="B184" s="116" t="s">
        <v>94</v>
      </c>
      <c r="C184" s="116" t="s">
        <v>217</v>
      </c>
      <c r="D184" s="117" t="s">
        <v>141</v>
      </c>
      <c r="E184" s="116" t="s">
        <v>249</v>
      </c>
      <c r="F184" s="117">
        <v>0</v>
      </c>
      <c r="G184" s="116" t="s">
        <v>150</v>
      </c>
      <c r="H184" s="116" t="s">
        <v>148</v>
      </c>
      <c r="I184" s="117"/>
      <c r="J184" s="118">
        <f t="shared" ref="J184:K186" si="10">J185</f>
        <v>1021.7</v>
      </c>
      <c r="K184" s="118">
        <f t="shared" si="10"/>
        <v>919.5</v>
      </c>
    </row>
    <row r="185" spans="1:11" ht="31.5" x14ac:dyDescent="0.25">
      <c r="A185" s="88" t="s">
        <v>250</v>
      </c>
      <c r="B185" s="116" t="s">
        <v>94</v>
      </c>
      <c r="C185" s="116" t="s">
        <v>217</v>
      </c>
      <c r="D185" s="117" t="s">
        <v>141</v>
      </c>
      <c r="E185" s="116" t="s">
        <v>249</v>
      </c>
      <c r="F185" s="117">
        <v>9</v>
      </c>
      <c r="G185" s="116" t="s">
        <v>150</v>
      </c>
      <c r="H185" s="116" t="s">
        <v>148</v>
      </c>
      <c r="I185" s="117"/>
      <c r="J185" s="118">
        <f t="shared" si="10"/>
        <v>1021.7</v>
      </c>
      <c r="K185" s="118">
        <f t="shared" si="10"/>
        <v>919.5</v>
      </c>
    </row>
    <row r="186" spans="1:11" ht="78.75" x14ac:dyDescent="0.25">
      <c r="A186" s="88" t="s">
        <v>325</v>
      </c>
      <c r="B186" s="116" t="s">
        <v>94</v>
      </c>
      <c r="C186" s="116" t="s">
        <v>217</v>
      </c>
      <c r="D186" s="117" t="s">
        <v>141</v>
      </c>
      <c r="E186" s="116" t="s">
        <v>249</v>
      </c>
      <c r="F186" s="117">
        <v>9</v>
      </c>
      <c r="G186" s="116" t="s">
        <v>150</v>
      </c>
      <c r="H186" s="116" t="s">
        <v>326</v>
      </c>
      <c r="I186" s="117"/>
      <c r="J186" s="118">
        <f t="shared" si="10"/>
        <v>1021.7</v>
      </c>
      <c r="K186" s="118">
        <f t="shared" si="10"/>
        <v>919.5</v>
      </c>
    </row>
    <row r="187" spans="1:11" ht="63" x14ac:dyDescent="0.25">
      <c r="A187" s="88" t="s">
        <v>156</v>
      </c>
      <c r="B187" s="116" t="s">
        <v>94</v>
      </c>
      <c r="C187" s="116" t="s">
        <v>217</v>
      </c>
      <c r="D187" s="117" t="s">
        <v>141</v>
      </c>
      <c r="E187" s="116" t="s">
        <v>249</v>
      </c>
      <c r="F187" s="117">
        <v>9</v>
      </c>
      <c r="G187" s="116" t="s">
        <v>150</v>
      </c>
      <c r="H187" s="116" t="s">
        <v>326</v>
      </c>
      <c r="I187" s="117">
        <v>240</v>
      </c>
      <c r="J187" s="118">
        <v>1021.7</v>
      </c>
      <c r="K187" s="118">
        <v>919.5</v>
      </c>
    </row>
    <row r="188" spans="1:11" ht="15.75" hidden="1" x14ac:dyDescent="0.25">
      <c r="A188" s="114" t="s">
        <v>327</v>
      </c>
      <c r="B188" s="116" t="s">
        <v>94</v>
      </c>
      <c r="C188" s="116" t="s">
        <v>217</v>
      </c>
      <c r="D188" s="116" t="s">
        <v>213</v>
      </c>
      <c r="E188" s="116"/>
      <c r="F188" s="117"/>
      <c r="G188" s="116"/>
      <c r="H188" s="116"/>
      <c r="I188" s="128"/>
      <c r="J188" s="118">
        <f t="shared" ref="J188:K191" si="11">J189</f>
        <v>0</v>
      </c>
      <c r="K188" s="118">
        <f t="shared" si="11"/>
        <v>0</v>
      </c>
    </row>
    <row r="189" spans="1:11" ht="110.25" hidden="1" x14ac:dyDescent="0.25">
      <c r="A189" s="88" t="s">
        <v>317</v>
      </c>
      <c r="B189" s="116" t="s">
        <v>94</v>
      </c>
      <c r="C189" s="116" t="s">
        <v>217</v>
      </c>
      <c r="D189" s="116" t="s">
        <v>213</v>
      </c>
      <c r="E189" s="116" t="s">
        <v>217</v>
      </c>
      <c r="F189" s="117">
        <v>0</v>
      </c>
      <c r="G189" s="116" t="s">
        <v>150</v>
      </c>
      <c r="H189" s="116" t="s">
        <v>148</v>
      </c>
      <c r="I189" s="128"/>
      <c r="J189" s="118">
        <f t="shared" si="11"/>
        <v>0</v>
      </c>
      <c r="K189" s="118">
        <f t="shared" si="11"/>
        <v>0</v>
      </c>
    </row>
    <row r="190" spans="1:11" ht="47.25" hidden="1" x14ac:dyDescent="0.25">
      <c r="A190" s="114" t="s">
        <v>419</v>
      </c>
      <c r="B190" s="116" t="s">
        <v>94</v>
      </c>
      <c r="C190" s="116" t="s">
        <v>217</v>
      </c>
      <c r="D190" s="116" t="s">
        <v>213</v>
      </c>
      <c r="E190" s="116" t="s">
        <v>217</v>
      </c>
      <c r="F190" s="117">
        <v>3</v>
      </c>
      <c r="G190" s="116" t="s">
        <v>150</v>
      </c>
      <c r="H190" s="116" t="s">
        <v>148</v>
      </c>
      <c r="I190" s="128"/>
      <c r="J190" s="118">
        <f t="shared" si="11"/>
        <v>0</v>
      </c>
      <c r="K190" s="118">
        <f t="shared" si="11"/>
        <v>0</v>
      </c>
    </row>
    <row r="191" spans="1:11" ht="15.75" hidden="1" x14ac:dyDescent="0.25">
      <c r="A191" s="114" t="s">
        <v>420</v>
      </c>
      <c r="B191" s="116" t="s">
        <v>94</v>
      </c>
      <c r="C191" s="116" t="s">
        <v>217</v>
      </c>
      <c r="D191" s="116" t="s">
        <v>213</v>
      </c>
      <c r="E191" s="116" t="s">
        <v>217</v>
      </c>
      <c r="F191" s="117">
        <v>3</v>
      </c>
      <c r="G191" s="116" t="s">
        <v>150</v>
      </c>
      <c r="H191" s="89">
        <v>29550</v>
      </c>
      <c r="I191" s="128"/>
      <c r="J191" s="118">
        <f t="shared" si="11"/>
        <v>0</v>
      </c>
      <c r="K191" s="118">
        <f t="shared" si="11"/>
        <v>0</v>
      </c>
    </row>
    <row r="192" spans="1:11" ht="63" hidden="1" x14ac:dyDescent="0.25">
      <c r="A192" s="88" t="s">
        <v>156</v>
      </c>
      <c r="B192" s="116" t="s">
        <v>94</v>
      </c>
      <c r="C192" s="116" t="s">
        <v>217</v>
      </c>
      <c r="D192" s="116" t="s">
        <v>213</v>
      </c>
      <c r="E192" s="116" t="s">
        <v>217</v>
      </c>
      <c r="F192" s="117">
        <v>3</v>
      </c>
      <c r="G192" s="116" t="s">
        <v>150</v>
      </c>
      <c r="H192" s="89">
        <v>29550</v>
      </c>
      <c r="I192" s="89">
        <v>240</v>
      </c>
      <c r="J192" s="118">
        <v>0</v>
      </c>
      <c r="K192" s="118">
        <v>0</v>
      </c>
    </row>
    <row r="193" spans="1:11" ht="15.75" x14ac:dyDescent="0.25">
      <c r="A193" s="114" t="s">
        <v>329</v>
      </c>
      <c r="B193" s="116" t="s">
        <v>94</v>
      </c>
      <c r="C193" s="116" t="s">
        <v>217</v>
      </c>
      <c r="D193" s="117" t="s">
        <v>145</v>
      </c>
      <c r="E193" s="116" t="s">
        <v>142</v>
      </c>
      <c r="F193" s="117"/>
      <c r="G193" s="116"/>
      <c r="H193" s="116"/>
      <c r="I193" s="117"/>
      <c r="J193" s="124">
        <f>J194+J225</f>
        <v>20819.199999999997</v>
      </c>
      <c r="K193" s="124">
        <f>K194+K225</f>
        <v>19599.699999999997</v>
      </c>
    </row>
    <row r="194" spans="1:11" ht="94.5" x14ac:dyDescent="0.25">
      <c r="A194" s="114" t="s">
        <v>596</v>
      </c>
      <c r="B194" s="116" t="s">
        <v>94</v>
      </c>
      <c r="C194" s="116" t="s">
        <v>217</v>
      </c>
      <c r="D194" s="116" t="s">
        <v>145</v>
      </c>
      <c r="E194" s="116" t="s">
        <v>145</v>
      </c>
      <c r="F194" s="117">
        <v>0</v>
      </c>
      <c r="G194" s="116" t="s">
        <v>150</v>
      </c>
      <c r="H194" s="116" t="s">
        <v>148</v>
      </c>
      <c r="I194" s="117"/>
      <c r="J194" s="118">
        <f>J195+J202</f>
        <v>19579.199999999997</v>
      </c>
      <c r="K194" s="118">
        <f>K195+K202</f>
        <v>18339.699999999997</v>
      </c>
    </row>
    <row r="195" spans="1:11" ht="63" x14ac:dyDescent="0.25">
      <c r="A195" s="88" t="s">
        <v>330</v>
      </c>
      <c r="B195" s="116" t="s">
        <v>94</v>
      </c>
      <c r="C195" s="116" t="s">
        <v>217</v>
      </c>
      <c r="D195" s="116" t="s">
        <v>145</v>
      </c>
      <c r="E195" s="116" t="s">
        <v>145</v>
      </c>
      <c r="F195" s="117">
        <v>2</v>
      </c>
      <c r="G195" s="116" t="s">
        <v>150</v>
      </c>
      <c r="H195" s="116" t="s">
        <v>148</v>
      </c>
      <c r="I195" s="117"/>
      <c r="J195" s="118">
        <f>J196+J198+J200</f>
        <v>8604.2999999999993</v>
      </c>
      <c r="K195" s="118">
        <f>K196+K198+K200</f>
        <v>8710.9</v>
      </c>
    </row>
    <row r="196" spans="1:11" ht="31.5" x14ac:dyDescent="0.25">
      <c r="A196" s="88" t="s">
        <v>421</v>
      </c>
      <c r="B196" s="116" t="s">
        <v>94</v>
      </c>
      <c r="C196" s="116" t="s">
        <v>217</v>
      </c>
      <c r="D196" s="116" t="s">
        <v>145</v>
      </c>
      <c r="E196" s="116" t="s">
        <v>145</v>
      </c>
      <c r="F196" s="117">
        <v>2</v>
      </c>
      <c r="G196" s="116" t="s">
        <v>150</v>
      </c>
      <c r="H196" s="116" t="s">
        <v>422</v>
      </c>
      <c r="I196" s="117"/>
      <c r="J196" s="118">
        <f>J197</f>
        <v>500</v>
      </c>
      <c r="K196" s="118">
        <f>K197</f>
        <v>500</v>
      </c>
    </row>
    <row r="197" spans="1:11" ht="15.75" x14ac:dyDescent="0.25">
      <c r="A197" s="88" t="s">
        <v>324</v>
      </c>
      <c r="B197" s="116" t="s">
        <v>94</v>
      </c>
      <c r="C197" s="116" t="s">
        <v>217</v>
      </c>
      <c r="D197" s="116" t="s">
        <v>145</v>
      </c>
      <c r="E197" s="116" t="s">
        <v>145</v>
      </c>
      <c r="F197" s="117">
        <v>2</v>
      </c>
      <c r="G197" s="116" t="s">
        <v>150</v>
      </c>
      <c r="H197" s="116" t="s">
        <v>422</v>
      </c>
      <c r="I197" s="117">
        <v>410</v>
      </c>
      <c r="J197" s="118">
        <v>500</v>
      </c>
      <c r="K197" s="118">
        <v>500</v>
      </c>
    </row>
    <row r="198" spans="1:11" ht="47.25" x14ac:dyDescent="0.25">
      <c r="A198" s="88" t="s">
        <v>333</v>
      </c>
      <c r="B198" s="116" t="s">
        <v>94</v>
      </c>
      <c r="C198" s="116" t="s">
        <v>217</v>
      </c>
      <c r="D198" s="116" t="s">
        <v>145</v>
      </c>
      <c r="E198" s="116" t="s">
        <v>145</v>
      </c>
      <c r="F198" s="117">
        <v>2</v>
      </c>
      <c r="G198" s="116" t="s">
        <v>150</v>
      </c>
      <c r="H198" s="116" t="s">
        <v>334</v>
      </c>
      <c r="I198" s="117"/>
      <c r="J198" s="118">
        <f>J199</f>
        <v>7104.3</v>
      </c>
      <c r="K198" s="118">
        <f>K199</f>
        <v>7210.9</v>
      </c>
    </row>
    <row r="199" spans="1:11" ht="63" x14ac:dyDescent="0.25">
      <c r="A199" s="88" t="s">
        <v>156</v>
      </c>
      <c r="B199" s="116" t="s">
        <v>94</v>
      </c>
      <c r="C199" s="116" t="s">
        <v>217</v>
      </c>
      <c r="D199" s="116" t="s">
        <v>145</v>
      </c>
      <c r="E199" s="116" t="s">
        <v>145</v>
      </c>
      <c r="F199" s="117">
        <v>2</v>
      </c>
      <c r="G199" s="116" t="s">
        <v>150</v>
      </c>
      <c r="H199" s="116" t="s">
        <v>334</v>
      </c>
      <c r="I199" s="117">
        <v>240</v>
      </c>
      <c r="J199" s="118">
        <v>7104.3</v>
      </c>
      <c r="K199" s="118">
        <v>7210.9</v>
      </c>
    </row>
    <row r="200" spans="1:11" ht="31.5" x14ac:dyDescent="0.25">
      <c r="A200" s="88" t="s">
        <v>335</v>
      </c>
      <c r="B200" s="116" t="s">
        <v>94</v>
      </c>
      <c r="C200" s="116" t="s">
        <v>217</v>
      </c>
      <c r="D200" s="116" t="s">
        <v>145</v>
      </c>
      <c r="E200" s="116" t="s">
        <v>145</v>
      </c>
      <c r="F200" s="117">
        <v>2</v>
      </c>
      <c r="G200" s="116" t="s">
        <v>150</v>
      </c>
      <c r="H200" s="116" t="s">
        <v>336</v>
      </c>
      <c r="I200" s="117"/>
      <c r="J200" s="118">
        <f>J201</f>
        <v>1000</v>
      </c>
      <c r="K200" s="118">
        <f>K201</f>
        <v>1000</v>
      </c>
    </row>
    <row r="201" spans="1:11" ht="63" x14ac:dyDescent="0.25">
      <c r="A201" s="88" t="s">
        <v>156</v>
      </c>
      <c r="B201" s="116" t="s">
        <v>94</v>
      </c>
      <c r="C201" s="116" t="s">
        <v>217</v>
      </c>
      <c r="D201" s="116" t="s">
        <v>145</v>
      </c>
      <c r="E201" s="116" t="s">
        <v>145</v>
      </c>
      <c r="F201" s="117">
        <v>2</v>
      </c>
      <c r="G201" s="116" t="s">
        <v>150</v>
      </c>
      <c r="H201" s="116" t="s">
        <v>336</v>
      </c>
      <c r="I201" s="117">
        <v>240</v>
      </c>
      <c r="J201" s="118">
        <v>1000</v>
      </c>
      <c r="K201" s="118">
        <v>1000</v>
      </c>
    </row>
    <row r="202" spans="1:11" ht="78.75" x14ac:dyDescent="0.25">
      <c r="A202" s="88" t="s">
        <v>315</v>
      </c>
      <c r="B202" s="116" t="s">
        <v>94</v>
      </c>
      <c r="C202" s="116" t="s">
        <v>217</v>
      </c>
      <c r="D202" s="116" t="s">
        <v>145</v>
      </c>
      <c r="E202" s="116" t="s">
        <v>145</v>
      </c>
      <c r="F202" s="117">
        <v>3</v>
      </c>
      <c r="G202" s="116" t="s">
        <v>150</v>
      </c>
      <c r="H202" s="116" t="s">
        <v>148</v>
      </c>
      <c r="I202" s="117"/>
      <c r="J202" s="118">
        <f>J203+J205+J207+J209+J211+J213+J215+J217+J219+J221+J223</f>
        <v>10974.9</v>
      </c>
      <c r="K202" s="118">
        <f>K203+K205+K207+K209+K211+K213+K215+K217+K219+K221+K223</f>
        <v>9628.7999999999993</v>
      </c>
    </row>
    <row r="203" spans="1:11" ht="31.5" x14ac:dyDescent="0.25">
      <c r="A203" s="88" t="s">
        <v>331</v>
      </c>
      <c r="B203" s="116" t="s">
        <v>94</v>
      </c>
      <c r="C203" s="116" t="s">
        <v>217</v>
      </c>
      <c r="D203" s="116" t="s">
        <v>145</v>
      </c>
      <c r="E203" s="116" t="s">
        <v>145</v>
      </c>
      <c r="F203" s="117">
        <v>3</v>
      </c>
      <c r="G203" s="116" t="s">
        <v>150</v>
      </c>
      <c r="H203" s="116" t="s">
        <v>332</v>
      </c>
      <c r="I203" s="117"/>
      <c r="J203" s="118">
        <f>J204</f>
        <v>300</v>
      </c>
      <c r="K203" s="118">
        <f>K204</f>
        <v>300</v>
      </c>
    </row>
    <row r="204" spans="1:11" ht="63" x14ac:dyDescent="0.25">
      <c r="A204" s="88" t="s">
        <v>156</v>
      </c>
      <c r="B204" s="116" t="s">
        <v>94</v>
      </c>
      <c r="C204" s="116" t="s">
        <v>217</v>
      </c>
      <c r="D204" s="116" t="s">
        <v>145</v>
      </c>
      <c r="E204" s="116" t="s">
        <v>145</v>
      </c>
      <c r="F204" s="117">
        <v>3</v>
      </c>
      <c r="G204" s="116" t="s">
        <v>150</v>
      </c>
      <c r="H204" s="116" t="s">
        <v>332</v>
      </c>
      <c r="I204" s="117">
        <v>240</v>
      </c>
      <c r="J204" s="118">
        <v>300</v>
      </c>
      <c r="K204" s="118">
        <v>300</v>
      </c>
    </row>
    <row r="205" spans="1:11" ht="15.75" x14ac:dyDescent="0.25">
      <c r="A205" s="88" t="s">
        <v>337</v>
      </c>
      <c r="B205" s="116" t="s">
        <v>94</v>
      </c>
      <c r="C205" s="116" t="s">
        <v>217</v>
      </c>
      <c r="D205" s="116" t="s">
        <v>145</v>
      </c>
      <c r="E205" s="116" t="s">
        <v>145</v>
      </c>
      <c r="F205" s="117">
        <v>3</v>
      </c>
      <c r="G205" s="116" t="s">
        <v>150</v>
      </c>
      <c r="H205" s="116" t="s">
        <v>338</v>
      </c>
      <c r="I205" s="117"/>
      <c r="J205" s="118">
        <f>J206</f>
        <v>400</v>
      </c>
      <c r="K205" s="118">
        <f>K206</f>
        <v>400</v>
      </c>
    </row>
    <row r="206" spans="1:11" ht="63" x14ac:dyDescent="0.25">
      <c r="A206" s="88" t="s">
        <v>156</v>
      </c>
      <c r="B206" s="116" t="s">
        <v>94</v>
      </c>
      <c r="C206" s="116" t="s">
        <v>217</v>
      </c>
      <c r="D206" s="116" t="s">
        <v>145</v>
      </c>
      <c r="E206" s="116" t="s">
        <v>145</v>
      </c>
      <c r="F206" s="117">
        <v>3</v>
      </c>
      <c r="G206" s="116" t="s">
        <v>150</v>
      </c>
      <c r="H206" s="116" t="s">
        <v>338</v>
      </c>
      <c r="I206" s="117">
        <v>240</v>
      </c>
      <c r="J206" s="118">
        <v>400</v>
      </c>
      <c r="K206" s="118">
        <v>400</v>
      </c>
    </row>
    <row r="207" spans="1:11" ht="31.5" x14ac:dyDescent="0.25">
      <c r="A207" s="88" t="s">
        <v>339</v>
      </c>
      <c r="B207" s="116" t="s">
        <v>94</v>
      </c>
      <c r="C207" s="116" t="s">
        <v>217</v>
      </c>
      <c r="D207" s="116" t="s">
        <v>145</v>
      </c>
      <c r="E207" s="116" t="s">
        <v>145</v>
      </c>
      <c r="F207" s="117">
        <v>3</v>
      </c>
      <c r="G207" s="116" t="s">
        <v>150</v>
      </c>
      <c r="H207" s="117">
        <v>29220</v>
      </c>
      <c r="I207" s="117"/>
      <c r="J207" s="118">
        <f>J208</f>
        <v>600</v>
      </c>
      <c r="K207" s="118">
        <f>K208</f>
        <v>600</v>
      </c>
    </row>
    <row r="208" spans="1:11" ht="63" x14ac:dyDescent="0.25">
      <c r="A208" s="88" t="s">
        <v>156</v>
      </c>
      <c r="B208" s="116" t="s">
        <v>94</v>
      </c>
      <c r="C208" s="116" t="s">
        <v>217</v>
      </c>
      <c r="D208" s="116" t="s">
        <v>145</v>
      </c>
      <c r="E208" s="116" t="s">
        <v>145</v>
      </c>
      <c r="F208" s="117">
        <v>3</v>
      </c>
      <c r="G208" s="116" t="s">
        <v>150</v>
      </c>
      <c r="H208" s="117">
        <v>29220</v>
      </c>
      <c r="I208" s="117">
        <v>240</v>
      </c>
      <c r="J208" s="118">
        <v>600</v>
      </c>
      <c r="K208" s="118">
        <v>600</v>
      </c>
    </row>
    <row r="209" spans="1:11" ht="31.5" x14ac:dyDescent="0.25">
      <c r="A209" s="88" t="s">
        <v>340</v>
      </c>
      <c r="B209" s="117">
        <v>871</v>
      </c>
      <c r="C209" s="116" t="s">
        <v>217</v>
      </c>
      <c r="D209" s="116" t="s">
        <v>145</v>
      </c>
      <c r="E209" s="116" t="s">
        <v>145</v>
      </c>
      <c r="F209" s="117">
        <v>3</v>
      </c>
      <c r="G209" s="116" t="s">
        <v>150</v>
      </c>
      <c r="H209" s="116" t="s">
        <v>341</v>
      </c>
      <c r="I209" s="117"/>
      <c r="J209" s="118">
        <f>J210</f>
        <v>3475.7</v>
      </c>
      <c r="K209" s="118">
        <f>K210</f>
        <v>3503.2</v>
      </c>
    </row>
    <row r="210" spans="1:11" ht="63" x14ac:dyDescent="0.25">
      <c r="A210" s="88" t="s">
        <v>156</v>
      </c>
      <c r="B210" s="117">
        <v>871</v>
      </c>
      <c r="C210" s="116" t="s">
        <v>217</v>
      </c>
      <c r="D210" s="116" t="s">
        <v>145</v>
      </c>
      <c r="E210" s="116" t="s">
        <v>145</v>
      </c>
      <c r="F210" s="117">
        <v>3</v>
      </c>
      <c r="G210" s="116" t="s">
        <v>150</v>
      </c>
      <c r="H210" s="116" t="s">
        <v>341</v>
      </c>
      <c r="I210" s="117">
        <v>240</v>
      </c>
      <c r="J210" s="118">
        <v>3475.7</v>
      </c>
      <c r="K210" s="118">
        <v>3503.2</v>
      </c>
    </row>
    <row r="211" spans="1:11" ht="31.5" x14ac:dyDescent="0.25">
      <c r="A211" s="88" t="s">
        <v>342</v>
      </c>
      <c r="B211" s="117">
        <v>871</v>
      </c>
      <c r="C211" s="116" t="s">
        <v>217</v>
      </c>
      <c r="D211" s="116" t="s">
        <v>145</v>
      </c>
      <c r="E211" s="116" t="s">
        <v>145</v>
      </c>
      <c r="F211" s="117">
        <v>3</v>
      </c>
      <c r="G211" s="116" t="s">
        <v>150</v>
      </c>
      <c r="H211" s="117">
        <v>29470</v>
      </c>
      <c r="I211" s="117"/>
      <c r="J211" s="118">
        <f>J212</f>
        <v>1199.2</v>
      </c>
      <c r="K211" s="118">
        <f>K212</f>
        <v>0</v>
      </c>
    </row>
    <row r="212" spans="1:11" ht="63" x14ac:dyDescent="0.25">
      <c r="A212" s="88" t="s">
        <v>156</v>
      </c>
      <c r="B212" s="117">
        <v>871</v>
      </c>
      <c r="C212" s="116" t="s">
        <v>217</v>
      </c>
      <c r="D212" s="116" t="s">
        <v>145</v>
      </c>
      <c r="E212" s="116" t="s">
        <v>145</v>
      </c>
      <c r="F212" s="117">
        <v>3</v>
      </c>
      <c r="G212" s="116" t="s">
        <v>150</v>
      </c>
      <c r="H212" s="117">
        <v>29470</v>
      </c>
      <c r="I212" s="117">
        <v>240</v>
      </c>
      <c r="J212" s="118">
        <v>1199.2</v>
      </c>
      <c r="K212" s="118">
        <v>0</v>
      </c>
    </row>
    <row r="213" spans="1:11" ht="31.5" x14ac:dyDescent="0.25">
      <c r="A213" s="88" t="s">
        <v>343</v>
      </c>
      <c r="B213" s="117">
        <v>871</v>
      </c>
      <c r="C213" s="116" t="s">
        <v>217</v>
      </c>
      <c r="D213" s="116" t="s">
        <v>145</v>
      </c>
      <c r="E213" s="116" t="s">
        <v>145</v>
      </c>
      <c r="F213" s="117">
        <v>3</v>
      </c>
      <c r="G213" s="116" t="s">
        <v>150</v>
      </c>
      <c r="H213" s="117">
        <v>29490</v>
      </c>
      <c r="I213" s="117"/>
      <c r="J213" s="118">
        <f>J214</f>
        <v>100</v>
      </c>
      <c r="K213" s="118">
        <f>K214</f>
        <v>100</v>
      </c>
    </row>
    <row r="214" spans="1:11" s="85" customFormat="1" ht="63" x14ac:dyDescent="0.25">
      <c r="A214" s="88" t="s">
        <v>156</v>
      </c>
      <c r="B214" s="117">
        <v>871</v>
      </c>
      <c r="C214" s="116" t="s">
        <v>217</v>
      </c>
      <c r="D214" s="116" t="s">
        <v>145</v>
      </c>
      <c r="E214" s="116" t="s">
        <v>145</v>
      </c>
      <c r="F214" s="117">
        <v>3</v>
      </c>
      <c r="G214" s="116" t="s">
        <v>150</v>
      </c>
      <c r="H214" s="117">
        <v>29490</v>
      </c>
      <c r="I214" s="117">
        <v>240</v>
      </c>
      <c r="J214" s="118">
        <v>100</v>
      </c>
      <c r="K214" s="118">
        <v>100</v>
      </c>
    </row>
    <row r="215" spans="1:11" ht="31.5" x14ac:dyDescent="0.25">
      <c r="A215" s="88" t="s">
        <v>345</v>
      </c>
      <c r="B215" s="117">
        <v>871</v>
      </c>
      <c r="C215" s="116" t="s">
        <v>217</v>
      </c>
      <c r="D215" s="116" t="s">
        <v>145</v>
      </c>
      <c r="E215" s="116" t="s">
        <v>145</v>
      </c>
      <c r="F215" s="117">
        <v>3</v>
      </c>
      <c r="G215" s="116" t="s">
        <v>150</v>
      </c>
      <c r="H215" s="116" t="s">
        <v>346</v>
      </c>
      <c r="I215" s="117"/>
      <c r="J215" s="118">
        <f>J216</f>
        <v>800</v>
      </c>
      <c r="K215" s="118">
        <f>K216</f>
        <v>800</v>
      </c>
    </row>
    <row r="216" spans="1:11" ht="63" x14ac:dyDescent="0.25">
      <c r="A216" s="88" t="s">
        <v>156</v>
      </c>
      <c r="B216" s="117">
        <v>871</v>
      </c>
      <c r="C216" s="116" t="s">
        <v>217</v>
      </c>
      <c r="D216" s="116" t="s">
        <v>145</v>
      </c>
      <c r="E216" s="116" t="s">
        <v>145</v>
      </c>
      <c r="F216" s="117">
        <v>3</v>
      </c>
      <c r="G216" s="116" t="s">
        <v>150</v>
      </c>
      <c r="H216" s="116" t="s">
        <v>346</v>
      </c>
      <c r="I216" s="117">
        <v>240</v>
      </c>
      <c r="J216" s="118">
        <v>800</v>
      </c>
      <c r="K216" s="118">
        <v>800</v>
      </c>
    </row>
    <row r="217" spans="1:11" ht="47.25" x14ac:dyDescent="0.25">
      <c r="A217" s="88" t="s">
        <v>347</v>
      </c>
      <c r="B217" s="117">
        <v>871</v>
      </c>
      <c r="C217" s="116" t="s">
        <v>217</v>
      </c>
      <c r="D217" s="116" t="s">
        <v>145</v>
      </c>
      <c r="E217" s="116" t="s">
        <v>145</v>
      </c>
      <c r="F217" s="117">
        <v>3</v>
      </c>
      <c r="G217" s="116" t="s">
        <v>150</v>
      </c>
      <c r="H217" s="116" t="s">
        <v>348</v>
      </c>
      <c r="I217" s="117"/>
      <c r="J217" s="118">
        <f>J218</f>
        <v>100</v>
      </c>
      <c r="K217" s="118">
        <f>K218</f>
        <v>100</v>
      </c>
    </row>
    <row r="218" spans="1:11" ht="63" x14ac:dyDescent="0.25">
      <c r="A218" s="88" t="s">
        <v>156</v>
      </c>
      <c r="B218" s="117">
        <v>871</v>
      </c>
      <c r="C218" s="116" t="s">
        <v>217</v>
      </c>
      <c r="D218" s="116" t="s">
        <v>145</v>
      </c>
      <c r="E218" s="116" t="s">
        <v>145</v>
      </c>
      <c r="F218" s="117">
        <v>3</v>
      </c>
      <c r="G218" s="116" t="s">
        <v>150</v>
      </c>
      <c r="H218" s="116" t="s">
        <v>348</v>
      </c>
      <c r="I218" s="117">
        <v>240</v>
      </c>
      <c r="J218" s="118">
        <v>100</v>
      </c>
      <c r="K218" s="118">
        <v>100</v>
      </c>
    </row>
    <row r="219" spans="1:11" ht="47.25" hidden="1" x14ac:dyDescent="0.25">
      <c r="A219" s="88" t="s">
        <v>349</v>
      </c>
      <c r="B219" s="117">
        <v>871</v>
      </c>
      <c r="C219" s="116" t="s">
        <v>217</v>
      </c>
      <c r="D219" s="116" t="s">
        <v>145</v>
      </c>
      <c r="E219" s="116" t="s">
        <v>145</v>
      </c>
      <c r="F219" s="117">
        <v>3</v>
      </c>
      <c r="G219" s="116" t="s">
        <v>150</v>
      </c>
      <c r="H219" s="116" t="s">
        <v>350</v>
      </c>
      <c r="I219" s="117"/>
      <c r="J219" s="118">
        <f>J220</f>
        <v>0</v>
      </c>
      <c r="K219" s="118">
        <f>K220</f>
        <v>0</v>
      </c>
    </row>
    <row r="220" spans="1:11" ht="63" hidden="1" x14ac:dyDescent="0.25">
      <c r="A220" s="88" t="s">
        <v>156</v>
      </c>
      <c r="B220" s="117">
        <v>871</v>
      </c>
      <c r="C220" s="116" t="s">
        <v>217</v>
      </c>
      <c r="D220" s="116" t="s">
        <v>145</v>
      </c>
      <c r="E220" s="116" t="s">
        <v>145</v>
      </c>
      <c r="F220" s="117">
        <v>3</v>
      </c>
      <c r="G220" s="116" t="s">
        <v>150</v>
      </c>
      <c r="H220" s="116" t="s">
        <v>350</v>
      </c>
      <c r="I220" s="117">
        <v>240</v>
      </c>
      <c r="J220" s="118">
        <v>0</v>
      </c>
      <c r="K220" s="118">
        <v>0</v>
      </c>
    </row>
    <row r="221" spans="1:11" ht="15.75" hidden="1" x14ac:dyDescent="0.25">
      <c r="A221" s="88" t="s">
        <v>351</v>
      </c>
      <c r="B221" s="117">
        <v>871</v>
      </c>
      <c r="C221" s="116" t="s">
        <v>217</v>
      </c>
      <c r="D221" s="116" t="s">
        <v>145</v>
      </c>
      <c r="E221" s="116" t="s">
        <v>145</v>
      </c>
      <c r="F221" s="117">
        <v>3</v>
      </c>
      <c r="G221" s="116" t="s">
        <v>150</v>
      </c>
      <c r="H221" s="116" t="s">
        <v>352</v>
      </c>
      <c r="I221" s="117"/>
      <c r="J221" s="118">
        <f>J222</f>
        <v>0</v>
      </c>
      <c r="K221" s="118">
        <f>K222</f>
        <v>0</v>
      </c>
    </row>
    <row r="222" spans="1:11" ht="63" hidden="1" x14ac:dyDescent="0.25">
      <c r="A222" s="88" t="s">
        <v>156</v>
      </c>
      <c r="B222" s="117">
        <v>871</v>
      </c>
      <c r="C222" s="116" t="s">
        <v>217</v>
      </c>
      <c r="D222" s="116" t="s">
        <v>145</v>
      </c>
      <c r="E222" s="116" t="s">
        <v>145</v>
      </c>
      <c r="F222" s="117">
        <v>3</v>
      </c>
      <c r="G222" s="116" t="s">
        <v>150</v>
      </c>
      <c r="H222" s="116" t="s">
        <v>352</v>
      </c>
      <c r="I222" s="117">
        <v>240</v>
      </c>
      <c r="J222" s="118">
        <v>0</v>
      </c>
      <c r="K222" s="118">
        <v>0</v>
      </c>
    </row>
    <row r="223" spans="1:11" ht="31.5" x14ac:dyDescent="0.25">
      <c r="A223" s="88" t="s">
        <v>448</v>
      </c>
      <c r="B223" s="117">
        <v>871</v>
      </c>
      <c r="C223" s="116" t="s">
        <v>217</v>
      </c>
      <c r="D223" s="116" t="s">
        <v>145</v>
      </c>
      <c r="E223" s="116" t="s">
        <v>145</v>
      </c>
      <c r="F223" s="117">
        <v>3</v>
      </c>
      <c r="G223" s="116" t="s">
        <v>150</v>
      </c>
      <c r="H223" s="116" t="s">
        <v>449</v>
      </c>
      <c r="I223" s="117"/>
      <c r="J223" s="118">
        <f>J224</f>
        <v>4000</v>
      </c>
      <c r="K223" s="118">
        <f>K224</f>
        <v>3825.6</v>
      </c>
    </row>
    <row r="224" spans="1:11" s="85" customFormat="1" ht="63" x14ac:dyDescent="0.25">
      <c r="A224" s="88" t="s">
        <v>156</v>
      </c>
      <c r="B224" s="117">
        <v>871</v>
      </c>
      <c r="C224" s="116" t="s">
        <v>217</v>
      </c>
      <c r="D224" s="116" t="s">
        <v>145</v>
      </c>
      <c r="E224" s="116" t="s">
        <v>145</v>
      </c>
      <c r="F224" s="117">
        <v>3</v>
      </c>
      <c r="G224" s="116" t="s">
        <v>150</v>
      </c>
      <c r="H224" s="116" t="s">
        <v>449</v>
      </c>
      <c r="I224" s="117">
        <v>240</v>
      </c>
      <c r="J224" s="118">
        <v>4000</v>
      </c>
      <c r="K224" s="118">
        <v>3825.6</v>
      </c>
    </row>
    <row r="225" spans="1:11" ht="110.25" x14ac:dyDescent="0.25">
      <c r="A225" s="88" t="s">
        <v>301</v>
      </c>
      <c r="B225" s="117">
        <v>871</v>
      </c>
      <c r="C225" s="116" t="s">
        <v>217</v>
      </c>
      <c r="D225" s="116" t="s">
        <v>145</v>
      </c>
      <c r="E225" s="116" t="s">
        <v>283</v>
      </c>
      <c r="F225" s="117">
        <v>0</v>
      </c>
      <c r="G225" s="116" t="s">
        <v>150</v>
      </c>
      <c r="H225" s="116" t="s">
        <v>148</v>
      </c>
      <c r="I225" s="117"/>
      <c r="J225" s="118">
        <f>J226</f>
        <v>1240</v>
      </c>
      <c r="K225" s="118">
        <f>K226</f>
        <v>1260</v>
      </c>
    </row>
    <row r="226" spans="1:11" ht="94.5" x14ac:dyDescent="0.25">
      <c r="A226" s="88" t="s">
        <v>353</v>
      </c>
      <c r="B226" s="117">
        <v>871</v>
      </c>
      <c r="C226" s="116" t="s">
        <v>217</v>
      </c>
      <c r="D226" s="116" t="s">
        <v>145</v>
      </c>
      <c r="E226" s="116" t="s">
        <v>283</v>
      </c>
      <c r="F226" s="117">
        <v>1</v>
      </c>
      <c r="G226" s="116" t="s">
        <v>150</v>
      </c>
      <c r="H226" s="116" t="s">
        <v>148</v>
      </c>
      <c r="I226" s="117"/>
      <c r="J226" s="118">
        <f>J227+J230</f>
        <v>1240</v>
      </c>
      <c r="K226" s="118">
        <f>K227+K230</f>
        <v>1260</v>
      </c>
    </row>
    <row r="227" spans="1:11" ht="47.25" x14ac:dyDescent="0.25">
      <c r="A227" s="88" t="s">
        <v>302</v>
      </c>
      <c r="B227" s="117">
        <v>871</v>
      </c>
      <c r="C227" s="116" t="s">
        <v>217</v>
      </c>
      <c r="D227" s="116" t="s">
        <v>145</v>
      </c>
      <c r="E227" s="116" t="s">
        <v>283</v>
      </c>
      <c r="F227" s="117">
        <v>1</v>
      </c>
      <c r="G227" s="116" t="s">
        <v>141</v>
      </c>
      <c r="H227" s="116" t="s">
        <v>148</v>
      </c>
      <c r="I227" s="117"/>
      <c r="J227" s="118">
        <f>J228</f>
        <v>840</v>
      </c>
      <c r="K227" s="118">
        <f>K228</f>
        <v>860</v>
      </c>
    </row>
    <row r="228" spans="1:11" ht="189" x14ac:dyDescent="0.25">
      <c r="A228" s="88" t="s">
        <v>600</v>
      </c>
      <c r="B228" s="117">
        <v>871</v>
      </c>
      <c r="C228" s="116" t="s">
        <v>217</v>
      </c>
      <c r="D228" s="116" t="s">
        <v>145</v>
      </c>
      <c r="E228" s="116" t="s">
        <v>283</v>
      </c>
      <c r="F228" s="117">
        <v>1</v>
      </c>
      <c r="G228" s="116" t="s">
        <v>141</v>
      </c>
      <c r="H228" s="116" t="s">
        <v>304</v>
      </c>
      <c r="I228" s="117"/>
      <c r="J228" s="118">
        <f>J229</f>
        <v>840</v>
      </c>
      <c r="K228" s="118">
        <f>K229</f>
        <v>860</v>
      </c>
    </row>
    <row r="229" spans="1:11" ht="63" x14ac:dyDescent="0.25">
      <c r="A229" s="88" t="s">
        <v>156</v>
      </c>
      <c r="B229" s="117">
        <v>871</v>
      </c>
      <c r="C229" s="116" t="s">
        <v>217</v>
      </c>
      <c r="D229" s="116" t="s">
        <v>145</v>
      </c>
      <c r="E229" s="116" t="s">
        <v>283</v>
      </c>
      <c r="F229" s="117">
        <v>1</v>
      </c>
      <c r="G229" s="116" t="s">
        <v>141</v>
      </c>
      <c r="H229" s="116" t="s">
        <v>304</v>
      </c>
      <c r="I229" s="117">
        <v>240</v>
      </c>
      <c r="J229" s="118">
        <v>840</v>
      </c>
      <c r="K229" s="118">
        <v>860</v>
      </c>
    </row>
    <row r="230" spans="1:11" ht="47.25" x14ac:dyDescent="0.25">
      <c r="A230" s="88" t="s">
        <v>355</v>
      </c>
      <c r="B230" s="117">
        <v>871</v>
      </c>
      <c r="C230" s="116" t="s">
        <v>217</v>
      </c>
      <c r="D230" s="116" t="s">
        <v>145</v>
      </c>
      <c r="E230" s="116" t="s">
        <v>283</v>
      </c>
      <c r="F230" s="117">
        <v>1</v>
      </c>
      <c r="G230" s="116" t="s">
        <v>213</v>
      </c>
      <c r="H230" s="116" t="s">
        <v>148</v>
      </c>
      <c r="I230" s="117"/>
      <c r="J230" s="118">
        <f>J231</f>
        <v>400</v>
      </c>
      <c r="K230" s="118">
        <f>K231</f>
        <v>400</v>
      </c>
    </row>
    <row r="231" spans="1:11" ht="189" x14ac:dyDescent="0.25">
      <c r="A231" s="88" t="s">
        <v>354</v>
      </c>
      <c r="B231" s="117">
        <v>871</v>
      </c>
      <c r="C231" s="116" t="s">
        <v>217</v>
      </c>
      <c r="D231" s="116" t="s">
        <v>145</v>
      </c>
      <c r="E231" s="116" t="s">
        <v>283</v>
      </c>
      <c r="F231" s="117">
        <v>1</v>
      </c>
      <c r="G231" s="116" t="s">
        <v>213</v>
      </c>
      <c r="H231" s="116" t="s">
        <v>304</v>
      </c>
      <c r="I231" s="117"/>
      <c r="J231" s="118">
        <f>J232</f>
        <v>400</v>
      </c>
      <c r="K231" s="118">
        <f>K232</f>
        <v>400</v>
      </c>
    </row>
    <row r="232" spans="1:11" ht="63" x14ac:dyDescent="0.25">
      <c r="A232" s="88" t="s">
        <v>156</v>
      </c>
      <c r="B232" s="117">
        <v>871</v>
      </c>
      <c r="C232" s="116" t="s">
        <v>217</v>
      </c>
      <c r="D232" s="116" t="s">
        <v>145</v>
      </c>
      <c r="E232" s="116" t="s">
        <v>283</v>
      </c>
      <c r="F232" s="117">
        <v>1</v>
      </c>
      <c r="G232" s="116" t="s">
        <v>213</v>
      </c>
      <c r="H232" s="116" t="s">
        <v>304</v>
      </c>
      <c r="I232" s="117">
        <v>240</v>
      </c>
      <c r="J232" s="118">
        <v>400</v>
      </c>
      <c r="K232" s="118">
        <v>400</v>
      </c>
    </row>
    <row r="233" spans="1:11" ht="47.25" x14ac:dyDescent="0.25">
      <c r="A233" s="88" t="s">
        <v>357</v>
      </c>
      <c r="B233" s="117">
        <v>871</v>
      </c>
      <c r="C233" s="116" t="s">
        <v>217</v>
      </c>
      <c r="D233" s="116" t="s">
        <v>217</v>
      </c>
      <c r="E233" s="116" t="s">
        <v>150</v>
      </c>
      <c r="F233" s="117">
        <v>0</v>
      </c>
      <c r="G233" s="116" t="s">
        <v>150</v>
      </c>
      <c r="H233" s="116" t="s">
        <v>148</v>
      </c>
      <c r="I233" s="117"/>
      <c r="J233" s="118">
        <f>J234+J240</f>
        <v>22514.2</v>
      </c>
      <c r="K233" s="118">
        <f>K234+K240</f>
        <v>22746.5</v>
      </c>
    </row>
    <row r="234" spans="1:11" ht="94.5" x14ac:dyDescent="0.25">
      <c r="A234" s="114" t="s">
        <v>596</v>
      </c>
      <c r="B234" s="117">
        <v>871</v>
      </c>
      <c r="C234" s="116" t="s">
        <v>217</v>
      </c>
      <c r="D234" s="116" t="s">
        <v>217</v>
      </c>
      <c r="E234" s="116" t="s">
        <v>145</v>
      </c>
      <c r="F234" s="117">
        <v>0</v>
      </c>
      <c r="G234" s="116" t="s">
        <v>150</v>
      </c>
      <c r="H234" s="116" t="s">
        <v>148</v>
      </c>
      <c r="I234" s="117"/>
      <c r="J234" s="118">
        <f>J235</f>
        <v>21944.2</v>
      </c>
      <c r="K234" s="118">
        <f>K235</f>
        <v>22196.5</v>
      </c>
    </row>
    <row r="235" spans="1:11" ht="31.5" x14ac:dyDescent="0.25">
      <c r="A235" s="88" t="s">
        <v>358</v>
      </c>
      <c r="B235" s="117">
        <v>871</v>
      </c>
      <c r="C235" s="116" t="s">
        <v>217</v>
      </c>
      <c r="D235" s="116" t="s">
        <v>217</v>
      </c>
      <c r="E235" s="116" t="s">
        <v>145</v>
      </c>
      <c r="F235" s="117">
        <v>4</v>
      </c>
      <c r="G235" s="116" t="s">
        <v>150</v>
      </c>
      <c r="H235" s="116" t="s">
        <v>148</v>
      </c>
      <c r="I235" s="117"/>
      <c r="J235" s="118">
        <f>J236</f>
        <v>21944.2</v>
      </c>
      <c r="K235" s="118">
        <f>K236</f>
        <v>22196.5</v>
      </c>
    </row>
    <row r="236" spans="1:11" ht="47.25" x14ac:dyDescent="0.25">
      <c r="A236" s="88" t="s">
        <v>359</v>
      </c>
      <c r="B236" s="117">
        <v>871</v>
      </c>
      <c r="C236" s="116" t="s">
        <v>217</v>
      </c>
      <c r="D236" s="116" t="s">
        <v>217</v>
      </c>
      <c r="E236" s="116" t="s">
        <v>145</v>
      </c>
      <c r="F236" s="117">
        <v>4</v>
      </c>
      <c r="G236" s="116" t="s">
        <v>150</v>
      </c>
      <c r="H236" s="116" t="s">
        <v>360</v>
      </c>
      <c r="I236" s="117"/>
      <c r="J236" s="118">
        <f>SUM(J237:J239)</f>
        <v>21944.2</v>
      </c>
      <c r="K236" s="118">
        <f>SUM(K237:K239)</f>
        <v>22196.5</v>
      </c>
    </row>
    <row r="237" spans="1:11" ht="47.25" x14ac:dyDescent="0.25">
      <c r="A237" s="114" t="s">
        <v>361</v>
      </c>
      <c r="B237" s="117">
        <v>871</v>
      </c>
      <c r="C237" s="116" t="s">
        <v>217</v>
      </c>
      <c r="D237" s="116" t="s">
        <v>217</v>
      </c>
      <c r="E237" s="116" t="s">
        <v>145</v>
      </c>
      <c r="F237" s="117">
        <v>4</v>
      </c>
      <c r="G237" s="116" t="s">
        <v>150</v>
      </c>
      <c r="H237" s="116" t="s">
        <v>360</v>
      </c>
      <c r="I237" s="117">
        <v>110</v>
      </c>
      <c r="J237" s="118">
        <v>17900.8</v>
      </c>
      <c r="K237" s="118">
        <v>18616.5</v>
      </c>
    </row>
    <row r="238" spans="1:11" ht="63" x14ac:dyDescent="0.25">
      <c r="A238" s="88" t="s">
        <v>156</v>
      </c>
      <c r="B238" s="117">
        <v>871</v>
      </c>
      <c r="C238" s="116" t="s">
        <v>217</v>
      </c>
      <c r="D238" s="116" t="s">
        <v>217</v>
      </c>
      <c r="E238" s="116" t="s">
        <v>145</v>
      </c>
      <c r="F238" s="117">
        <v>4</v>
      </c>
      <c r="G238" s="116" t="s">
        <v>150</v>
      </c>
      <c r="H238" s="116" t="s">
        <v>360</v>
      </c>
      <c r="I238" s="117">
        <v>240</v>
      </c>
      <c r="J238" s="118">
        <v>3996.4</v>
      </c>
      <c r="K238" s="118">
        <v>3533</v>
      </c>
    </row>
    <row r="239" spans="1:11" ht="31.5" x14ac:dyDescent="0.25">
      <c r="A239" s="114" t="s">
        <v>157</v>
      </c>
      <c r="B239" s="117">
        <v>871</v>
      </c>
      <c r="C239" s="116" t="s">
        <v>217</v>
      </c>
      <c r="D239" s="116" t="s">
        <v>217</v>
      </c>
      <c r="E239" s="116" t="s">
        <v>145</v>
      </c>
      <c r="F239" s="117">
        <v>4</v>
      </c>
      <c r="G239" s="116" t="s">
        <v>150</v>
      </c>
      <c r="H239" s="116" t="s">
        <v>360</v>
      </c>
      <c r="I239" s="117">
        <v>850</v>
      </c>
      <c r="J239" s="118">
        <v>47</v>
      </c>
      <c r="K239" s="118">
        <v>47</v>
      </c>
    </row>
    <row r="240" spans="1:11" ht="110.25" x14ac:dyDescent="0.25">
      <c r="A240" s="114" t="s">
        <v>206</v>
      </c>
      <c r="B240" s="117">
        <v>871</v>
      </c>
      <c r="C240" s="116" t="s">
        <v>217</v>
      </c>
      <c r="D240" s="116" t="s">
        <v>217</v>
      </c>
      <c r="E240" s="116" t="s">
        <v>184</v>
      </c>
      <c r="F240" s="117">
        <v>0</v>
      </c>
      <c r="G240" s="116" t="s">
        <v>150</v>
      </c>
      <c r="H240" s="116" t="s">
        <v>148</v>
      </c>
      <c r="I240" s="117"/>
      <c r="J240" s="118">
        <f>J241</f>
        <v>570</v>
      </c>
      <c r="K240" s="118">
        <f>K241</f>
        <v>550</v>
      </c>
    </row>
    <row r="241" spans="1:11" ht="47.25" x14ac:dyDescent="0.25">
      <c r="A241" s="114" t="s">
        <v>362</v>
      </c>
      <c r="B241" s="116" t="s">
        <v>94</v>
      </c>
      <c r="C241" s="116" t="s">
        <v>217</v>
      </c>
      <c r="D241" s="116" t="s">
        <v>217</v>
      </c>
      <c r="E241" s="116" t="s">
        <v>184</v>
      </c>
      <c r="F241" s="117">
        <v>2</v>
      </c>
      <c r="G241" s="116" t="s">
        <v>150</v>
      </c>
      <c r="H241" s="116" t="s">
        <v>148</v>
      </c>
      <c r="I241" s="117"/>
      <c r="J241" s="118">
        <f>J242+J245+J248</f>
        <v>570</v>
      </c>
      <c r="K241" s="118">
        <f>K242+K245+K248</f>
        <v>550</v>
      </c>
    </row>
    <row r="242" spans="1:11" ht="31.5" x14ac:dyDescent="0.25">
      <c r="A242" s="114" t="s">
        <v>208</v>
      </c>
      <c r="B242" s="116" t="s">
        <v>94</v>
      </c>
      <c r="C242" s="116" t="s">
        <v>217</v>
      </c>
      <c r="D242" s="116" t="s">
        <v>217</v>
      </c>
      <c r="E242" s="116" t="s">
        <v>184</v>
      </c>
      <c r="F242" s="117">
        <v>2</v>
      </c>
      <c r="G242" s="116" t="s">
        <v>141</v>
      </c>
      <c r="H242" s="116" t="s">
        <v>148</v>
      </c>
      <c r="I242" s="117"/>
      <c r="J242" s="118">
        <f>J243</f>
        <v>50</v>
      </c>
      <c r="K242" s="118">
        <f>K243</f>
        <v>50</v>
      </c>
    </row>
    <row r="243" spans="1:11" ht="78.75" x14ac:dyDescent="0.25">
      <c r="A243" s="88" t="s">
        <v>209</v>
      </c>
      <c r="B243" s="116" t="s">
        <v>94</v>
      </c>
      <c r="C243" s="116" t="s">
        <v>217</v>
      </c>
      <c r="D243" s="116" t="s">
        <v>217</v>
      </c>
      <c r="E243" s="116" t="s">
        <v>184</v>
      </c>
      <c r="F243" s="116" t="s">
        <v>180</v>
      </c>
      <c r="G243" s="116" t="s">
        <v>141</v>
      </c>
      <c r="H243" s="116" t="s">
        <v>211</v>
      </c>
      <c r="I243" s="116"/>
      <c r="J243" s="118">
        <f>J244</f>
        <v>50</v>
      </c>
      <c r="K243" s="118">
        <f>K244</f>
        <v>50</v>
      </c>
    </row>
    <row r="244" spans="1:11" s="85" customFormat="1" ht="63" x14ac:dyDescent="0.25">
      <c r="A244" s="88" t="s">
        <v>156</v>
      </c>
      <c r="B244" s="116" t="s">
        <v>94</v>
      </c>
      <c r="C244" s="116" t="s">
        <v>217</v>
      </c>
      <c r="D244" s="116" t="s">
        <v>217</v>
      </c>
      <c r="E244" s="116" t="s">
        <v>184</v>
      </c>
      <c r="F244" s="116" t="s">
        <v>180</v>
      </c>
      <c r="G244" s="116" t="s">
        <v>141</v>
      </c>
      <c r="H244" s="116" t="s">
        <v>211</v>
      </c>
      <c r="I244" s="116" t="s">
        <v>164</v>
      </c>
      <c r="J244" s="118">
        <v>50</v>
      </c>
      <c r="K244" s="118">
        <v>50</v>
      </c>
    </row>
    <row r="245" spans="1:11" ht="15.75" x14ac:dyDescent="0.25">
      <c r="A245" s="114" t="s">
        <v>363</v>
      </c>
      <c r="B245" s="116" t="s">
        <v>94</v>
      </c>
      <c r="C245" s="116" t="s">
        <v>217</v>
      </c>
      <c r="D245" s="116" t="s">
        <v>217</v>
      </c>
      <c r="E245" s="116" t="s">
        <v>184</v>
      </c>
      <c r="F245" s="117">
        <v>2</v>
      </c>
      <c r="G245" s="116" t="s">
        <v>213</v>
      </c>
      <c r="H245" s="116"/>
      <c r="I245" s="117"/>
      <c r="J245" s="118">
        <f>J246</f>
        <v>500</v>
      </c>
      <c r="K245" s="118">
        <f>K246</f>
        <v>500</v>
      </c>
    </row>
    <row r="246" spans="1:11" ht="78.75" x14ac:dyDescent="0.25">
      <c r="A246" s="88" t="s">
        <v>209</v>
      </c>
      <c r="B246" s="116" t="s">
        <v>94</v>
      </c>
      <c r="C246" s="116" t="s">
        <v>217</v>
      </c>
      <c r="D246" s="116" t="s">
        <v>217</v>
      </c>
      <c r="E246" s="116" t="s">
        <v>184</v>
      </c>
      <c r="F246" s="116" t="s">
        <v>180</v>
      </c>
      <c r="G246" s="116" t="s">
        <v>213</v>
      </c>
      <c r="H246" s="116" t="s">
        <v>211</v>
      </c>
      <c r="I246" s="116"/>
      <c r="J246" s="118">
        <f>J247</f>
        <v>500</v>
      </c>
      <c r="K246" s="118">
        <f>K247</f>
        <v>500</v>
      </c>
    </row>
    <row r="247" spans="1:11" ht="63" x14ac:dyDescent="0.25">
      <c r="A247" s="88" t="s">
        <v>156</v>
      </c>
      <c r="B247" s="116" t="s">
        <v>94</v>
      </c>
      <c r="C247" s="116" t="s">
        <v>217</v>
      </c>
      <c r="D247" s="116" t="s">
        <v>217</v>
      </c>
      <c r="E247" s="116" t="s">
        <v>184</v>
      </c>
      <c r="F247" s="116" t="s">
        <v>180</v>
      </c>
      <c r="G247" s="116" t="s">
        <v>213</v>
      </c>
      <c r="H247" s="116" t="s">
        <v>211</v>
      </c>
      <c r="I247" s="116" t="s">
        <v>164</v>
      </c>
      <c r="J247" s="118">
        <v>500</v>
      </c>
      <c r="K247" s="118">
        <v>500</v>
      </c>
    </row>
    <row r="248" spans="1:11" ht="47.25" x14ac:dyDescent="0.25">
      <c r="A248" s="114" t="s">
        <v>218</v>
      </c>
      <c r="B248" s="116" t="s">
        <v>94</v>
      </c>
      <c r="C248" s="116" t="s">
        <v>217</v>
      </c>
      <c r="D248" s="116" t="s">
        <v>217</v>
      </c>
      <c r="E248" s="116" t="s">
        <v>184</v>
      </c>
      <c r="F248" s="116" t="s">
        <v>180</v>
      </c>
      <c r="G248" s="116" t="s">
        <v>145</v>
      </c>
      <c r="H248" s="116" t="s">
        <v>148</v>
      </c>
      <c r="I248" s="116"/>
      <c r="J248" s="118">
        <f>J249</f>
        <v>20</v>
      </c>
      <c r="K248" s="118">
        <f>K249</f>
        <v>0</v>
      </c>
    </row>
    <row r="249" spans="1:11" s="85" customFormat="1" ht="78.75" x14ac:dyDescent="0.25">
      <c r="A249" s="88" t="s">
        <v>209</v>
      </c>
      <c r="B249" s="116" t="s">
        <v>94</v>
      </c>
      <c r="C249" s="116" t="s">
        <v>217</v>
      </c>
      <c r="D249" s="116" t="s">
        <v>217</v>
      </c>
      <c r="E249" s="116" t="s">
        <v>184</v>
      </c>
      <c r="F249" s="116" t="s">
        <v>180</v>
      </c>
      <c r="G249" s="116" t="s">
        <v>145</v>
      </c>
      <c r="H249" s="116" t="s">
        <v>211</v>
      </c>
      <c r="I249" s="116"/>
      <c r="J249" s="118">
        <f>J250</f>
        <v>20</v>
      </c>
      <c r="K249" s="118">
        <f>K250</f>
        <v>0</v>
      </c>
    </row>
    <row r="250" spans="1:11" ht="63" x14ac:dyDescent="0.25">
      <c r="A250" s="88" t="s">
        <v>156</v>
      </c>
      <c r="B250" s="116" t="s">
        <v>94</v>
      </c>
      <c r="C250" s="116" t="s">
        <v>217</v>
      </c>
      <c r="D250" s="116" t="s">
        <v>217</v>
      </c>
      <c r="E250" s="116" t="s">
        <v>184</v>
      </c>
      <c r="F250" s="116" t="s">
        <v>180</v>
      </c>
      <c r="G250" s="116" t="s">
        <v>145</v>
      </c>
      <c r="H250" s="116" t="s">
        <v>211</v>
      </c>
      <c r="I250" s="116" t="s">
        <v>164</v>
      </c>
      <c r="J250" s="118">
        <v>20</v>
      </c>
      <c r="K250" s="118">
        <v>0</v>
      </c>
    </row>
    <row r="251" spans="1:11" ht="15.75" x14ac:dyDescent="0.25">
      <c r="A251" s="125" t="s">
        <v>432</v>
      </c>
      <c r="B251" s="116" t="s">
        <v>94</v>
      </c>
      <c r="C251" s="116" t="s">
        <v>184</v>
      </c>
      <c r="D251" s="116"/>
      <c r="E251" s="116"/>
      <c r="F251" s="117"/>
      <c r="G251" s="116"/>
      <c r="H251" s="116"/>
      <c r="I251" s="117"/>
      <c r="J251" s="124">
        <f>J252+J256</f>
        <v>130</v>
      </c>
      <c r="K251" s="124">
        <f>K252+K256</f>
        <v>130</v>
      </c>
    </row>
    <row r="252" spans="1:11" ht="47.25" x14ac:dyDescent="0.25">
      <c r="A252" s="126" t="s">
        <v>364</v>
      </c>
      <c r="B252" s="116" t="s">
        <v>94</v>
      </c>
      <c r="C252" s="116" t="s">
        <v>184</v>
      </c>
      <c r="D252" s="116" t="s">
        <v>217</v>
      </c>
      <c r="E252" s="116"/>
      <c r="F252" s="117"/>
      <c r="G252" s="116"/>
      <c r="H252" s="116"/>
      <c r="I252" s="117"/>
      <c r="J252" s="118">
        <f t="shared" ref="J252:K254" si="12">J253</f>
        <v>30</v>
      </c>
      <c r="K252" s="118">
        <f t="shared" si="12"/>
        <v>30</v>
      </c>
    </row>
    <row r="253" spans="1:11" ht="204.75" x14ac:dyDescent="0.25">
      <c r="A253" s="114" t="s">
        <v>365</v>
      </c>
      <c r="B253" s="116" t="s">
        <v>94</v>
      </c>
      <c r="C253" s="116" t="s">
        <v>184</v>
      </c>
      <c r="D253" s="116" t="s">
        <v>217</v>
      </c>
      <c r="E253" s="116" t="s">
        <v>254</v>
      </c>
      <c r="F253" s="117">
        <v>0</v>
      </c>
      <c r="G253" s="116" t="s">
        <v>150</v>
      </c>
      <c r="H253" s="116" t="s">
        <v>148</v>
      </c>
      <c r="I253" s="117"/>
      <c r="J253" s="118">
        <f t="shared" si="12"/>
        <v>30</v>
      </c>
      <c r="K253" s="118">
        <f t="shared" si="12"/>
        <v>30</v>
      </c>
    </row>
    <row r="254" spans="1:11" ht="47.25" x14ac:dyDescent="0.25">
      <c r="A254" s="88" t="s">
        <v>366</v>
      </c>
      <c r="B254" s="116" t="s">
        <v>94</v>
      </c>
      <c r="C254" s="116" t="s">
        <v>184</v>
      </c>
      <c r="D254" s="116" t="s">
        <v>217</v>
      </c>
      <c r="E254" s="116" t="s">
        <v>254</v>
      </c>
      <c r="F254" s="117">
        <v>0</v>
      </c>
      <c r="G254" s="116" t="s">
        <v>150</v>
      </c>
      <c r="H254" s="116" t="s">
        <v>367</v>
      </c>
      <c r="I254" s="117"/>
      <c r="J254" s="118">
        <f t="shared" si="12"/>
        <v>30</v>
      </c>
      <c r="K254" s="118">
        <f t="shared" si="12"/>
        <v>30</v>
      </c>
    </row>
    <row r="255" spans="1:11" ht="63" x14ac:dyDescent="0.25">
      <c r="A255" s="88" t="s">
        <v>156</v>
      </c>
      <c r="B255" s="116" t="s">
        <v>94</v>
      </c>
      <c r="C255" s="116" t="s">
        <v>184</v>
      </c>
      <c r="D255" s="116" t="s">
        <v>217</v>
      </c>
      <c r="E255" s="116" t="s">
        <v>254</v>
      </c>
      <c r="F255" s="117">
        <v>0</v>
      </c>
      <c r="G255" s="116" t="s">
        <v>150</v>
      </c>
      <c r="H255" s="116" t="s">
        <v>367</v>
      </c>
      <c r="I255" s="117">
        <v>240</v>
      </c>
      <c r="J255" s="118">
        <v>30</v>
      </c>
      <c r="K255" s="118">
        <v>30</v>
      </c>
    </row>
    <row r="256" spans="1:11" ht="15.75" x14ac:dyDescent="0.25">
      <c r="A256" s="114" t="s">
        <v>368</v>
      </c>
      <c r="B256" s="116" t="s">
        <v>94</v>
      </c>
      <c r="C256" s="116" t="s">
        <v>184</v>
      </c>
      <c r="D256" s="116" t="s">
        <v>184</v>
      </c>
      <c r="E256" s="116"/>
      <c r="F256" s="117"/>
      <c r="G256" s="116"/>
      <c r="H256" s="116"/>
      <c r="I256" s="117"/>
      <c r="J256" s="124">
        <f>J257</f>
        <v>100</v>
      </c>
      <c r="K256" s="124">
        <f>K257</f>
        <v>100</v>
      </c>
    </row>
    <row r="257" spans="1:30" ht="110.25" x14ac:dyDescent="0.25">
      <c r="A257" s="88" t="s">
        <v>598</v>
      </c>
      <c r="B257" s="116" t="s">
        <v>94</v>
      </c>
      <c r="C257" s="116" t="s">
        <v>184</v>
      </c>
      <c r="D257" s="116" t="s">
        <v>184</v>
      </c>
      <c r="E257" s="116" t="s">
        <v>179</v>
      </c>
      <c r="F257" s="117">
        <v>0</v>
      </c>
      <c r="G257" s="116" t="s">
        <v>150</v>
      </c>
      <c r="H257" s="116" t="s">
        <v>148</v>
      </c>
      <c r="I257" s="117"/>
      <c r="J257" s="124">
        <f>J258</f>
        <v>100</v>
      </c>
      <c r="K257" s="124">
        <f>K258</f>
        <v>100</v>
      </c>
    </row>
    <row r="258" spans="1:30" ht="15.75" x14ac:dyDescent="0.25">
      <c r="A258" s="114" t="s">
        <v>368</v>
      </c>
      <c r="B258" s="116" t="s">
        <v>94</v>
      </c>
      <c r="C258" s="116" t="s">
        <v>184</v>
      </c>
      <c r="D258" s="116" t="s">
        <v>184</v>
      </c>
      <c r="E258" s="116" t="s">
        <v>179</v>
      </c>
      <c r="F258" s="117">
        <v>1</v>
      </c>
      <c r="G258" s="116" t="s">
        <v>150</v>
      </c>
      <c r="H258" s="116" t="s">
        <v>148</v>
      </c>
      <c r="I258" s="117"/>
      <c r="J258" s="124">
        <f>J259+J261</f>
        <v>100</v>
      </c>
      <c r="K258" s="124">
        <f>K259+K261</f>
        <v>100</v>
      </c>
    </row>
    <row r="259" spans="1:30" ht="47.25" x14ac:dyDescent="0.25">
      <c r="A259" s="114" t="s">
        <v>369</v>
      </c>
      <c r="B259" s="116" t="s">
        <v>94</v>
      </c>
      <c r="C259" s="116" t="s">
        <v>184</v>
      </c>
      <c r="D259" s="116" t="s">
        <v>184</v>
      </c>
      <c r="E259" s="116" t="s">
        <v>179</v>
      </c>
      <c r="F259" s="117">
        <v>1</v>
      </c>
      <c r="G259" s="116" t="s">
        <v>150</v>
      </c>
      <c r="H259" s="116" t="s">
        <v>370</v>
      </c>
      <c r="I259" s="117"/>
      <c r="J259" s="124">
        <f>J260</f>
        <v>100</v>
      </c>
      <c r="K259" s="124">
        <f>K260</f>
        <v>100</v>
      </c>
    </row>
    <row r="260" spans="1:30" ht="47.25" x14ac:dyDescent="0.25">
      <c r="A260" s="114" t="s">
        <v>361</v>
      </c>
      <c r="B260" s="116" t="s">
        <v>94</v>
      </c>
      <c r="C260" s="116" t="s">
        <v>184</v>
      </c>
      <c r="D260" s="116" t="s">
        <v>184</v>
      </c>
      <c r="E260" s="116" t="s">
        <v>179</v>
      </c>
      <c r="F260" s="117">
        <v>1</v>
      </c>
      <c r="G260" s="116" t="s">
        <v>150</v>
      </c>
      <c r="H260" s="116" t="s">
        <v>370</v>
      </c>
      <c r="I260" s="117">
        <v>110</v>
      </c>
      <c r="J260" s="124">
        <v>100</v>
      </c>
      <c r="K260" s="124">
        <v>100</v>
      </c>
    </row>
    <row r="261" spans="1:30" ht="31.5" x14ac:dyDescent="0.25">
      <c r="A261" s="114" t="s">
        <v>371</v>
      </c>
      <c r="B261" s="116" t="s">
        <v>94</v>
      </c>
      <c r="C261" s="116" t="s">
        <v>184</v>
      </c>
      <c r="D261" s="116" t="s">
        <v>184</v>
      </c>
      <c r="E261" s="116" t="s">
        <v>179</v>
      </c>
      <c r="F261" s="117">
        <v>1</v>
      </c>
      <c r="G261" s="116" t="s">
        <v>150</v>
      </c>
      <c r="H261" s="116" t="s">
        <v>372</v>
      </c>
      <c r="I261" s="117"/>
      <c r="J261" s="124">
        <f>J262</f>
        <v>0</v>
      </c>
      <c r="K261" s="124">
        <f>K262</f>
        <v>0</v>
      </c>
    </row>
    <row r="262" spans="1:30" ht="63" x14ac:dyDescent="0.25">
      <c r="A262" s="88" t="s">
        <v>156</v>
      </c>
      <c r="B262" s="116" t="s">
        <v>94</v>
      </c>
      <c r="C262" s="116" t="s">
        <v>184</v>
      </c>
      <c r="D262" s="116" t="s">
        <v>184</v>
      </c>
      <c r="E262" s="116" t="s">
        <v>179</v>
      </c>
      <c r="F262" s="117">
        <v>1</v>
      </c>
      <c r="G262" s="116" t="s">
        <v>150</v>
      </c>
      <c r="H262" s="116" t="s">
        <v>372</v>
      </c>
      <c r="I262" s="117">
        <v>240</v>
      </c>
      <c r="J262" s="124">
        <v>0</v>
      </c>
      <c r="K262" s="124">
        <v>0</v>
      </c>
    </row>
    <row r="263" spans="1:30" ht="15.75" x14ac:dyDescent="0.25">
      <c r="A263" s="125" t="s">
        <v>433</v>
      </c>
      <c r="B263" s="116" t="s">
        <v>94</v>
      </c>
      <c r="C263" s="116" t="s">
        <v>219</v>
      </c>
      <c r="D263" s="116"/>
      <c r="E263" s="116"/>
      <c r="F263" s="117"/>
      <c r="G263" s="116"/>
      <c r="H263" s="116"/>
      <c r="I263" s="117"/>
      <c r="J263" s="124">
        <f>J264+J294</f>
        <v>17355.8</v>
      </c>
      <c r="K263" s="124">
        <f>K264+K294</f>
        <v>17925.2</v>
      </c>
    </row>
    <row r="264" spans="1:30" ht="15.75" x14ac:dyDescent="0.25">
      <c r="A264" s="114" t="s">
        <v>373</v>
      </c>
      <c r="B264" s="116" t="s">
        <v>94</v>
      </c>
      <c r="C264" s="116" t="s">
        <v>219</v>
      </c>
      <c r="D264" s="117" t="s">
        <v>141</v>
      </c>
      <c r="E264" s="116" t="s">
        <v>142</v>
      </c>
      <c r="F264" s="117"/>
      <c r="G264" s="116"/>
      <c r="H264" s="116"/>
      <c r="I264" s="117" t="s">
        <v>143</v>
      </c>
      <c r="J264" s="124">
        <f>J286+J265+J274+J282</f>
        <v>16385.8</v>
      </c>
      <c r="K264" s="124">
        <f>K286+K265+K274+K282</f>
        <v>16955.2</v>
      </c>
      <c r="L264" s="98"/>
      <c r="M264" s="98"/>
      <c r="N264" s="98"/>
      <c r="O264" s="98"/>
      <c r="P264" s="98"/>
      <c r="Q264" s="98"/>
      <c r="R264" s="98"/>
      <c r="S264" s="98"/>
      <c r="T264" s="98"/>
      <c r="U264" s="98"/>
      <c r="V264" s="98"/>
      <c r="W264" s="98"/>
      <c r="X264" s="98"/>
      <c r="Y264" s="98"/>
      <c r="Z264" s="98"/>
      <c r="AA264" s="98"/>
      <c r="AB264" s="98"/>
      <c r="AC264" s="98"/>
      <c r="AD264" s="98"/>
    </row>
    <row r="265" spans="1:30" ht="110.25" x14ac:dyDescent="0.25">
      <c r="A265" s="88" t="s">
        <v>598</v>
      </c>
      <c r="B265" s="116" t="s">
        <v>94</v>
      </c>
      <c r="C265" s="116" t="s">
        <v>219</v>
      </c>
      <c r="D265" s="116" t="s">
        <v>141</v>
      </c>
      <c r="E265" s="116" t="s">
        <v>179</v>
      </c>
      <c r="F265" s="117">
        <v>0</v>
      </c>
      <c r="G265" s="116" t="s">
        <v>150</v>
      </c>
      <c r="H265" s="116" t="s">
        <v>148</v>
      </c>
      <c r="I265" s="117"/>
      <c r="J265" s="124">
        <f>J266+J271</f>
        <v>15209.199999999999</v>
      </c>
      <c r="K265" s="124">
        <f>K266+K271</f>
        <v>15842.9</v>
      </c>
    </row>
    <row r="266" spans="1:30" ht="31.5" x14ac:dyDescent="0.25">
      <c r="A266" s="88" t="s">
        <v>374</v>
      </c>
      <c r="B266" s="116" t="s">
        <v>94</v>
      </c>
      <c r="C266" s="116" t="s">
        <v>219</v>
      </c>
      <c r="D266" s="116" t="s">
        <v>141</v>
      </c>
      <c r="E266" s="116" t="s">
        <v>179</v>
      </c>
      <c r="F266" s="117">
        <v>2</v>
      </c>
      <c r="G266" s="116" t="s">
        <v>150</v>
      </c>
      <c r="H266" s="116" t="s">
        <v>148</v>
      </c>
      <c r="I266" s="117"/>
      <c r="J266" s="124">
        <f>J267</f>
        <v>4200.3999999999996</v>
      </c>
      <c r="K266" s="124">
        <f>K267</f>
        <v>3702.9</v>
      </c>
    </row>
    <row r="267" spans="1:30" ht="47.25" x14ac:dyDescent="0.25">
      <c r="A267" s="88" t="s">
        <v>359</v>
      </c>
      <c r="B267" s="116" t="s">
        <v>94</v>
      </c>
      <c r="C267" s="116" t="s">
        <v>219</v>
      </c>
      <c r="D267" s="116" t="s">
        <v>141</v>
      </c>
      <c r="E267" s="116" t="s">
        <v>179</v>
      </c>
      <c r="F267" s="117">
        <v>2</v>
      </c>
      <c r="G267" s="116" t="s">
        <v>150</v>
      </c>
      <c r="H267" s="116" t="s">
        <v>360</v>
      </c>
      <c r="I267" s="117"/>
      <c r="J267" s="124">
        <f>SUM(J268:J270)</f>
        <v>4200.3999999999996</v>
      </c>
      <c r="K267" s="124">
        <f>SUM(K268:K270)</f>
        <v>3702.9</v>
      </c>
    </row>
    <row r="268" spans="1:30" ht="47.25" x14ac:dyDescent="0.25">
      <c r="A268" s="114" t="s">
        <v>361</v>
      </c>
      <c r="B268" s="116" t="s">
        <v>94</v>
      </c>
      <c r="C268" s="116" t="s">
        <v>219</v>
      </c>
      <c r="D268" s="116" t="s">
        <v>141</v>
      </c>
      <c r="E268" s="116" t="s">
        <v>179</v>
      </c>
      <c r="F268" s="117">
        <v>2</v>
      </c>
      <c r="G268" s="116" t="s">
        <v>150</v>
      </c>
      <c r="H268" s="116" t="s">
        <v>360</v>
      </c>
      <c r="I268" s="117">
        <v>110</v>
      </c>
      <c r="J268" s="124">
        <v>2062.6</v>
      </c>
      <c r="K268" s="124">
        <v>2336.3000000000002</v>
      </c>
    </row>
    <row r="269" spans="1:30" ht="63" x14ac:dyDescent="0.25">
      <c r="A269" s="88" t="s">
        <v>156</v>
      </c>
      <c r="B269" s="116" t="s">
        <v>94</v>
      </c>
      <c r="C269" s="116" t="s">
        <v>219</v>
      </c>
      <c r="D269" s="116" t="s">
        <v>141</v>
      </c>
      <c r="E269" s="116" t="s">
        <v>179</v>
      </c>
      <c r="F269" s="117">
        <v>2</v>
      </c>
      <c r="G269" s="116" t="s">
        <v>150</v>
      </c>
      <c r="H269" s="116" t="s">
        <v>360</v>
      </c>
      <c r="I269" s="117">
        <v>240</v>
      </c>
      <c r="J269" s="124">
        <v>2117.8000000000002</v>
      </c>
      <c r="K269" s="124">
        <v>1346.6</v>
      </c>
    </row>
    <row r="270" spans="1:30" ht="31.5" x14ac:dyDescent="0.25">
      <c r="A270" s="114" t="s">
        <v>157</v>
      </c>
      <c r="B270" s="116" t="s">
        <v>94</v>
      </c>
      <c r="C270" s="116" t="s">
        <v>219</v>
      </c>
      <c r="D270" s="116" t="s">
        <v>141</v>
      </c>
      <c r="E270" s="116" t="s">
        <v>179</v>
      </c>
      <c r="F270" s="117">
        <v>2</v>
      </c>
      <c r="G270" s="116" t="s">
        <v>150</v>
      </c>
      <c r="H270" s="116" t="s">
        <v>360</v>
      </c>
      <c r="I270" s="117">
        <v>850</v>
      </c>
      <c r="J270" s="124">
        <v>20</v>
      </c>
      <c r="K270" s="124">
        <v>20</v>
      </c>
    </row>
    <row r="271" spans="1:30" ht="31.5" x14ac:dyDescent="0.25">
      <c r="A271" s="88" t="s">
        <v>375</v>
      </c>
      <c r="B271" s="116" t="s">
        <v>94</v>
      </c>
      <c r="C271" s="116" t="s">
        <v>219</v>
      </c>
      <c r="D271" s="116" t="s">
        <v>141</v>
      </c>
      <c r="E271" s="116" t="s">
        <v>179</v>
      </c>
      <c r="F271" s="117">
        <v>5</v>
      </c>
      <c r="G271" s="116" t="s">
        <v>150</v>
      </c>
      <c r="H271" s="116" t="s">
        <v>148</v>
      </c>
      <c r="I271" s="117"/>
      <c r="J271" s="124">
        <f>J272</f>
        <v>11008.8</v>
      </c>
      <c r="K271" s="124">
        <f>K272</f>
        <v>12140</v>
      </c>
    </row>
    <row r="272" spans="1:30" ht="47.25" x14ac:dyDescent="0.25">
      <c r="A272" s="88" t="s">
        <v>359</v>
      </c>
      <c r="B272" s="116" t="s">
        <v>94</v>
      </c>
      <c r="C272" s="116" t="s">
        <v>219</v>
      </c>
      <c r="D272" s="116" t="s">
        <v>141</v>
      </c>
      <c r="E272" s="116" t="s">
        <v>179</v>
      </c>
      <c r="F272" s="117">
        <v>5</v>
      </c>
      <c r="G272" s="116" t="s">
        <v>150</v>
      </c>
      <c r="H272" s="116" t="s">
        <v>360</v>
      </c>
      <c r="I272" s="117"/>
      <c r="J272" s="124">
        <f>J273</f>
        <v>11008.8</v>
      </c>
      <c r="K272" s="124">
        <f>K273</f>
        <v>12140</v>
      </c>
    </row>
    <row r="273" spans="1:11" ht="31.5" x14ac:dyDescent="0.25">
      <c r="A273" s="114" t="s">
        <v>376</v>
      </c>
      <c r="B273" s="116" t="s">
        <v>94</v>
      </c>
      <c r="C273" s="116" t="s">
        <v>219</v>
      </c>
      <c r="D273" s="116" t="s">
        <v>141</v>
      </c>
      <c r="E273" s="116" t="s">
        <v>179</v>
      </c>
      <c r="F273" s="117">
        <v>5</v>
      </c>
      <c r="G273" s="116" t="s">
        <v>150</v>
      </c>
      <c r="H273" s="116" t="s">
        <v>360</v>
      </c>
      <c r="I273" s="117">
        <v>620</v>
      </c>
      <c r="J273" s="124">
        <v>11008.8</v>
      </c>
      <c r="K273" s="124">
        <v>12140</v>
      </c>
    </row>
    <row r="274" spans="1:11" ht="110.25" x14ac:dyDescent="0.25">
      <c r="A274" s="114" t="s">
        <v>206</v>
      </c>
      <c r="B274" s="116" t="s">
        <v>94</v>
      </c>
      <c r="C274" s="116" t="s">
        <v>219</v>
      </c>
      <c r="D274" s="116" t="s">
        <v>141</v>
      </c>
      <c r="E274" s="116" t="s">
        <v>184</v>
      </c>
      <c r="F274" s="117">
        <v>0</v>
      </c>
      <c r="G274" s="116" t="s">
        <v>150</v>
      </c>
      <c r="H274" s="116" t="s">
        <v>148</v>
      </c>
      <c r="I274" s="117"/>
      <c r="J274" s="118">
        <f>J275</f>
        <v>15</v>
      </c>
      <c r="K274" s="118">
        <f>K275</f>
        <v>15</v>
      </c>
    </row>
    <row r="275" spans="1:11" ht="47.25" x14ac:dyDescent="0.25">
      <c r="A275" s="114" t="s">
        <v>379</v>
      </c>
      <c r="B275" s="116" t="s">
        <v>94</v>
      </c>
      <c r="C275" s="116" t="s">
        <v>219</v>
      </c>
      <c r="D275" s="116" t="s">
        <v>141</v>
      </c>
      <c r="E275" s="116" t="s">
        <v>184</v>
      </c>
      <c r="F275" s="117">
        <v>3</v>
      </c>
      <c r="G275" s="116" t="s">
        <v>150</v>
      </c>
      <c r="H275" s="116" t="s">
        <v>148</v>
      </c>
      <c r="I275" s="117"/>
      <c r="J275" s="118">
        <f>J277+J279</f>
        <v>15</v>
      </c>
      <c r="K275" s="118">
        <f>K277+K279</f>
        <v>15</v>
      </c>
    </row>
    <row r="276" spans="1:11" ht="31.5" x14ac:dyDescent="0.25">
      <c r="A276" s="114" t="s">
        <v>208</v>
      </c>
      <c r="B276" s="116" t="s">
        <v>94</v>
      </c>
      <c r="C276" s="116" t="s">
        <v>219</v>
      </c>
      <c r="D276" s="116" t="s">
        <v>141</v>
      </c>
      <c r="E276" s="116" t="s">
        <v>184</v>
      </c>
      <c r="F276" s="117">
        <v>3</v>
      </c>
      <c r="G276" s="116" t="s">
        <v>141</v>
      </c>
      <c r="H276" s="116" t="s">
        <v>148</v>
      </c>
      <c r="I276" s="117"/>
      <c r="J276" s="118">
        <f>J277</f>
        <v>10</v>
      </c>
      <c r="K276" s="118">
        <f>K277</f>
        <v>10</v>
      </c>
    </row>
    <row r="277" spans="1:11" ht="78.75" x14ac:dyDescent="0.25">
      <c r="A277" s="88" t="s">
        <v>209</v>
      </c>
      <c r="B277" s="116" t="s">
        <v>94</v>
      </c>
      <c r="C277" s="116" t="s">
        <v>219</v>
      </c>
      <c r="D277" s="116" t="s">
        <v>141</v>
      </c>
      <c r="E277" s="116" t="s">
        <v>184</v>
      </c>
      <c r="F277" s="116" t="s">
        <v>380</v>
      </c>
      <c r="G277" s="116" t="s">
        <v>141</v>
      </c>
      <c r="H277" s="116" t="s">
        <v>211</v>
      </c>
      <c r="I277" s="116"/>
      <c r="J277" s="118">
        <f>J278</f>
        <v>10</v>
      </c>
      <c r="K277" s="118">
        <f>K278</f>
        <v>10</v>
      </c>
    </row>
    <row r="278" spans="1:11" ht="63" x14ac:dyDescent="0.25">
      <c r="A278" s="88" t="s">
        <v>156</v>
      </c>
      <c r="B278" s="116" t="s">
        <v>94</v>
      </c>
      <c r="C278" s="116" t="s">
        <v>219</v>
      </c>
      <c r="D278" s="116" t="s">
        <v>141</v>
      </c>
      <c r="E278" s="116" t="s">
        <v>184</v>
      </c>
      <c r="F278" s="116" t="s">
        <v>380</v>
      </c>
      <c r="G278" s="116" t="s">
        <v>141</v>
      </c>
      <c r="H278" s="116" t="s">
        <v>211</v>
      </c>
      <c r="I278" s="116" t="s">
        <v>164</v>
      </c>
      <c r="J278" s="118">
        <v>10</v>
      </c>
      <c r="K278" s="118">
        <v>10</v>
      </c>
    </row>
    <row r="279" spans="1:11" ht="47.25" x14ac:dyDescent="0.25">
      <c r="A279" s="114" t="s">
        <v>218</v>
      </c>
      <c r="B279" s="116" t="s">
        <v>94</v>
      </c>
      <c r="C279" s="116" t="s">
        <v>219</v>
      </c>
      <c r="D279" s="116" t="s">
        <v>141</v>
      </c>
      <c r="E279" s="116" t="s">
        <v>184</v>
      </c>
      <c r="F279" s="117">
        <v>3</v>
      </c>
      <c r="G279" s="116" t="s">
        <v>213</v>
      </c>
      <c r="H279" s="116" t="s">
        <v>148</v>
      </c>
      <c r="I279" s="117"/>
      <c r="J279" s="118">
        <f>J280</f>
        <v>5</v>
      </c>
      <c r="K279" s="118">
        <f>K280</f>
        <v>5</v>
      </c>
    </row>
    <row r="280" spans="1:11" ht="78.75" x14ac:dyDescent="0.25">
      <c r="A280" s="88" t="s">
        <v>209</v>
      </c>
      <c r="B280" s="116" t="s">
        <v>94</v>
      </c>
      <c r="C280" s="116" t="s">
        <v>219</v>
      </c>
      <c r="D280" s="116" t="s">
        <v>141</v>
      </c>
      <c r="E280" s="116" t="s">
        <v>184</v>
      </c>
      <c r="F280" s="116" t="s">
        <v>380</v>
      </c>
      <c r="G280" s="116" t="s">
        <v>213</v>
      </c>
      <c r="H280" s="116" t="s">
        <v>211</v>
      </c>
      <c r="I280" s="116"/>
      <c r="J280" s="118">
        <f>J281</f>
        <v>5</v>
      </c>
      <c r="K280" s="118">
        <f>K281</f>
        <v>5</v>
      </c>
    </row>
    <row r="281" spans="1:11" ht="63" x14ac:dyDescent="0.25">
      <c r="A281" s="88" t="s">
        <v>156</v>
      </c>
      <c r="B281" s="116" t="s">
        <v>94</v>
      </c>
      <c r="C281" s="116" t="s">
        <v>219</v>
      </c>
      <c r="D281" s="116" t="s">
        <v>141</v>
      </c>
      <c r="E281" s="116" t="s">
        <v>184</v>
      </c>
      <c r="F281" s="116" t="s">
        <v>380</v>
      </c>
      <c r="G281" s="116" t="s">
        <v>213</v>
      </c>
      <c r="H281" s="116" t="s">
        <v>211</v>
      </c>
      <c r="I281" s="116" t="s">
        <v>164</v>
      </c>
      <c r="J281" s="118">
        <v>5</v>
      </c>
      <c r="K281" s="118">
        <v>5</v>
      </c>
    </row>
    <row r="282" spans="1:11" ht="126" x14ac:dyDescent="0.25">
      <c r="A282" s="114" t="s">
        <v>599</v>
      </c>
      <c r="B282" s="116" t="s">
        <v>94</v>
      </c>
      <c r="C282" s="116" t="s">
        <v>219</v>
      </c>
      <c r="D282" s="116" t="s">
        <v>141</v>
      </c>
      <c r="E282" s="116" t="s">
        <v>279</v>
      </c>
      <c r="F282" s="117">
        <v>0</v>
      </c>
      <c r="G282" s="116" t="s">
        <v>150</v>
      </c>
      <c r="H282" s="116" t="s">
        <v>148</v>
      </c>
      <c r="I282" s="117"/>
      <c r="J282" s="118">
        <f t="shared" ref="J282:K284" si="13">J283</f>
        <v>200</v>
      </c>
      <c r="K282" s="118">
        <f t="shared" si="13"/>
        <v>100</v>
      </c>
    </row>
    <row r="283" spans="1:11" ht="47.25" x14ac:dyDescent="0.25">
      <c r="A283" s="88" t="s">
        <v>381</v>
      </c>
      <c r="B283" s="116" t="s">
        <v>94</v>
      </c>
      <c r="C283" s="116" t="s">
        <v>219</v>
      </c>
      <c r="D283" s="116" t="s">
        <v>141</v>
      </c>
      <c r="E283" s="116" t="s">
        <v>279</v>
      </c>
      <c r="F283" s="116" t="s">
        <v>147</v>
      </c>
      <c r="G283" s="116" t="s">
        <v>141</v>
      </c>
      <c r="H283" s="116" t="s">
        <v>148</v>
      </c>
      <c r="I283" s="116"/>
      <c r="J283" s="118">
        <f t="shared" si="13"/>
        <v>200</v>
      </c>
      <c r="K283" s="118">
        <f t="shared" si="13"/>
        <v>100</v>
      </c>
    </row>
    <row r="284" spans="1:11" ht="47.25" x14ac:dyDescent="0.25">
      <c r="A284" s="88" t="s">
        <v>382</v>
      </c>
      <c r="B284" s="116" t="s">
        <v>94</v>
      </c>
      <c r="C284" s="116" t="s">
        <v>219</v>
      </c>
      <c r="D284" s="116" t="s">
        <v>141</v>
      </c>
      <c r="E284" s="116" t="s">
        <v>279</v>
      </c>
      <c r="F284" s="116" t="s">
        <v>147</v>
      </c>
      <c r="G284" s="116" t="s">
        <v>141</v>
      </c>
      <c r="H284" s="116" t="s">
        <v>383</v>
      </c>
      <c r="I284" s="116"/>
      <c r="J284" s="118">
        <f t="shared" si="13"/>
        <v>200</v>
      </c>
      <c r="K284" s="118">
        <f t="shared" si="13"/>
        <v>100</v>
      </c>
    </row>
    <row r="285" spans="1:11" ht="63" x14ac:dyDescent="0.25">
      <c r="A285" s="88" t="s">
        <v>156</v>
      </c>
      <c r="B285" s="116" t="s">
        <v>94</v>
      </c>
      <c r="C285" s="116" t="s">
        <v>219</v>
      </c>
      <c r="D285" s="116" t="s">
        <v>141</v>
      </c>
      <c r="E285" s="116" t="s">
        <v>279</v>
      </c>
      <c r="F285" s="116" t="s">
        <v>147</v>
      </c>
      <c r="G285" s="116" t="s">
        <v>141</v>
      </c>
      <c r="H285" s="116" t="s">
        <v>383</v>
      </c>
      <c r="I285" s="116" t="s">
        <v>164</v>
      </c>
      <c r="J285" s="118">
        <v>200</v>
      </c>
      <c r="K285" s="118">
        <v>100</v>
      </c>
    </row>
    <row r="286" spans="1:11" ht="15.75" x14ac:dyDescent="0.25">
      <c r="A286" s="88" t="s">
        <v>248</v>
      </c>
      <c r="B286" s="116" t="s">
        <v>94</v>
      </c>
      <c r="C286" s="116" t="s">
        <v>219</v>
      </c>
      <c r="D286" s="116" t="s">
        <v>141</v>
      </c>
      <c r="E286" s="116" t="s">
        <v>249</v>
      </c>
      <c r="F286" s="117">
        <v>0</v>
      </c>
      <c r="G286" s="116" t="s">
        <v>147</v>
      </c>
      <c r="H286" s="116" t="s">
        <v>148</v>
      </c>
      <c r="I286" s="117"/>
      <c r="J286" s="124">
        <f>J287</f>
        <v>961.6</v>
      </c>
      <c r="K286" s="124">
        <f>K287</f>
        <v>997.3</v>
      </c>
    </row>
    <row r="287" spans="1:11" ht="31.5" x14ac:dyDescent="0.25">
      <c r="A287" s="88" t="s">
        <v>250</v>
      </c>
      <c r="B287" s="116" t="s">
        <v>94</v>
      </c>
      <c r="C287" s="116" t="s">
        <v>219</v>
      </c>
      <c r="D287" s="116" t="s">
        <v>141</v>
      </c>
      <c r="E287" s="116" t="s">
        <v>249</v>
      </c>
      <c r="F287" s="117">
        <v>9</v>
      </c>
      <c r="G287" s="116" t="s">
        <v>147</v>
      </c>
      <c r="H287" s="116" t="s">
        <v>148</v>
      </c>
      <c r="I287" s="117"/>
      <c r="J287" s="124">
        <f>J288+J290+J293</f>
        <v>961.6</v>
      </c>
      <c r="K287" s="124">
        <f>K288+K290+K293</f>
        <v>997.3</v>
      </c>
    </row>
    <row r="288" spans="1:11" ht="157.5" x14ac:dyDescent="0.25">
      <c r="A288" s="88" t="s">
        <v>384</v>
      </c>
      <c r="B288" s="116" t="s">
        <v>94</v>
      </c>
      <c r="C288" s="116" t="s">
        <v>219</v>
      </c>
      <c r="D288" s="116" t="s">
        <v>141</v>
      </c>
      <c r="E288" s="116" t="s">
        <v>249</v>
      </c>
      <c r="F288" s="117">
        <v>9</v>
      </c>
      <c r="G288" s="116" t="s">
        <v>150</v>
      </c>
      <c r="H288" s="116" t="s">
        <v>385</v>
      </c>
      <c r="I288" s="117"/>
      <c r="J288" s="124">
        <f>J289</f>
        <v>405</v>
      </c>
      <c r="K288" s="124">
        <f>K289</f>
        <v>419.3</v>
      </c>
    </row>
    <row r="289" spans="1:11" ht="63" x14ac:dyDescent="0.25">
      <c r="A289" s="88" t="s">
        <v>386</v>
      </c>
      <c r="B289" s="116" t="s">
        <v>94</v>
      </c>
      <c r="C289" s="116" t="s">
        <v>219</v>
      </c>
      <c r="D289" s="116" t="s">
        <v>141</v>
      </c>
      <c r="E289" s="116" t="s">
        <v>249</v>
      </c>
      <c r="F289" s="117">
        <v>9</v>
      </c>
      <c r="G289" s="116" t="s">
        <v>150</v>
      </c>
      <c r="H289" s="116" t="s">
        <v>385</v>
      </c>
      <c r="I289" s="117">
        <v>110</v>
      </c>
      <c r="J289" s="124">
        <v>405</v>
      </c>
      <c r="K289" s="124">
        <v>419.3</v>
      </c>
    </row>
    <row r="290" spans="1:11" ht="47.25" x14ac:dyDescent="0.25">
      <c r="A290" s="88" t="s">
        <v>387</v>
      </c>
      <c r="B290" s="116" t="s">
        <v>94</v>
      </c>
      <c r="C290" s="116" t="s">
        <v>219</v>
      </c>
      <c r="D290" s="116" t="s">
        <v>141</v>
      </c>
      <c r="E290" s="116" t="s">
        <v>249</v>
      </c>
      <c r="F290" s="117">
        <v>9</v>
      </c>
      <c r="G290" s="116" t="s">
        <v>150</v>
      </c>
      <c r="H290" s="116" t="s">
        <v>388</v>
      </c>
      <c r="I290" s="117"/>
      <c r="J290" s="124">
        <f>J291</f>
        <v>556.6</v>
      </c>
      <c r="K290" s="124">
        <f>K291</f>
        <v>578</v>
      </c>
    </row>
    <row r="291" spans="1:11" ht="31.5" x14ac:dyDescent="0.25">
      <c r="A291" s="114" t="s">
        <v>376</v>
      </c>
      <c r="B291" s="116" t="s">
        <v>94</v>
      </c>
      <c r="C291" s="116" t="s">
        <v>219</v>
      </c>
      <c r="D291" s="116" t="s">
        <v>141</v>
      </c>
      <c r="E291" s="116" t="s">
        <v>249</v>
      </c>
      <c r="F291" s="117">
        <v>9</v>
      </c>
      <c r="G291" s="116" t="s">
        <v>150</v>
      </c>
      <c r="H291" s="116" t="s">
        <v>388</v>
      </c>
      <c r="I291" s="117">
        <v>620</v>
      </c>
      <c r="J291" s="124">
        <v>556.6</v>
      </c>
      <c r="K291" s="124">
        <v>578</v>
      </c>
    </row>
    <row r="292" spans="1:11" s="85" customFormat="1" ht="63" hidden="1" x14ac:dyDescent="0.25">
      <c r="A292" s="125" t="s">
        <v>389</v>
      </c>
      <c r="B292" s="116" t="s">
        <v>94</v>
      </c>
      <c r="C292" s="116" t="s">
        <v>219</v>
      </c>
      <c r="D292" s="116" t="s">
        <v>141</v>
      </c>
      <c r="E292" s="116" t="s">
        <v>249</v>
      </c>
      <c r="F292" s="117">
        <v>9</v>
      </c>
      <c r="G292" s="116" t="s">
        <v>150</v>
      </c>
      <c r="H292" s="116" t="s">
        <v>390</v>
      </c>
      <c r="I292" s="117"/>
      <c r="J292" s="124">
        <f>J293</f>
        <v>0</v>
      </c>
      <c r="K292" s="124">
        <f>K293</f>
        <v>0</v>
      </c>
    </row>
    <row r="293" spans="1:11" ht="47.25" hidden="1" x14ac:dyDescent="0.25">
      <c r="A293" s="114" t="s">
        <v>361</v>
      </c>
      <c r="B293" s="116" t="s">
        <v>94</v>
      </c>
      <c r="C293" s="116" t="s">
        <v>219</v>
      </c>
      <c r="D293" s="116" t="s">
        <v>141</v>
      </c>
      <c r="E293" s="116" t="s">
        <v>249</v>
      </c>
      <c r="F293" s="117">
        <v>9</v>
      </c>
      <c r="G293" s="116" t="s">
        <v>150</v>
      </c>
      <c r="H293" s="116" t="s">
        <v>390</v>
      </c>
      <c r="I293" s="117">
        <v>110</v>
      </c>
      <c r="J293" s="124">
        <v>0</v>
      </c>
      <c r="K293" s="124">
        <v>0</v>
      </c>
    </row>
    <row r="294" spans="1:11" ht="31.5" x14ac:dyDescent="0.25">
      <c r="A294" s="114" t="s">
        <v>391</v>
      </c>
      <c r="B294" s="116" t="s">
        <v>94</v>
      </c>
      <c r="C294" s="116" t="s">
        <v>219</v>
      </c>
      <c r="D294" s="116" t="s">
        <v>159</v>
      </c>
      <c r="E294" s="116"/>
      <c r="F294" s="117"/>
      <c r="G294" s="116"/>
      <c r="H294" s="116"/>
      <c r="I294" s="117"/>
      <c r="J294" s="118">
        <f>J295</f>
        <v>970</v>
      </c>
      <c r="K294" s="118">
        <f>K295</f>
        <v>970</v>
      </c>
    </row>
    <row r="295" spans="1:11" ht="110.25" x14ac:dyDescent="0.25">
      <c r="A295" s="88" t="s">
        <v>598</v>
      </c>
      <c r="B295" s="116" t="s">
        <v>94</v>
      </c>
      <c r="C295" s="116" t="s">
        <v>219</v>
      </c>
      <c r="D295" s="116" t="s">
        <v>159</v>
      </c>
      <c r="E295" s="116" t="s">
        <v>179</v>
      </c>
      <c r="F295" s="117">
        <v>0</v>
      </c>
      <c r="G295" s="116" t="s">
        <v>150</v>
      </c>
      <c r="H295" s="116" t="s">
        <v>148</v>
      </c>
      <c r="I295" s="117"/>
      <c r="J295" s="118">
        <f>J296</f>
        <v>970</v>
      </c>
      <c r="K295" s="118">
        <f>K296</f>
        <v>970</v>
      </c>
    </row>
    <row r="296" spans="1:11" ht="31.5" x14ac:dyDescent="0.25">
      <c r="A296" s="88" t="s">
        <v>392</v>
      </c>
      <c r="B296" s="116" t="s">
        <v>94</v>
      </c>
      <c r="C296" s="116" t="s">
        <v>219</v>
      </c>
      <c r="D296" s="116" t="s">
        <v>159</v>
      </c>
      <c r="E296" s="116" t="s">
        <v>179</v>
      </c>
      <c r="F296" s="117">
        <v>3</v>
      </c>
      <c r="G296" s="116" t="s">
        <v>150</v>
      </c>
      <c r="H296" s="116" t="s">
        <v>148</v>
      </c>
      <c r="I296" s="117"/>
      <c r="J296" s="118">
        <f>J297+J299+J301</f>
        <v>970</v>
      </c>
      <c r="K296" s="118">
        <f>K297+K299+K301</f>
        <v>970</v>
      </c>
    </row>
    <row r="297" spans="1:11" s="85" customFormat="1" ht="47.25" x14ac:dyDescent="0.25">
      <c r="A297" s="88" t="s">
        <v>393</v>
      </c>
      <c r="B297" s="116" t="s">
        <v>94</v>
      </c>
      <c r="C297" s="116" t="s">
        <v>219</v>
      </c>
      <c r="D297" s="116" t="s">
        <v>159</v>
      </c>
      <c r="E297" s="116" t="s">
        <v>179</v>
      </c>
      <c r="F297" s="117">
        <v>3</v>
      </c>
      <c r="G297" s="116" t="s">
        <v>150</v>
      </c>
      <c r="H297" s="116" t="s">
        <v>394</v>
      </c>
      <c r="I297" s="117"/>
      <c r="J297" s="118">
        <f>J298</f>
        <v>100</v>
      </c>
      <c r="K297" s="118">
        <f>K298</f>
        <v>100</v>
      </c>
    </row>
    <row r="298" spans="1:11" ht="15.75" x14ac:dyDescent="0.25">
      <c r="A298" s="88" t="s">
        <v>395</v>
      </c>
      <c r="B298" s="116" t="s">
        <v>94</v>
      </c>
      <c r="C298" s="116" t="s">
        <v>219</v>
      </c>
      <c r="D298" s="116" t="s">
        <v>159</v>
      </c>
      <c r="E298" s="116" t="s">
        <v>179</v>
      </c>
      <c r="F298" s="117">
        <v>3</v>
      </c>
      <c r="G298" s="116" t="s">
        <v>150</v>
      </c>
      <c r="H298" s="116" t="s">
        <v>394</v>
      </c>
      <c r="I298" s="117">
        <v>350</v>
      </c>
      <c r="J298" s="118">
        <v>100</v>
      </c>
      <c r="K298" s="118">
        <v>100</v>
      </c>
    </row>
    <row r="299" spans="1:11" ht="47.25" x14ac:dyDescent="0.25">
      <c r="A299" s="88" t="s">
        <v>396</v>
      </c>
      <c r="B299" s="116" t="s">
        <v>94</v>
      </c>
      <c r="C299" s="116" t="s">
        <v>219</v>
      </c>
      <c r="D299" s="116" t="s">
        <v>159</v>
      </c>
      <c r="E299" s="116" t="s">
        <v>179</v>
      </c>
      <c r="F299" s="117">
        <v>3</v>
      </c>
      <c r="G299" s="116" t="s">
        <v>150</v>
      </c>
      <c r="H299" s="116" t="s">
        <v>397</v>
      </c>
      <c r="I299" s="117"/>
      <c r="J299" s="118">
        <f>J300</f>
        <v>500</v>
      </c>
      <c r="K299" s="118">
        <f>K300</f>
        <v>500</v>
      </c>
    </row>
    <row r="300" spans="1:11" ht="63" x14ac:dyDescent="0.25">
      <c r="A300" s="88" t="s">
        <v>156</v>
      </c>
      <c r="B300" s="116" t="s">
        <v>94</v>
      </c>
      <c r="C300" s="116" t="s">
        <v>219</v>
      </c>
      <c r="D300" s="116" t="s">
        <v>159</v>
      </c>
      <c r="E300" s="116" t="s">
        <v>179</v>
      </c>
      <c r="F300" s="117">
        <v>3</v>
      </c>
      <c r="G300" s="116" t="s">
        <v>150</v>
      </c>
      <c r="H300" s="116" t="s">
        <v>397</v>
      </c>
      <c r="I300" s="117">
        <v>240</v>
      </c>
      <c r="J300" s="118">
        <v>500</v>
      </c>
      <c r="K300" s="118">
        <v>500</v>
      </c>
    </row>
    <row r="301" spans="1:11" ht="31.5" x14ac:dyDescent="0.25">
      <c r="A301" s="88" t="s">
        <v>371</v>
      </c>
      <c r="B301" s="116" t="s">
        <v>94</v>
      </c>
      <c r="C301" s="116" t="s">
        <v>219</v>
      </c>
      <c r="D301" s="116" t="s">
        <v>159</v>
      </c>
      <c r="E301" s="116" t="s">
        <v>179</v>
      </c>
      <c r="F301" s="117">
        <v>3</v>
      </c>
      <c r="G301" s="116" t="s">
        <v>150</v>
      </c>
      <c r="H301" s="116" t="s">
        <v>372</v>
      </c>
      <c r="I301" s="117"/>
      <c r="J301" s="118">
        <f>J302</f>
        <v>370</v>
      </c>
      <c r="K301" s="118">
        <f>K302</f>
        <v>370</v>
      </c>
    </row>
    <row r="302" spans="1:11" ht="63" x14ac:dyDescent="0.25">
      <c r="A302" s="88" t="s">
        <v>156</v>
      </c>
      <c r="B302" s="116" t="s">
        <v>94</v>
      </c>
      <c r="C302" s="116" t="s">
        <v>219</v>
      </c>
      <c r="D302" s="116" t="s">
        <v>159</v>
      </c>
      <c r="E302" s="116" t="s">
        <v>179</v>
      </c>
      <c r="F302" s="117">
        <v>3</v>
      </c>
      <c r="G302" s="116" t="s">
        <v>150</v>
      </c>
      <c r="H302" s="116" t="s">
        <v>372</v>
      </c>
      <c r="I302" s="117">
        <v>240</v>
      </c>
      <c r="J302" s="118">
        <v>370</v>
      </c>
      <c r="K302" s="118">
        <v>370</v>
      </c>
    </row>
    <row r="303" spans="1:11" ht="15.75" x14ac:dyDescent="0.25">
      <c r="A303" s="125" t="s">
        <v>434</v>
      </c>
      <c r="B303" s="116" t="s">
        <v>94</v>
      </c>
      <c r="C303" s="116">
        <v>10</v>
      </c>
      <c r="D303" s="116"/>
      <c r="E303" s="116"/>
      <c r="F303" s="117"/>
      <c r="G303" s="116"/>
      <c r="H303" s="116"/>
      <c r="I303" s="117"/>
      <c r="J303" s="118">
        <f>J304</f>
        <v>550</v>
      </c>
      <c r="K303" s="118">
        <f>K304</f>
        <v>550</v>
      </c>
    </row>
    <row r="304" spans="1:11" ht="31.5" x14ac:dyDescent="0.25">
      <c r="A304" s="114" t="s">
        <v>398</v>
      </c>
      <c r="B304" s="116" t="s">
        <v>94</v>
      </c>
      <c r="C304" s="116" t="s">
        <v>279</v>
      </c>
      <c r="D304" s="116" t="s">
        <v>145</v>
      </c>
      <c r="E304" s="116"/>
      <c r="F304" s="116"/>
      <c r="G304" s="116"/>
      <c r="H304" s="116"/>
      <c r="I304" s="117"/>
      <c r="J304" s="118">
        <f>J305+J309</f>
        <v>550</v>
      </c>
      <c r="K304" s="118">
        <f>K305+K309</f>
        <v>550</v>
      </c>
    </row>
    <row r="305" spans="1:11" ht="47.25" x14ac:dyDescent="0.25">
      <c r="A305" s="88" t="s">
        <v>399</v>
      </c>
      <c r="B305" s="116" t="s">
        <v>94</v>
      </c>
      <c r="C305" s="116" t="s">
        <v>279</v>
      </c>
      <c r="D305" s="116" t="s">
        <v>145</v>
      </c>
      <c r="E305" s="116" t="s">
        <v>400</v>
      </c>
      <c r="F305" s="117">
        <v>0</v>
      </c>
      <c r="G305" s="116" t="s">
        <v>150</v>
      </c>
      <c r="H305" s="116" t="s">
        <v>148</v>
      </c>
      <c r="I305" s="117"/>
      <c r="J305" s="118">
        <f t="shared" ref="J305:K307" si="14">J306</f>
        <v>500</v>
      </c>
      <c r="K305" s="118">
        <f t="shared" si="14"/>
        <v>500</v>
      </c>
    </row>
    <row r="306" spans="1:11" ht="31.5" x14ac:dyDescent="0.25">
      <c r="A306" s="88" t="s">
        <v>401</v>
      </c>
      <c r="B306" s="116" t="s">
        <v>94</v>
      </c>
      <c r="C306" s="116" t="s">
        <v>279</v>
      </c>
      <c r="D306" s="116" t="s">
        <v>145</v>
      </c>
      <c r="E306" s="116" t="s">
        <v>400</v>
      </c>
      <c r="F306" s="117">
        <v>3</v>
      </c>
      <c r="G306" s="116" t="s">
        <v>150</v>
      </c>
      <c r="H306" s="116" t="s">
        <v>148</v>
      </c>
      <c r="I306" s="117"/>
      <c r="J306" s="118">
        <f t="shared" si="14"/>
        <v>500</v>
      </c>
      <c r="K306" s="118">
        <f t="shared" si="14"/>
        <v>500</v>
      </c>
    </row>
    <row r="307" spans="1:11" ht="63" x14ac:dyDescent="0.25">
      <c r="A307" s="88" t="s">
        <v>402</v>
      </c>
      <c r="B307" s="116" t="s">
        <v>94</v>
      </c>
      <c r="C307" s="116" t="s">
        <v>279</v>
      </c>
      <c r="D307" s="116" t="s">
        <v>145</v>
      </c>
      <c r="E307" s="116" t="s">
        <v>400</v>
      </c>
      <c r="F307" s="117">
        <v>3</v>
      </c>
      <c r="G307" s="116" t="s">
        <v>150</v>
      </c>
      <c r="H307" s="116" t="s">
        <v>403</v>
      </c>
      <c r="I307" s="117"/>
      <c r="J307" s="118">
        <f t="shared" si="14"/>
        <v>500</v>
      </c>
      <c r="K307" s="118">
        <f t="shared" si="14"/>
        <v>500</v>
      </c>
    </row>
    <row r="308" spans="1:11" ht="94.5" x14ac:dyDescent="0.25">
      <c r="A308" s="88" t="s">
        <v>311</v>
      </c>
      <c r="B308" s="116" t="s">
        <v>94</v>
      </c>
      <c r="C308" s="116" t="s">
        <v>279</v>
      </c>
      <c r="D308" s="116" t="s">
        <v>145</v>
      </c>
      <c r="E308" s="116" t="s">
        <v>400</v>
      </c>
      <c r="F308" s="117">
        <v>3</v>
      </c>
      <c r="G308" s="116" t="s">
        <v>150</v>
      </c>
      <c r="H308" s="116" t="s">
        <v>403</v>
      </c>
      <c r="I308" s="117">
        <v>810</v>
      </c>
      <c r="J308" s="118">
        <v>500</v>
      </c>
      <c r="K308" s="118">
        <v>500</v>
      </c>
    </row>
    <row r="309" spans="1:11" ht="15.75" x14ac:dyDescent="0.25">
      <c r="A309" s="88" t="s">
        <v>248</v>
      </c>
      <c r="B309" s="116" t="s">
        <v>94</v>
      </c>
      <c r="C309" s="116" t="s">
        <v>279</v>
      </c>
      <c r="D309" s="116" t="s">
        <v>145</v>
      </c>
      <c r="E309" s="116" t="s">
        <v>249</v>
      </c>
      <c r="F309" s="117">
        <v>0</v>
      </c>
      <c r="G309" s="116" t="s">
        <v>150</v>
      </c>
      <c r="H309" s="116" t="s">
        <v>148</v>
      </c>
      <c r="I309" s="117"/>
      <c r="J309" s="118">
        <f t="shared" ref="J309:K311" si="15">J310</f>
        <v>50</v>
      </c>
      <c r="K309" s="118">
        <f t="shared" si="15"/>
        <v>50</v>
      </c>
    </row>
    <row r="310" spans="1:11" ht="31.5" x14ac:dyDescent="0.25">
      <c r="A310" s="88" t="s">
        <v>250</v>
      </c>
      <c r="B310" s="116" t="s">
        <v>94</v>
      </c>
      <c r="C310" s="116" t="s">
        <v>279</v>
      </c>
      <c r="D310" s="116" t="s">
        <v>145</v>
      </c>
      <c r="E310" s="116" t="s">
        <v>249</v>
      </c>
      <c r="F310" s="117">
        <v>9</v>
      </c>
      <c r="G310" s="116" t="s">
        <v>150</v>
      </c>
      <c r="H310" s="116" t="s">
        <v>148</v>
      </c>
      <c r="I310" s="117"/>
      <c r="J310" s="118">
        <f t="shared" si="15"/>
        <v>50</v>
      </c>
      <c r="K310" s="118">
        <f t="shared" si="15"/>
        <v>50</v>
      </c>
    </row>
    <row r="311" spans="1:11" ht="31.5" x14ac:dyDescent="0.25">
      <c r="A311" s="88" t="s">
        <v>404</v>
      </c>
      <c r="B311" s="116" t="s">
        <v>94</v>
      </c>
      <c r="C311" s="116" t="s">
        <v>279</v>
      </c>
      <c r="D311" s="116" t="s">
        <v>145</v>
      </c>
      <c r="E311" s="116" t="s">
        <v>249</v>
      </c>
      <c r="F311" s="117">
        <v>9</v>
      </c>
      <c r="G311" s="116" t="s">
        <v>150</v>
      </c>
      <c r="H311" s="116" t="s">
        <v>405</v>
      </c>
      <c r="I311" s="117"/>
      <c r="J311" s="124">
        <f t="shared" si="15"/>
        <v>50</v>
      </c>
      <c r="K311" s="124">
        <f t="shared" si="15"/>
        <v>50</v>
      </c>
    </row>
    <row r="312" spans="1:11" ht="47.25" x14ac:dyDescent="0.25">
      <c r="A312" s="88" t="s">
        <v>406</v>
      </c>
      <c r="B312" s="116" t="s">
        <v>94</v>
      </c>
      <c r="C312" s="116" t="s">
        <v>279</v>
      </c>
      <c r="D312" s="116" t="s">
        <v>145</v>
      </c>
      <c r="E312" s="116" t="s">
        <v>249</v>
      </c>
      <c r="F312" s="117">
        <v>9</v>
      </c>
      <c r="G312" s="116" t="s">
        <v>150</v>
      </c>
      <c r="H312" s="116" t="s">
        <v>405</v>
      </c>
      <c r="I312" s="117">
        <v>310</v>
      </c>
      <c r="J312" s="124">
        <v>50</v>
      </c>
      <c r="K312" s="124">
        <v>50</v>
      </c>
    </row>
    <row r="313" spans="1:11" ht="15.75" x14ac:dyDescent="0.25">
      <c r="A313" s="125" t="s">
        <v>435</v>
      </c>
      <c r="B313" s="116" t="s">
        <v>94</v>
      </c>
      <c r="C313" s="116">
        <v>11</v>
      </c>
      <c r="D313" s="116"/>
      <c r="E313" s="116"/>
      <c r="F313" s="117"/>
      <c r="G313" s="116"/>
      <c r="H313" s="116"/>
      <c r="I313" s="117"/>
      <c r="J313" s="118">
        <f t="shared" ref="J313:K315" si="16">J314</f>
        <v>3095</v>
      </c>
      <c r="K313" s="118">
        <f t="shared" si="16"/>
        <v>3095</v>
      </c>
    </row>
    <row r="314" spans="1:11" ht="31.5" x14ac:dyDescent="0.25">
      <c r="A314" s="114" t="s">
        <v>407</v>
      </c>
      <c r="B314" s="116" t="s">
        <v>94</v>
      </c>
      <c r="C314" s="116">
        <v>11</v>
      </c>
      <c r="D314" s="116" t="s">
        <v>217</v>
      </c>
      <c r="E314" s="116"/>
      <c r="F314" s="117"/>
      <c r="G314" s="116"/>
      <c r="H314" s="116"/>
      <c r="I314" s="117"/>
      <c r="J314" s="118">
        <f t="shared" si="16"/>
        <v>3095</v>
      </c>
      <c r="K314" s="118">
        <f t="shared" si="16"/>
        <v>3095</v>
      </c>
    </row>
    <row r="315" spans="1:11" ht="110.25" x14ac:dyDescent="0.25">
      <c r="A315" s="88" t="s">
        <v>598</v>
      </c>
      <c r="B315" s="116" t="s">
        <v>94</v>
      </c>
      <c r="C315" s="116" t="s">
        <v>161</v>
      </c>
      <c r="D315" s="116" t="s">
        <v>217</v>
      </c>
      <c r="E315" s="116" t="s">
        <v>179</v>
      </c>
      <c r="F315" s="117">
        <v>0</v>
      </c>
      <c r="G315" s="116" t="s">
        <v>150</v>
      </c>
      <c r="H315" s="116" t="s">
        <v>148</v>
      </c>
      <c r="I315" s="117"/>
      <c r="J315" s="118">
        <f t="shared" si="16"/>
        <v>3095</v>
      </c>
      <c r="K315" s="118">
        <f t="shared" si="16"/>
        <v>3095</v>
      </c>
    </row>
    <row r="316" spans="1:11" s="85" customFormat="1" ht="110.25" x14ac:dyDescent="0.25">
      <c r="A316" s="88" t="s">
        <v>408</v>
      </c>
      <c r="B316" s="116" t="s">
        <v>94</v>
      </c>
      <c r="C316" s="116" t="s">
        <v>161</v>
      </c>
      <c r="D316" s="116" t="s">
        <v>217</v>
      </c>
      <c r="E316" s="116" t="s">
        <v>179</v>
      </c>
      <c r="F316" s="117">
        <v>4</v>
      </c>
      <c r="G316" s="116" t="s">
        <v>150</v>
      </c>
      <c r="H316" s="116" t="s">
        <v>148</v>
      </c>
      <c r="I316" s="117"/>
      <c r="J316" s="118">
        <f>J317+J319+J321</f>
        <v>3095</v>
      </c>
      <c r="K316" s="118">
        <f>K317+K319+K321</f>
        <v>3095</v>
      </c>
    </row>
    <row r="317" spans="1:11" s="85" customFormat="1" ht="31.5" x14ac:dyDescent="0.25">
      <c r="A317" s="88" t="s">
        <v>409</v>
      </c>
      <c r="B317" s="116" t="s">
        <v>94</v>
      </c>
      <c r="C317" s="116" t="s">
        <v>161</v>
      </c>
      <c r="D317" s="116" t="s">
        <v>217</v>
      </c>
      <c r="E317" s="116" t="s">
        <v>179</v>
      </c>
      <c r="F317" s="117">
        <v>4</v>
      </c>
      <c r="G317" s="116" t="s">
        <v>150</v>
      </c>
      <c r="H317" s="116" t="s">
        <v>410</v>
      </c>
      <c r="I317" s="117"/>
      <c r="J317" s="118">
        <f>J318</f>
        <v>275</v>
      </c>
      <c r="K317" s="118">
        <f>K318</f>
        <v>275</v>
      </c>
    </row>
    <row r="318" spans="1:11" s="85" customFormat="1" ht="63" x14ac:dyDescent="0.25">
      <c r="A318" s="88" t="s">
        <v>156</v>
      </c>
      <c r="B318" s="116" t="s">
        <v>94</v>
      </c>
      <c r="C318" s="116" t="s">
        <v>161</v>
      </c>
      <c r="D318" s="116" t="s">
        <v>217</v>
      </c>
      <c r="E318" s="116" t="s">
        <v>179</v>
      </c>
      <c r="F318" s="117">
        <v>4</v>
      </c>
      <c r="G318" s="116" t="s">
        <v>150</v>
      </c>
      <c r="H318" s="116" t="s">
        <v>410</v>
      </c>
      <c r="I318" s="117">
        <v>240</v>
      </c>
      <c r="J318" s="118">
        <v>275</v>
      </c>
      <c r="K318" s="118">
        <v>275</v>
      </c>
    </row>
    <row r="319" spans="1:11" s="85" customFormat="1" ht="31.5" x14ac:dyDescent="0.25">
      <c r="A319" s="88" t="s">
        <v>340</v>
      </c>
      <c r="B319" s="116" t="s">
        <v>94</v>
      </c>
      <c r="C319" s="116" t="s">
        <v>161</v>
      </c>
      <c r="D319" s="116" t="s">
        <v>217</v>
      </c>
      <c r="E319" s="116" t="s">
        <v>179</v>
      </c>
      <c r="F319" s="117">
        <v>4</v>
      </c>
      <c r="G319" s="116" t="s">
        <v>150</v>
      </c>
      <c r="H319" s="116" t="s">
        <v>341</v>
      </c>
      <c r="I319" s="117"/>
      <c r="J319" s="118">
        <f>J320</f>
        <v>1320</v>
      </c>
      <c r="K319" s="118">
        <f>K320</f>
        <v>1320</v>
      </c>
    </row>
    <row r="320" spans="1:11" s="85" customFormat="1" ht="63" x14ac:dyDescent="0.25">
      <c r="A320" s="88" t="s">
        <v>156</v>
      </c>
      <c r="B320" s="116" t="s">
        <v>94</v>
      </c>
      <c r="C320" s="116" t="s">
        <v>161</v>
      </c>
      <c r="D320" s="116" t="s">
        <v>217</v>
      </c>
      <c r="E320" s="116" t="s">
        <v>179</v>
      </c>
      <c r="F320" s="117">
        <v>4</v>
      </c>
      <c r="G320" s="116" t="s">
        <v>150</v>
      </c>
      <c r="H320" s="116" t="s">
        <v>341</v>
      </c>
      <c r="I320" s="117">
        <v>240</v>
      </c>
      <c r="J320" s="118">
        <v>1320</v>
      </c>
      <c r="K320" s="118">
        <v>1320</v>
      </c>
    </row>
    <row r="321" spans="1:11" s="85" customFormat="1" ht="31.5" x14ac:dyDescent="0.25">
      <c r="A321" s="88" t="s">
        <v>411</v>
      </c>
      <c r="B321" s="116" t="s">
        <v>94</v>
      </c>
      <c r="C321" s="116" t="s">
        <v>161</v>
      </c>
      <c r="D321" s="116" t="s">
        <v>217</v>
      </c>
      <c r="E321" s="116" t="s">
        <v>179</v>
      </c>
      <c r="F321" s="117">
        <v>4</v>
      </c>
      <c r="G321" s="116" t="s">
        <v>150</v>
      </c>
      <c r="H321" s="116" t="s">
        <v>412</v>
      </c>
      <c r="I321" s="117"/>
      <c r="J321" s="118">
        <f>J322</f>
        <v>1500</v>
      </c>
      <c r="K321" s="118">
        <f>K322</f>
        <v>1500</v>
      </c>
    </row>
    <row r="322" spans="1:11" s="85" customFormat="1" ht="63" x14ac:dyDescent="0.25">
      <c r="A322" s="88" t="s">
        <v>156</v>
      </c>
      <c r="B322" s="116" t="s">
        <v>94</v>
      </c>
      <c r="C322" s="116" t="s">
        <v>161</v>
      </c>
      <c r="D322" s="116" t="s">
        <v>217</v>
      </c>
      <c r="E322" s="116" t="s">
        <v>179</v>
      </c>
      <c r="F322" s="117">
        <v>4</v>
      </c>
      <c r="G322" s="116" t="s">
        <v>150</v>
      </c>
      <c r="H322" s="116" t="s">
        <v>412</v>
      </c>
      <c r="I322" s="117">
        <v>240</v>
      </c>
      <c r="J322" s="118">
        <v>1500</v>
      </c>
      <c r="K322" s="118">
        <v>1500</v>
      </c>
    </row>
    <row r="323" spans="1:11" s="85" customFormat="1" ht="31.5" x14ac:dyDescent="0.25">
      <c r="A323" s="125" t="s">
        <v>436</v>
      </c>
      <c r="B323" s="116" t="s">
        <v>94</v>
      </c>
      <c r="C323" s="116" t="s">
        <v>284</v>
      </c>
      <c r="D323" s="116"/>
      <c r="E323" s="116"/>
      <c r="F323" s="117"/>
      <c r="G323" s="116"/>
      <c r="H323" s="116"/>
      <c r="I323" s="117"/>
      <c r="J323" s="118">
        <f t="shared" ref="J323:K327" si="17">J324</f>
        <v>250</v>
      </c>
      <c r="K323" s="118">
        <f t="shared" si="17"/>
        <v>250</v>
      </c>
    </row>
    <row r="324" spans="1:11" s="85" customFormat="1" ht="31.5" x14ac:dyDescent="0.25">
      <c r="A324" s="114" t="s">
        <v>413</v>
      </c>
      <c r="B324" s="116" t="s">
        <v>94</v>
      </c>
      <c r="C324" s="116" t="s">
        <v>284</v>
      </c>
      <c r="D324" s="116" t="s">
        <v>213</v>
      </c>
      <c r="E324" s="116"/>
      <c r="F324" s="117"/>
      <c r="G324" s="116"/>
      <c r="H324" s="116"/>
      <c r="I324" s="117"/>
      <c r="J324" s="118">
        <f t="shared" si="17"/>
        <v>250</v>
      </c>
      <c r="K324" s="118">
        <f t="shared" si="17"/>
        <v>250</v>
      </c>
    </row>
    <row r="325" spans="1:11" s="85" customFormat="1" ht="126" x14ac:dyDescent="0.25">
      <c r="A325" s="88" t="s">
        <v>593</v>
      </c>
      <c r="B325" s="116" t="s">
        <v>94</v>
      </c>
      <c r="C325" s="116" t="s">
        <v>284</v>
      </c>
      <c r="D325" s="116" t="s">
        <v>213</v>
      </c>
      <c r="E325" s="116" t="s">
        <v>161</v>
      </c>
      <c r="F325" s="117">
        <v>0</v>
      </c>
      <c r="G325" s="116" t="s">
        <v>150</v>
      </c>
      <c r="H325" s="116" t="s">
        <v>148</v>
      </c>
      <c r="I325" s="117"/>
      <c r="J325" s="118">
        <f t="shared" si="17"/>
        <v>250</v>
      </c>
      <c r="K325" s="118">
        <f t="shared" si="17"/>
        <v>250</v>
      </c>
    </row>
    <row r="326" spans="1:11" s="85" customFormat="1" ht="47.25" x14ac:dyDescent="0.25">
      <c r="A326" s="88" t="s">
        <v>162</v>
      </c>
      <c r="B326" s="116" t="s">
        <v>94</v>
      </c>
      <c r="C326" s="116" t="s">
        <v>284</v>
      </c>
      <c r="D326" s="116" t="s">
        <v>213</v>
      </c>
      <c r="E326" s="116" t="s">
        <v>161</v>
      </c>
      <c r="F326" s="116" t="s">
        <v>147</v>
      </c>
      <c r="G326" s="116" t="s">
        <v>141</v>
      </c>
      <c r="H326" s="116" t="s">
        <v>148</v>
      </c>
      <c r="I326" s="116"/>
      <c r="J326" s="118">
        <f t="shared" si="17"/>
        <v>250</v>
      </c>
      <c r="K326" s="118">
        <f t="shared" si="17"/>
        <v>250</v>
      </c>
    </row>
    <row r="327" spans="1:11" s="85" customFormat="1" ht="47.25" x14ac:dyDescent="0.25">
      <c r="A327" s="88" t="s">
        <v>162</v>
      </c>
      <c r="B327" s="116" t="s">
        <v>94</v>
      </c>
      <c r="C327" s="116" t="s">
        <v>284</v>
      </c>
      <c r="D327" s="116" t="s">
        <v>213</v>
      </c>
      <c r="E327" s="116" t="s">
        <v>161</v>
      </c>
      <c r="F327" s="116" t="s">
        <v>147</v>
      </c>
      <c r="G327" s="116" t="s">
        <v>141</v>
      </c>
      <c r="H327" s="116" t="s">
        <v>163</v>
      </c>
      <c r="I327" s="116"/>
      <c r="J327" s="118">
        <f t="shared" si="17"/>
        <v>250</v>
      </c>
      <c r="K327" s="118">
        <f t="shared" si="17"/>
        <v>250</v>
      </c>
    </row>
    <row r="328" spans="1:11" s="85" customFormat="1" ht="63" x14ac:dyDescent="0.25">
      <c r="A328" s="88" t="s">
        <v>156</v>
      </c>
      <c r="B328" s="116" t="s">
        <v>94</v>
      </c>
      <c r="C328" s="116" t="s">
        <v>284</v>
      </c>
      <c r="D328" s="116" t="s">
        <v>213</v>
      </c>
      <c r="E328" s="116" t="s">
        <v>161</v>
      </c>
      <c r="F328" s="116" t="s">
        <v>147</v>
      </c>
      <c r="G328" s="116" t="s">
        <v>141</v>
      </c>
      <c r="H328" s="116" t="s">
        <v>163</v>
      </c>
      <c r="I328" s="116" t="s">
        <v>164</v>
      </c>
      <c r="J328" s="118">
        <v>250</v>
      </c>
      <c r="K328" s="118">
        <v>250</v>
      </c>
    </row>
    <row r="329" spans="1:11" s="85" customFormat="1" ht="31.5" x14ac:dyDescent="0.25">
      <c r="A329" s="102" t="s">
        <v>437</v>
      </c>
      <c r="B329" s="103">
        <v>872</v>
      </c>
      <c r="C329" s="104" t="s">
        <v>426</v>
      </c>
      <c r="D329" s="104" t="s">
        <v>426</v>
      </c>
      <c r="E329" s="105" t="s">
        <v>426</v>
      </c>
      <c r="F329" s="106" t="s">
        <v>426</v>
      </c>
      <c r="G329" s="107" t="s">
        <v>426</v>
      </c>
      <c r="H329" s="108" t="s">
        <v>426</v>
      </c>
      <c r="I329" s="106"/>
      <c r="J329" s="138">
        <f>J330</f>
        <v>896.3</v>
      </c>
      <c r="K329" s="138">
        <f>K330</f>
        <v>920.1</v>
      </c>
    </row>
    <row r="330" spans="1:11" s="85" customFormat="1" ht="31.5" x14ac:dyDescent="0.25">
      <c r="A330" s="130" t="s">
        <v>427</v>
      </c>
      <c r="B330" s="116" t="s">
        <v>438</v>
      </c>
      <c r="C330" s="116" t="s">
        <v>141</v>
      </c>
      <c r="D330" s="117" t="s">
        <v>25</v>
      </c>
      <c r="E330" s="116" t="s">
        <v>142</v>
      </c>
      <c r="F330" s="117"/>
      <c r="G330" s="116"/>
      <c r="H330" s="116"/>
      <c r="I330" s="117" t="s">
        <v>143</v>
      </c>
      <c r="J330" s="124">
        <f>J331+J339</f>
        <v>896.3</v>
      </c>
      <c r="K330" s="124">
        <f>K331+K339</f>
        <v>920.1</v>
      </c>
    </row>
    <row r="331" spans="1:11" s="85" customFormat="1" ht="94.5" x14ac:dyDescent="0.25">
      <c r="A331" s="130" t="s">
        <v>144</v>
      </c>
      <c r="B331" s="116" t="s">
        <v>438</v>
      </c>
      <c r="C331" s="116" t="s">
        <v>141</v>
      </c>
      <c r="D331" s="116" t="s">
        <v>145</v>
      </c>
      <c r="E331" s="116" t="s">
        <v>142</v>
      </c>
      <c r="F331" s="117"/>
      <c r="G331" s="116"/>
      <c r="H331" s="116"/>
      <c r="I331" s="117" t="s">
        <v>143</v>
      </c>
      <c r="J331" s="124">
        <f>J332</f>
        <v>596.29999999999995</v>
      </c>
      <c r="K331" s="124">
        <f>K332</f>
        <v>620.1</v>
      </c>
    </row>
    <row r="332" spans="1:11" s="85" customFormat="1" ht="47.25" x14ac:dyDescent="0.25">
      <c r="A332" s="114" t="s">
        <v>146</v>
      </c>
      <c r="B332" s="116" t="s">
        <v>438</v>
      </c>
      <c r="C332" s="116" t="s">
        <v>141</v>
      </c>
      <c r="D332" s="116" t="s">
        <v>145</v>
      </c>
      <c r="E332" s="116">
        <v>91</v>
      </c>
      <c r="F332" s="117">
        <v>0</v>
      </c>
      <c r="G332" s="116" t="s">
        <v>147</v>
      </c>
      <c r="H332" s="116" t="s">
        <v>148</v>
      </c>
      <c r="I332" s="117" t="s">
        <v>143</v>
      </c>
      <c r="J332" s="124">
        <f>J333</f>
        <v>596.29999999999995</v>
      </c>
      <c r="K332" s="124">
        <f>K333</f>
        <v>620.1</v>
      </c>
    </row>
    <row r="333" spans="1:11" s="85" customFormat="1" ht="63" x14ac:dyDescent="0.25">
      <c r="A333" s="114" t="s">
        <v>149</v>
      </c>
      <c r="B333" s="116" t="s">
        <v>438</v>
      </c>
      <c r="C333" s="116" t="s">
        <v>141</v>
      </c>
      <c r="D333" s="116" t="s">
        <v>145</v>
      </c>
      <c r="E333" s="116">
        <v>91</v>
      </c>
      <c r="F333" s="117">
        <v>1</v>
      </c>
      <c r="G333" s="116" t="s">
        <v>150</v>
      </c>
      <c r="H333" s="116" t="s">
        <v>148</v>
      </c>
      <c r="I333" s="117"/>
      <c r="J333" s="124">
        <f>J334+J336</f>
        <v>596.29999999999995</v>
      </c>
      <c r="K333" s="124">
        <f>K334+K336</f>
        <v>620.1</v>
      </c>
    </row>
    <row r="334" spans="1:11" s="85" customFormat="1" ht="126" x14ac:dyDescent="0.25">
      <c r="A334" s="114" t="s">
        <v>151</v>
      </c>
      <c r="B334" s="116" t="s">
        <v>438</v>
      </c>
      <c r="C334" s="116" t="s">
        <v>141</v>
      </c>
      <c r="D334" s="116" t="s">
        <v>145</v>
      </c>
      <c r="E334" s="116">
        <v>91</v>
      </c>
      <c r="F334" s="117">
        <v>1</v>
      </c>
      <c r="G334" s="116" t="s">
        <v>150</v>
      </c>
      <c r="H334" s="116" t="s">
        <v>152</v>
      </c>
      <c r="I334" s="117"/>
      <c r="J334" s="124">
        <f>J335</f>
        <v>596.29999999999995</v>
      </c>
      <c r="K334" s="124">
        <f>K335</f>
        <v>620.1</v>
      </c>
    </row>
    <row r="335" spans="1:11" s="85" customFormat="1" ht="47.25" x14ac:dyDescent="0.25">
      <c r="A335" s="114" t="s">
        <v>153</v>
      </c>
      <c r="B335" s="116" t="s">
        <v>438</v>
      </c>
      <c r="C335" s="116" t="s">
        <v>141</v>
      </c>
      <c r="D335" s="116" t="s">
        <v>145</v>
      </c>
      <c r="E335" s="116">
        <v>91</v>
      </c>
      <c r="F335" s="117">
        <v>1</v>
      </c>
      <c r="G335" s="116" t="s">
        <v>150</v>
      </c>
      <c r="H335" s="116" t="s">
        <v>152</v>
      </c>
      <c r="I335" s="117">
        <v>120</v>
      </c>
      <c r="J335" s="118">
        <v>596.29999999999995</v>
      </c>
      <c r="K335" s="118">
        <v>620.1</v>
      </c>
    </row>
    <row r="336" spans="1:11" s="85" customFormat="1" ht="110.25" hidden="1" x14ac:dyDescent="0.25">
      <c r="A336" s="114" t="s">
        <v>154</v>
      </c>
      <c r="B336" s="116" t="s">
        <v>438</v>
      </c>
      <c r="C336" s="116" t="s">
        <v>141</v>
      </c>
      <c r="D336" s="116" t="s">
        <v>145</v>
      </c>
      <c r="E336" s="116">
        <v>91</v>
      </c>
      <c r="F336" s="117">
        <v>1</v>
      </c>
      <c r="G336" s="116" t="s">
        <v>150</v>
      </c>
      <c r="H336" s="116" t="s">
        <v>155</v>
      </c>
      <c r="I336" s="117"/>
      <c r="J336" s="118">
        <f>J337+J338</f>
        <v>0</v>
      </c>
      <c r="K336" s="118">
        <f>K337+K338</f>
        <v>0</v>
      </c>
    </row>
    <row r="337" spans="1:11" ht="63" hidden="1" x14ac:dyDescent="0.25">
      <c r="A337" s="88" t="s">
        <v>156</v>
      </c>
      <c r="B337" s="116" t="s">
        <v>438</v>
      </c>
      <c r="C337" s="116" t="s">
        <v>141</v>
      </c>
      <c r="D337" s="116" t="s">
        <v>145</v>
      </c>
      <c r="E337" s="116">
        <v>91</v>
      </c>
      <c r="F337" s="117">
        <v>1</v>
      </c>
      <c r="G337" s="116" t="s">
        <v>150</v>
      </c>
      <c r="H337" s="116" t="s">
        <v>155</v>
      </c>
      <c r="I337" s="117">
        <v>240</v>
      </c>
      <c r="J337" s="118"/>
      <c r="K337" s="118"/>
    </row>
    <row r="338" spans="1:11" ht="31.5" hidden="1" x14ac:dyDescent="0.25">
      <c r="A338" s="88" t="s">
        <v>157</v>
      </c>
      <c r="B338" s="116" t="s">
        <v>438</v>
      </c>
      <c r="C338" s="116" t="s">
        <v>141</v>
      </c>
      <c r="D338" s="116" t="s">
        <v>145</v>
      </c>
      <c r="E338" s="116">
        <v>91</v>
      </c>
      <c r="F338" s="117">
        <v>1</v>
      </c>
      <c r="G338" s="116" t="s">
        <v>150</v>
      </c>
      <c r="H338" s="116" t="s">
        <v>155</v>
      </c>
      <c r="I338" s="117">
        <v>850</v>
      </c>
      <c r="J338" s="118"/>
      <c r="K338" s="118"/>
    </row>
    <row r="339" spans="1:11" ht="31.5" x14ac:dyDescent="0.25">
      <c r="A339" s="88" t="s">
        <v>194</v>
      </c>
      <c r="B339" s="116" t="s">
        <v>438</v>
      </c>
      <c r="C339" s="116" t="s">
        <v>141</v>
      </c>
      <c r="D339" s="116" t="s">
        <v>210</v>
      </c>
      <c r="E339" s="116"/>
      <c r="F339" s="116"/>
      <c r="G339" s="116"/>
      <c r="H339" s="116"/>
      <c r="I339" s="116"/>
      <c r="J339" s="118">
        <f>J340</f>
        <v>300</v>
      </c>
      <c r="K339" s="118">
        <f>K340</f>
        <v>300</v>
      </c>
    </row>
    <row r="340" spans="1:11" ht="47.25" x14ac:dyDescent="0.25">
      <c r="A340" s="114" t="s">
        <v>146</v>
      </c>
      <c r="B340" s="116" t="s">
        <v>438</v>
      </c>
      <c r="C340" s="116" t="s">
        <v>141</v>
      </c>
      <c r="D340" s="117">
        <v>13</v>
      </c>
      <c r="E340" s="116" t="s">
        <v>238</v>
      </c>
      <c r="F340" s="117">
        <v>0</v>
      </c>
      <c r="G340" s="116" t="s">
        <v>150</v>
      </c>
      <c r="H340" s="116" t="s">
        <v>148</v>
      </c>
      <c r="I340" s="117"/>
      <c r="J340" s="118">
        <f>J341</f>
        <v>300</v>
      </c>
      <c r="K340" s="118">
        <f>K341</f>
        <v>300</v>
      </c>
    </row>
    <row r="341" spans="1:11" s="85" customFormat="1" ht="63" x14ac:dyDescent="0.25">
      <c r="A341" s="114" t="s">
        <v>149</v>
      </c>
      <c r="B341" s="116" t="s">
        <v>438</v>
      </c>
      <c r="C341" s="116" t="s">
        <v>141</v>
      </c>
      <c r="D341" s="117">
        <v>13</v>
      </c>
      <c r="E341" s="117">
        <v>91</v>
      </c>
      <c r="F341" s="117">
        <v>1</v>
      </c>
      <c r="G341" s="116" t="s">
        <v>150</v>
      </c>
      <c r="H341" s="116" t="s">
        <v>148</v>
      </c>
      <c r="I341" s="117"/>
      <c r="J341" s="118">
        <f>J342+J344</f>
        <v>300</v>
      </c>
      <c r="K341" s="118">
        <f>K342+K344</f>
        <v>300</v>
      </c>
    </row>
    <row r="342" spans="1:11" ht="94.5" x14ac:dyDescent="0.25">
      <c r="A342" s="114" t="s">
        <v>239</v>
      </c>
      <c r="B342" s="116" t="s">
        <v>438</v>
      </c>
      <c r="C342" s="116" t="s">
        <v>141</v>
      </c>
      <c r="D342" s="117">
        <v>13</v>
      </c>
      <c r="E342" s="117">
        <v>91</v>
      </c>
      <c r="F342" s="117">
        <v>1</v>
      </c>
      <c r="G342" s="116" t="s">
        <v>150</v>
      </c>
      <c r="H342" s="116" t="s">
        <v>240</v>
      </c>
      <c r="I342" s="117"/>
      <c r="J342" s="118">
        <f>J343</f>
        <v>100</v>
      </c>
      <c r="K342" s="118">
        <f>K343</f>
        <v>100</v>
      </c>
    </row>
    <row r="343" spans="1:11" ht="63" x14ac:dyDescent="0.25">
      <c r="A343" s="114" t="s">
        <v>156</v>
      </c>
      <c r="B343" s="116" t="s">
        <v>438</v>
      </c>
      <c r="C343" s="116" t="s">
        <v>141</v>
      </c>
      <c r="D343" s="117">
        <v>13</v>
      </c>
      <c r="E343" s="117">
        <v>91</v>
      </c>
      <c r="F343" s="117">
        <v>1</v>
      </c>
      <c r="G343" s="116" t="s">
        <v>150</v>
      </c>
      <c r="H343" s="116" t="s">
        <v>240</v>
      </c>
      <c r="I343" s="117">
        <v>240</v>
      </c>
      <c r="J343" s="118">
        <v>100</v>
      </c>
      <c r="K343" s="118">
        <v>100</v>
      </c>
    </row>
    <row r="344" spans="1:11" ht="31.5" x14ac:dyDescent="0.25">
      <c r="A344" s="88" t="s">
        <v>241</v>
      </c>
      <c r="B344" s="116" t="s">
        <v>438</v>
      </c>
      <c r="C344" s="116" t="s">
        <v>141</v>
      </c>
      <c r="D344" s="117">
        <v>13</v>
      </c>
      <c r="E344" s="116" t="s">
        <v>238</v>
      </c>
      <c r="F344" s="117">
        <v>1</v>
      </c>
      <c r="G344" s="116" t="s">
        <v>150</v>
      </c>
      <c r="H344" s="116" t="s">
        <v>242</v>
      </c>
      <c r="I344" s="117"/>
      <c r="J344" s="118">
        <f>J345</f>
        <v>200</v>
      </c>
      <c r="K344" s="118">
        <f>K345</f>
        <v>200</v>
      </c>
    </row>
    <row r="345" spans="1:11" ht="63" x14ac:dyDescent="0.25">
      <c r="A345" s="88" t="s">
        <v>156</v>
      </c>
      <c r="B345" s="116" t="s">
        <v>438</v>
      </c>
      <c r="C345" s="116" t="s">
        <v>141</v>
      </c>
      <c r="D345" s="117">
        <v>13</v>
      </c>
      <c r="E345" s="116" t="s">
        <v>238</v>
      </c>
      <c r="F345" s="117">
        <v>1</v>
      </c>
      <c r="G345" s="116" t="s">
        <v>150</v>
      </c>
      <c r="H345" s="116" t="s">
        <v>242</v>
      </c>
      <c r="I345" s="117">
        <v>240</v>
      </c>
      <c r="J345" s="118">
        <v>200</v>
      </c>
      <c r="K345" s="118">
        <v>200</v>
      </c>
    </row>
    <row r="346" spans="1:11" ht="15.75" x14ac:dyDescent="0.25">
      <c r="A346" s="131" t="s">
        <v>414</v>
      </c>
      <c r="B346" s="89"/>
      <c r="C346" s="132"/>
      <c r="D346" s="89"/>
      <c r="E346" s="132"/>
      <c r="F346" s="89"/>
      <c r="G346" s="132"/>
      <c r="H346" s="133"/>
      <c r="I346" s="133"/>
      <c r="J346" s="124">
        <f>J13+J329</f>
        <v>95432.8</v>
      </c>
      <c r="K346" s="124">
        <f>K13+K329</f>
        <v>94928.7</v>
      </c>
    </row>
    <row r="347" spans="1:11" x14ac:dyDescent="0.25">
      <c r="A347" s="90"/>
      <c r="I347" s="76" t="s">
        <v>141</v>
      </c>
      <c r="J347" s="92">
        <f>J14+J330</f>
        <v>12642.599999999999</v>
      </c>
      <c r="K347" s="92">
        <f>K14+K330</f>
        <v>12732.699999999999</v>
      </c>
    </row>
    <row r="348" spans="1:11" x14ac:dyDescent="0.25">
      <c r="A348" s="90"/>
      <c r="I348" s="76" t="s">
        <v>213</v>
      </c>
      <c r="J348" s="91">
        <f>J107</f>
        <v>441.2</v>
      </c>
      <c r="K348" s="91">
        <f>K107</f>
        <v>454.4</v>
      </c>
    </row>
    <row r="349" spans="1:11" x14ac:dyDescent="0.25">
      <c r="A349" s="90"/>
      <c r="I349" s="76" t="s">
        <v>145</v>
      </c>
      <c r="J349" s="91">
        <f>J113</f>
        <v>728.8</v>
      </c>
      <c r="K349" s="91">
        <f>K113</f>
        <v>559.9</v>
      </c>
    </row>
    <row r="350" spans="1:11" x14ac:dyDescent="0.25">
      <c r="A350" s="90"/>
      <c r="I350" s="76" t="s">
        <v>159</v>
      </c>
      <c r="J350" s="91">
        <f>J148</f>
        <v>15784.300000000001</v>
      </c>
      <c r="K350" s="91">
        <f>K148</f>
        <v>15865.800000000001</v>
      </c>
    </row>
    <row r="351" spans="1:11" x14ac:dyDescent="0.25">
      <c r="A351" s="90"/>
      <c r="I351" s="76" t="s">
        <v>217</v>
      </c>
      <c r="J351" s="91">
        <f>J175</f>
        <v>44455.1</v>
      </c>
      <c r="K351" s="91">
        <f>K175</f>
        <v>43365.7</v>
      </c>
    </row>
    <row r="352" spans="1:11" x14ac:dyDescent="0.25">
      <c r="A352" s="90"/>
      <c r="I352" s="76" t="s">
        <v>184</v>
      </c>
      <c r="J352" s="91">
        <f>J251</f>
        <v>130</v>
      </c>
      <c r="K352" s="91">
        <f>K251</f>
        <v>130</v>
      </c>
    </row>
    <row r="353" spans="1:30" x14ac:dyDescent="0.25">
      <c r="A353" s="90"/>
      <c r="I353" s="76" t="s">
        <v>219</v>
      </c>
      <c r="J353" s="91">
        <f>J263</f>
        <v>17355.8</v>
      </c>
      <c r="K353" s="91">
        <f>K263</f>
        <v>17925.2</v>
      </c>
    </row>
    <row r="354" spans="1:30" x14ac:dyDescent="0.25">
      <c r="A354" s="90"/>
      <c r="I354" s="76" t="s">
        <v>279</v>
      </c>
      <c r="J354" s="91">
        <f>J303</f>
        <v>550</v>
      </c>
      <c r="K354" s="91">
        <f>K303</f>
        <v>550</v>
      </c>
    </row>
    <row r="355" spans="1:30" x14ac:dyDescent="0.25">
      <c r="A355" s="90"/>
      <c r="I355" s="76" t="s">
        <v>161</v>
      </c>
      <c r="J355" s="91">
        <f>J313</f>
        <v>3095</v>
      </c>
      <c r="K355" s="91">
        <f>K313</f>
        <v>3095</v>
      </c>
    </row>
    <row r="356" spans="1:30" s="77" customFormat="1" x14ac:dyDescent="0.25">
      <c r="A356" s="90"/>
      <c r="C356" s="76"/>
      <c r="E356" s="76"/>
      <c r="G356" s="76"/>
      <c r="H356" s="76"/>
      <c r="I356" s="76" t="s">
        <v>284</v>
      </c>
      <c r="J356" s="91">
        <f>J323</f>
        <v>250</v>
      </c>
      <c r="K356" s="91">
        <f>K323</f>
        <v>250</v>
      </c>
      <c r="L356" s="75"/>
      <c r="M356" s="75"/>
      <c r="N356" s="75"/>
      <c r="O356" s="75"/>
      <c r="P356" s="75"/>
      <c r="Q356" s="75"/>
      <c r="R356" s="75"/>
      <c r="S356" s="75"/>
      <c r="T356" s="75"/>
      <c r="U356" s="75"/>
      <c r="V356" s="75"/>
      <c r="W356" s="75"/>
      <c r="X356" s="75"/>
      <c r="Y356" s="75"/>
      <c r="Z356" s="75"/>
      <c r="AA356" s="75"/>
      <c r="AB356" s="75"/>
      <c r="AC356" s="75"/>
      <c r="AD356" s="75"/>
    </row>
    <row r="357" spans="1:30" s="77" customFormat="1" x14ac:dyDescent="0.25">
      <c r="A357" s="90"/>
      <c r="C357" s="76"/>
      <c r="E357" s="76"/>
      <c r="G357" s="76"/>
      <c r="H357" s="76"/>
      <c r="I357" s="76" t="s">
        <v>249</v>
      </c>
      <c r="J357" s="91">
        <v>2450</v>
      </c>
      <c r="K357" s="75">
        <v>5122.3999999999996</v>
      </c>
      <c r="L357" s="75"/>
      <c r="M357" s="75"/>
      <c r="N357" s="75"/>
      <c r="O357" s="75"/>
      <c r="P357" s="75"/>
      <c r="Q357" s="75"/>
      <c r="R357" s="75"/>
      <c r="S357" s="75"/>
      <c r="T357" s="75"/>
      <c r="U357" s="75"/>
      <c r="V357" s="75"/>
      <c r="W357" s="75"/>
      <c r="X357" s="75"/>
      <c r="Y357" s="75"/>
      <c r="Z357" s="75"/>
      <c r="AA357" s="75"/>
      <c r="AB357" s="75"/>
      <c r="AC357" s="75"/>
      <c r="AD357" s="75"/>
    </row>
    <row r="358" spans="1:30" s="77" customFormat="1" x14ac:dyDescent="0.25">
      <c r="A358" s="90"/>
      <c r="C358" s="76"/>
      <c r="E358" s="76"/>
      <c r="G358" s="76"/>
      <c r="H358" s="76"/>
      <c r="I358" s="77" t="s">
        <v>439</v>
      </c>
      <c r="J358" s="91">
        <f>SUM(J347:J357)</f>
        <v>97882.8</v>
      </c>
      <c r="K358" s="91">
        <f>SUM(K347:K357)</f>
        <v>100051.09999999999</v>
      </c>
      <c r="L358" s="75"/>
      <c r="M358" s="75"/>
      <c r="N358" s="75"/>
      <c r="O358" s="75"/>
      <c r="P358" s="75"/>
      <c r="Q358" s="75"/>
      <c r="R358" s="75"/>
      <c r="S358" s="75"/>
      <c r="T358" s="75"/>
      <c r="U358" s="75"/>
      <c r="V358" s="75"/>
      <c r="W358" s="75"/>
      <c r="X358" s="75"/>
      <c r="Y358" s="75"/>
      <c r="Z358" s="75"/>
      <c r="AA358" s="75"/>
      <c r="AB358" s="75"/>
      <c r="AC358" s="75"/>
      <c r="AD358" s="75"/>
    </row>
    <row r="359" spans="1:30" s="77" customFormat="1" x14ac:dyDescent="0.25">
      <c r="A359" s="90"/>
      <c r="C359" s="76"/>
      <c r="E359" s="76"/>
      <c r="G359" s="76"/>
      <c r="H359" s="76"/>
      <c r="I359" s="77" t="s">
        <v>415</v>
      </c>
      <c r="J359" s="91">
        <f>'Приложение 5'!C34</f>
        <v>97882.8</v>
      </c>
      <c r="K359" s="75">
        <f>'Приложение 5'!D34</f>
        <v>100051.09999999999</v>
      </c>
      <c r="L359" s="75"/>
      <c r="M359" s="75"/>
      <c r="N359" s="75"/>
      <c r="O359" s="75"/>
      <c r="P359" s="75"/>
      <c r="Q359" s="75"/>
      <c r="R359" s="75"/>
      <c r="S359" s="75"/>
      <c r="T359" s="75"/>
      <c r="U359" s="75"/>
      <c r="V359" s="75"/>
      <c r="W359" s="75"/>
      <c r="X359" s="75"/>
      <c r="Y359" s="75"/>
      <c r="Z359" s="75"/>
      <c r="AA359" s="75"/>
      <c r="AB359" s="75"/>
      <c r="AC359" s="75"/>
      <c r="AD359" s="75"/>
    </row>
    <row r="360" spans="1:30" s="77" customFormat="1" x14ac:dyDescent="0.25">
      <c r="A360" s="90"/>
      <c r="C360" s="76"/>
      <c r="E360" s="76"/>
      <c r="G360" s="76"/>
      <c r="H360" s="76"/>
      <c r="J360" s="91">
        <f>J359-J358</f>
        <v>0</v>
      </c>
      <c r="K360" s="91">
        <f>K359-K358</f>
        <v>0</v>
      </c>
      <c r="L360" s="75"/>
      <c r="M360" s="75"/>
      <c r="N360" s="75"/>
      <c r="O360" s="75"/>
      <c r="P360" s="75"/>
      <c r="Q360" s="75"/>
      <c r="R360" s="75"/>
      <c r="S360" s="75"/>
      <c r="T360" s="75"/>
      <c r="U360" s="75"/>
      <c r="V360" s="75"/>
      <c r="W360" s="75"/>
      <c r="X360" s="75"/>
      <c r="Y360" s="75"/>
      <c r="Z360" s="75"/>
      <c r="AA360" s="75"/>
      <c r="AB360" s="75"/>
      <c r="AC360" s="75"/>
      <c r="AD360" s="75"/>
    </row>
    <row r="361" spans="1:30" s="77" customFormat="1" x14ac:dyDescent="0.25">
      <c r="A361" s="90"/>
      <c r="C361" s="76"/>
      <c r="E361" s="76"/>
      <c r="G361" s="76"/>
      <c r="H361" s="76"/>
      <c r="I361" s="77" t="s">
        <v>416</v>
      </c>
      <c r="J361" s="91">
        <f>J16+J52+J63+J83+J87+J91+J115+J140+J145+J150+J170+J177+J194+J225+J234+J240+J253+J257+J265+J274+J282+J295+J315+J325</f>
        <v>82371.899999999994</v>
      </c>
      <c r="K361" s="91">
        <f>K16+K52+K63+K83+K87+K91+K115+K140+K145+K150+K170+K177+K194+K225+K234+K240+K253+K257+K265+K274+K282+K295+K315+K325</f>
        <v>81803.5</v>
      </c>
      <c r="L361" s="75"/>
      <c r="M361" s="75"/>
      <c r="N361" s="75"/>
      <c r="O361" s="75"/>
      <c r="P361" s="75"/>
      <c r="Q361" s="75"/>
      <c r="R361" s="75"/>
      <c r="S361" s="75"/>
      <c r="T361" s="75"/>
      <c r="U361" s="75"/>
      <c r="V361" s="75"/>
      <c r="W361" s="75"/>
      <c r="X361" s="75"/>
      <c r="Y361" s="75"/>
      <c r="Z361" s="75"/>
      <c r="AA361" s="75"/>
      <c r="AB361" s="75"/>
      <c r="AC361" s="75"/>
      <c r="AD361" s="75"/>
    </row>
    <row r="362" spans="1:30" s="77" customFormat="1" x14ac:dyDescent="0.25">
      <c r="A362" s="90"/>
      <c r="C362" s="76"/>
      <c r="E362" s="76"/>
      <c r="G362" s="76"/>
      <c r="H362" s="76"/>
      <c r="J362" s="91"/>
      <c r="K362" s="75"/>
      <c r="L362" s="75"/>
      <c r="M362" s="75"/>
      <c r="N362" s="75"/>
      <c r="O362" s="75"/>
      <c r="P362" s="75"/>
      <c r="Q362" s="75"/>
      <c r="R362" s="75"/>
      <c r="S362" s="75"/>
      <c r="T362" s="75"/>
      <c r="U362" s="75"/>
      <c r="V362" s="75"/>
      <c r="W362" s="75"/>
      <c r="X362" s="75"/>
      <c r="Y362" s="75"/>
      <c r="Z362" s="75"/>
      <c r="AA362" s="75"/>
      <c r="AB362" s="75"/>
      <c r="AC362" s="75"/>
      <c r="AD362" s="75"/>
    </row>
    <row r="363" spans="1:30" s="77" customFormat="1" x14ac:dyDescent="0.25">
      <c r="A363" s="90"/>
      <c r="C363" s="76"/>
      <c r="E363" s="76"/>
      <c r="G363" s="76"/>
      <c r="H363" s="76"/>
      <c r="J363" s="91"/>
      <c r="K363" s="75"/>
      <c r="L363" s="75"/>
      <c r="M363" s="75"/>
      <c r="N363" s="75"/>
      <c r="O363" s="75"/>
      <c r="P363" s="75"/>
      <c r="Q363" s="75"/>
      <c r="R363" s="75"/>
      <c r="S363" s="75"/>
      <c r="T363" s="75"/>
      <c r="U363" s="75"/>
      <c r="V363" s="75"/>
      <c r="W363" s="75"/>
      <c r="X363" s="75"/>
      <c r="Y363" s="75"/>
      <c r="Z363" s="75"/>
      <c r="AA363" s="75"/>
      <c r="AB363" s="75"/>
      <c r="AC363" s="75"/>
      <c r="AD363" s="75"/>
    </row>
    <row r="364" spans="1:30" s="77" customFormat="1" x14ac:dyDescent="0.25">
      <c r="A364" s="90"/>
      <c r="C364" s="76"/>
      <c r="E364" s="76"/>
      <c r="G364" s="76"/>
      <c r="H364" s="76"/>
      <c r="J364" s="91"/>
      <c r="K364" s="75"/>
      <c r="L364" s="75"/>
      <c r="M364" s="75"/>
      <c r="N364" s="75"/>
      <c r="O364" s="75"/>
      <c r="P364" s="75"/>
      <c r="Q364" s="75"/>
      <c r="R364" s="75"/>
      <c r="S364" s="75"/>
      <c r="T364" s="75"/>
      <c r="U364" s="75"/>
      <c r="V364" s="75"/>
      <c r="W364" s="75"/>
      <c r="X364" s="75"/>
      <c r="Y364" s="75"/>
      <c r="Z364" s="75"/>
      <c r="AA364" s="75"/>
      <c r="AB364" s="75"/>
      <c r="AC364" s="75"/>
      <c r="AD364" s="75"/>
    </row>
    <row r="365" spans="1:30" s="77" customFormat="1" x14ac:dyDescent="0.25">
      <c r="A365" s="90"/>
      <c r="C365" s="76"/>
      <c r="E365" s="76"/>
      <c r="G365" s="76"/>
      <c r="H365" s="76"/>
      <c r="J365" s="91"/>
      <c r="K365" s="75"/>
      <c r="L365" s="75"/>
      <c r="M365" s="75"/>
      <c r="N365" s="75"/>
      <c r="O365" s="75"/>
      <c r="P365" s="75"/>
      <c r="Q365" s="75"/>
      <c r="R365" s="75"/>
      <c r="S365" s="75"/>
      <c r="T365" s="75"/>
      <c r="U365" s="75"/>
      <c r="V365" s="75"/>
      <c r="W365" s="75"/>
      <c r="X365" s="75"/>
      <c r="Y365" s="75"/>
      <c r="Z365" s="75"/>
      <c r="AA365" s="75"/>
      <c r="AB365" s="75"/>
      <c r="AC365" s="75"/>
      <c r="AD365" s="75"/>
    </row>
    <row r="366" spans="1:30" s="77" customFormat="1" x14ac:dyDescent="0.25">
      <c r="A366" s="90"/>
      <c r="C366" s="76"/>
      <c r="E366" s="76"/>
      <c r="G366" s="76"/>
      <c r="H366" s="76"/>
      <c r="J366" s="91"/>
      <c r="K366" s="75"/>
      <c r="L366" s="75"/>
      <c r="M366" s="75"/>
      <c r="N366" s="75"/>
      <c r="O366" s="75"/>
      <c r="P366" s="75"/>
      <c r="Q366" s="75"/>
      <c r="R366" s="75"/>
      <c r="S366" s="75"/>
      <c r="T366" s="75"/>
      <c r="U366" s="75"/>
      <c r="V366" s="75"/>
      <c r="W366" s="75"/>
      <c r="X366" s="75"/>
      <c r="Y366" s="75"/>
      <c r="Z366" s="75"/>
      <c r="AA366" s="75"/>
      <c r="AB366" s="75"/>
      <c r="AC366" s="75"/>
      <c r="AD366" s="75"/>
    </row>
    <row r="367" spans="1:30" s="77" customFormat="1" x14ac:dyDescent="0.25">
      <c r="A367" s="90"/>
      <c r="C367" s="76"/>
      <c r="E367" s="76"/>
      <c r="G367" s="76"/>
      <c r="H367" s="76"/>
      <c r="J367" s="91"/>
      <c r="K367" s="75"/>
      <c r="L367" s="75"/>
      <c r="M367" s="75"/>
      <c r="N367" s="75"/>
      <c r="O367" s="75"/>
      <c r="P367" s="75"/>
      <c r="Q367" s="75"/>
      <c r="R367" s="75"/>
      <c r="S367" s="75"/>
      <c r="T367" s="75"/>
      <c r="U367" s="75"/>
      <c r="V367" s="75"/>
      <c r="W367" s="75"/>
      <c r="X367" s="75"/>
      <c r="Y367" s="75"/>
      <c r="Z367" s="75"/>
      <c r="AA367" s="75"/>
      <c r="AB367" s="75"/>
      <c r="AC367" s="75"/>
      <c r="AD367" s="75"/>
    </row>
    <row r="368" spans="1:30" s="77" customFormat="1" x14ac:dyDescent="0.25">
      <c r="A368" s="90"/>
      <c r="C368" s="76"/>
      <c r="E368" s="76"/>
      <c r="G368" s="76"/>
      <c r="H368" s="76"/>
      <c r="J368" s="91"/>
      <c r="K368" s="75"/>
      <c r="L368" s="75"/>
      <c r="M368" s="75"/>
      <c r="N368" s="75"/>
      <c r="O368" s="75"/>
      <c r="P368" s="75"/>
      <c r="Q368" s="75"/>
      <c r="R368" s="75"/>
      <c r="S368" s="75"/>
      <c r="T368" s="75"/>
      <c r="U368" s="75"/>
      <c r="V368" s="75"/>
      <c r="W368" s="75"/>
      <c r="X368" s="75"/>
      <c r="Y368" s="75"/>
      <c r="Z368" s="75"/>
      <c r="AA368" s="75"/>
      <c r="AB368" s="75"/>
      <c r="AC368" s="75"/>
      <c r="AD368" s="75"/>
    </row>
    <row r="369" spans="1:30" s="77" customFormat="1" x14ac:dyDescent="0.25">
      <c r="A369" s="90"/>
      <c r="C369" s="76"/>
      <c r="E369" s="76"/>
      <c r="G369" s="76"/>
      <c r="H369" s="76"/>
      <c r="J369" s="91"/>
      <c r="K369" s="75"/>
      <c r="L369" s="75"/>
      <c r="M369" s="75"/>
      <c r="N369" s="75"/>
      <c r="O369" s="75"/>
      <c r="P369" s="75"/>
      <c r="Q369" s="75"/>
      <c r="R369" s="75"/>
      <c r="S369" s="75"/>
      <c r="T369" s="75"/>
      <c r="U369" s="75"/>
      <c r="V369" s="75"/>
      <c r="W369" s="75"/>
      <c r="X369" s="75"/>
      <c r="Y369" s="75"/>
      <c r="Z369" s="75"/>
      <c r="AA369" s="75"/>
      <c r="AB369" s="75"/>
      <c r="AC369" s="75"/>
      <c r="AD369" s="75"/>
    </row>
    <row r="370" spans="1:30" s="77" customFormat="1" x14ac:dyDescent="0.25">
      <c r="A370" s="90"/>
      <c r="C370" s="76"/>
      <c r="E370" s="76"/>
      <c r="G370" s="76"/>
      <c r="H370" s="76"/>
      <c r="J370" s="91"/>
      <c r="K370" s="75"/>
      <c r="L370" s="75"/>
      <c r="M370" s="75"/>
      <c r="N370" s="75"/>
      <c r="O370" s="75"/>
      <c r="P370" s="75"/>
      <c r="Q370" s="75"/>
      <c r="R370" s="75"/>
      <c r="S370" s="75"/>
      <c r="T370" s="75"/>
      <c r="U370" s="75"/>
      <c r="V370" s="75"/>
      <c r="W370" s="75"/>
      <c r="X370" s="75"/>
      <c r="Y370" s="75"/>
      <c r="Z370" s="75"/>
      <c r="AA370" s="75"/>
      <c r="AB370" s="75"/>
      <c r="AC370" s="75"/>
      <c r="AD370" s="75"/>
    </row>
    <row r="371" spans="1:30" s="77" customFormat="1" x14ac:dyDescent="0.25">
      <c r="A371" s="90"/>
      <c r="C371" s="76"/>
      <c r="E371" s="76"/>
      <c r="G371" s="76"/>
      <c r="H371" s="76"/>
      <c r="J371" s="91"/>
      <c r="K371" s="75"/>
      <c r="L371" s="75"/>
      <c r="M371" s="75"/>
      <c r="N371" s="75"/>
      <c r="O371" s="75"/>
      <c r="P371" s="75"/>
      <c r="Q371" s="75"/>
      <c r="R371" s="75"/>
      <c r="S371" s="75"/>
      <c r="T371" s="75"/>
      <c r="U371" s="75"/>
      <c r="V371" s="75"/>
      <c r="W371" s="75"/>
      <c r="X371" s="75"/>
      <c r="Y371" s="75"/>
      <c r="Z371" s="75"/>
      <c r="AA371" s="75"/>
      <c r="AB371" s="75"/>
      <c r="AC371" s="75"/>
      <c r="AD371" s="75"/>
    </row>
    <row r="372" spans="1:30" s="77" customFormat="1" x14ac:dyDescent="0.25">
      <c r="A372" s="90"/>
      <c r="C372" s="76"/>
      <c r="E372" s="76"/>
      <c r="G372" s="76"/>
      <c r="H372" s="76"/>
      <c r="J372" s="91"/>
      <c r="K372" s="75"/>
      <c r="L372" s="75"/>
      <c r="M372" s="75"/>
      <c r="N372" s="75"/>
      <c r="O372" s="75"/>
      <c r="P372" s="75"/>
      <c r="Q372" s="75"/>
      <c r="R372" s="75"/>
      <c r="S372" s="75"/>
      <c r="T372" s="75"/>
      <c r="U372" s="75"/>
      <c r="V372" s="75"/>
      <c r="W372" s="75"/>
      <c r="X372" s="75"/>
      <c r="Y372" s="75"/>
      <c r="Z372" s="75"/>
      <c r="AA372" s="75"/>
      <c r="AB372" s="75"/>
      <c r="AC372" s="75"/>
      <c r="AD372" s="75"/>
    </row>
    <row r="373" spans="1:30" s="77" customFormat="1" x14ac:dyDescent="0.25">
      <c r="A373" s="90"/>
      <c r="C373" s="76"/>
      <c r="E373" s="76"/>
      <c r="G373" s="76"/>
      <c r="H373" s="76"/>
      <c r="J373" s="91"/>
      <c r="K373" s="75"/>
      <c r="L373" s="75"/>
      <c r="M373" s="75"/>
      <c r="N373" s="75"/>
      <c r="O373" s="75"/>
      <c r="P373" s="75"/>
      <c r="Q373" s="75"/>
      <c r="R373" s="75"/>
      <c r="S373" s="75"/>
      <c r="T373" s="75"/>
      <c r="U373" s="75"/>
      <c r="V373" s="75"/>
      <c r="W373" s="75"/>
      <c r="X373" s="75"/>
      <c r="Y373" s="75"/>
      <c r="Z373" s="75"/>
      <c r="AA373" s="75"/>
      <c r="AB373" s="75"/>
      <c r="AC373" s="75"/>
      <c r="AD373" s="75"/>
    </row>
    <row r="374" spans="1:30" s="77" customFormat="1" x14ac:dyDescent="0.25">
      <c r="A374" s="90"/>
      <c r="C374" s="76"/>
      <c r="E374" s="76"/>
      <c r="G374" s="76"/>
      <c r="H374" s="76"/>
      <c r="J374" s="91"/>
      <c r="K374" s="75"/>
      <c r="L374" s="75"/>
      <c r="M374" s="75"/>
      <c r="N374" s="75"/>
      <c r="O374" s="75"/>
      <c r="P374" s="75"/>
      <c r="Q374" s="75"/>
      <c r="R374" s="75"/>
      <c r="S374" s="75"/>
      <c r="T374" s="75"/>
      <c r="U374" s="75"/>
      <c r="V374" s="75"/>
      <c r="W374" s="75"/>
      <c r="X374" s="75"/>
      <c r="Y374" s="75"/>
      <c r="Z374" s="75"/>
      <c r="AA374" s="75"/>
      <c r="AB374" s="75"/>
      <c r="AC374" s="75"/>
      <c r="AD374" s="75"/>
    </row>
    <row r="375" spans="1:30" s="77" customFormat="1" x14ac:dyDescent="0.25">
      <c r="A375" s="90"/>
      <c r="C375" s="76"/>
      <c r="E375" s="76"/>
      <c r="G375" s="76"/>
      <c r="H375" s="76"/>
      <c r="J375" s="91"/>
      <c r="K375" s="75"/>
      <c r="L375" s="75"/>
      <c r="M375" s="75"/>
      <c r="N375" s="75"/>
      <c r="O375" s="75"/>
      <c r="P375" s="75"/>
      <c r="Q375" s="75"/>
      <c r="R375" s="75"/>
      <c r="S375" s="75"/>
      <c r="T375" s="75"/>
      <c r="U375" s="75"/>
      <c r="V375" s="75"/>
      <c r="W375" s="75"/>
      <c r="X375" s="75"/>
      <c r="Y375" s="75"/>
      <c r="Z375" s="75"/>
      <c r="AA375" s="75"/>
      <c r="AB375" s="75"/>
      <c r="AC375" s="75"/>
      <c r="AD375" s="75"/>
    </row>
    <row r="376" spans="1:30" s="77" customFormat="1" x14ac:dyDescent="0.25">
      <c r="A376" s="90"/>
      <c r="C376" s="76"/>
      <c r="E376" s="76"/>
      <c r="G376" s="76"/>
      <c r="H376" s="76"/>
      <c r="J376" s="91"/>
      <c r="K376" s="75"/>
      <c r="L376" s="75"/>
      <c r="M376" s="75"/>
      <c r="N376" s="75"/>
      <c r="O376" s="75"/>
      <c r="P376" s="75"/>
      <c r="Q376" s="75"/>
      <c r="R376" s="75"/>
      <c r="S376" s="75"/>
      <c r="T376" s="75"/>
      <c r="U376" s="75"/>
      <c r="V376" s="75"/>
      <c r="W376" s="75"/>
      <c r="X376" s="75"/>
      <c r="Y376" s="75"/>
      <c r="Z376" s="75"/>
      <c r="AA376" s="75"/>
      <c r="AB376" s="75"/>
      <c r="AC376" s="75"/>
      <c r="AD376" s="75"/>
    </row>
    <row r="377" spans="1:30" s="77" customFormat="1" x14ac:dyDescent="0.25">
      <c r="A377" s="90"/>
      <c r="C377" s="76"/>
      <c r="E377" s="76"/>
      <c r="G377" s="76"/>
      <c r="H377" s="76"/>
      <c r="J377" s="91"/>
      <c r="K377" s="75"/>
      <c r="L377" s="75"/>
      <c r="M377" s="75"/>
      <c r="N377" s="75"/>
      <c r="O377" s="75"/>
      <c r="P377" s="75"/>
      <c r="Q377" s="75"/>
      <c r="R377" s="75"/>
      <c r="S377" s="75"/>
      <c r="T377" s="75"/>
      <c r="U377" s="75"/>
      <c r="V377" s="75"/>
      <c r="W377" s="75"/>
      <c r="X377" s="75"/>
      <c r="Y377" s="75"/>
      <c r="Z377" s="75"/>
      <c r="AA377" s="75"/>
      <c r="AB377" s="75"/>
      <c r="AC377" s="75"/>
      <c r="AD377" s="75"/>
    </row>
    <row r="378" spans="1:30" s="77" customFormat="1" x14ac:dyDescent="0.25">
      <c r="A378" s="90"/>
      <c r="C378" s="76"/>
      <c r="E378" s="76"/>
      <c r="G378" s="76"/>
      <c r="H378" s="76"/>
      <c r="J378" s="91"/>
      <c r="K378" s="75"/>
      <c r="L378" s="75"/>
      <c r="M378" s="75"/>
      <c r="N378" s="75"/>
      <c r="O378" s="75"/>
      <c r="P378" s="75"/>
      <c r="Q378" s="75"/>
      <c r="R378" s="75"/>
      <c r="S378" s="75"/>
      <c r="T378" s="75"/>
      <c r="U378" s="75"/>
      <c r="V378" s="75"/>
      <c r="W378" s="75"/>
      <c r="X378" s="75"/>
      <c r="Y378" s="75"/>
      <c r="Z378" s="75"/>
      <c r="AA378" s="75"/>
      <c r="AB378" s="75"/>
      <c r="AC378" s="75"/>
      <c r="AD378" s="75"/>
    </row>
    <row r="379" spans="1:30" s="77" customFormat="1" x14ac:dyDescent="0.25">
      <c r="A379" s="90"/>
      <c r="C379" s="76"/>
      <c r="E379" s="76"/>
      <c r="G379" s="76"/>
      <c r="H379" s="76"/>
      <c r="J379" s="91"/>
      <c r="K379" s="75"/>
      <c r="L379" s="75"/>
      <c r="M379" s="75"/>
      <c r="N379" s="75"/>
      <c r="O379" s="75"/>
      <c r="P379" s="75"/>
      <c r="Q379" s="75"/>
      <c r="R379" s="75"/>
      <c r="S379" s="75"/>
      <c r="T379" s="75"/>
      <c r="U379" s="75"/>
      <c r="V379" s="75"/>
      <c r="W379" s="75"/>
      <c r="X379" s="75"/>
      <c r="Y379" s="75"/>
      <c r="Z379" s="75"/>
      <c r="AA379" s="75"/>
      <c r="AB379" s="75"/>
      <c r="AC379" s="75"/>
      <c r="AD379" s="75"/>
    </row>
    <row r="380" spans="1:30" s="77" customFormat="1" x14ac:dyDescent="0.25">
      <c r="A380" s="90"/>
      <c r="C380" s="76"/>
      <c r="E380" s="76"/>
      <c r="G380" s="76"/>
      <c r="H380" s="76"/>
      <c r="J380" s="91"/>
      <c r="K380" s="75"/>
      <c r="L380" s="75"/>
      <c r="M380" s="75"/>
      <c r="N380" s="75"/>
      <c r="O380" s="75"/>
      <c r="P380" s="75"/>
      <c r="Q380" s="75"/>
      <c r="R380" s="75"/>
      <c r="S380" s="75"/>
      <c r="T380" s="75"/>
      <c r="U380" s="75"/>
      <c r="V380" s="75"/>
      <c r="W380" s="75"/>
      <c r="X380" s="75"/>
      <c r="Y380" s="75"/>
      <c r="Z380" s="75"/>
      <c r="AA380" s="75"/>
      <c r="AB380" s="75"/>
      <c r="AC380" s="75"/>
      <c r="AD380" s="75"/>
    </row>
    <row r="381" spans="1:30" s="77" customFormat="1" x14ac:dyDescent="0.25">
      <c r="A381" s="90"/>
      <c r="C381" s="76"/>
      <c r="E381" s="76"/>
      <c r="G381" s="76"/>
      <c r="H381" s="76"/>
      <c r="J381" s="91"/>
      <c r="K381" s="75"/>
      <c r="L381" s="75"/>
      <c r="M381" s="75"/>
      <c r="N381" s="75"/>
      <c r="O381" s="75"/>
      <c r="P381" s="75"/>
      <c r="Q381" s="75"/>
      <c r="R381" s="75"/>
      <c r="S381" s="75"/>
      <c r="T381" s="75"/>
      <c r="U381" s="75"/>
      <c r="V381" s="75"/>
      <c r="W381" s="75"/>
      <c r="X381" s="75"/>
      <c r="Y381" s="75"/>
      <c r="Z381" s="75"/>
      <c r="AA381" s="75"/>
      <c r="AB381" s="75"/>
      <c r="AC381" s="75"/>
      <c r="AD381" s="75"/>
    </row>
    <row r="382" spans="1:30" s="77" customFormat="1" x14ac:dyDescent="0.25">
      <c r="A382" s="90"/>
      <c r="C382" s="76"/>
      <c r="E382" s="76"/>
      <c r="G382" s="76"/>
      <c r="H382" s="76"/>
      <c r="J382" s="91"/>
      <c r="K382" s="75"/>
      <c r="L382" s="75"/>
      <c r="M382" s="75"/>
      <c r="N382" s="75"/>
      <c r="O382" s="75"/>
      <c r="P382" s="75"/>
      <c r="Q382" s="75"/>
      <c r="R382" s="75"/>
      <c r="S382" s="75"/>
      <c r="T382" s="75"/>
      <c r="U382" s="75"/>
      <c r="V382" s="75"/>
      <c r="W382" s="75"/>
      <c r="X382" s="75"/>
      <c r="Y382" s="75"/>
      <c r="Z382" s="75"/>
      <c r="AA382" s="75"/>
      <c r="AB382" s="75"/>
      <c r="AC382" s="75"/>
      <c r="AD382" s="75"/>
    </row>
    <row r="383" spans="1:30" s="77" customFormat="1" x14ac:dyDescent="0.25">
      <c r="A383" s="90"/>
      <c r="C383" s="76"/>
      <c r="E383" s="76"/>
      <c r="G383" s="76"/>
      <c r="H383" s="76"/>
      <c r="J383" s="91"/>
      <c r="K383" s="75"/>
      <c r="L383" s="75"/>
      <c r="M383" s="75"/>
      <c r="N383" s="75"/>
      <c r="O383" s="75"/>
      <c r="P383" s="75"/>
      <c r="Q383" s="75"/>
      <c r="R383" s="75"/>
      <c r="S383" s="75"/>
      <c r="T383" s="75"/>
      <c r="U383" s="75"/>
      <c r="V383" s="75"/>
      <c r="W383" s="75"/>
      <c r="X383" s="75"/>
      <c r="Y383" s="75"/>
      <c r="Z383" s="75"/>
      <c r="AA383" s="75"/>
      <c r="AB383" s="75"/>
      <c r="AC383" s="75"/>
      <c r="AD383" s="75"/>
    </row>
    <row r="384" spans="1:30" s="77" customFormat="1" x14ac:dyDescent="0.25">
      <c r="A384" s="90"/>
      <c r="C384" s="76"/>
      <c r="E384" s="76"/>
      <c r="G384" s="76"/>
      <c r="H384" s="76"/>
      <c r="J384" s="91"/>
      <c r="K384" s="75"/>
      <c r="L384" s="75"/>
      <c r="M384" s="75"/>
      <c r="N384" s="75"/>
      <c r="O384" s="75"/>
      <c r="P384" s="75"/>
      <c r="Q384" s="75"/>
      <c r="R384" s="75"/>
      <c r="S384" s="75"/>
      <c r="T384" s="75"/>
      <c r="U384" s="75"/>
      <c r="V384" s="75"/>
      <c r="W384" s="75"/>
      <c r="X384" s="75"/>
      <c r="Y384" s="75"/>
      <c r="Z384" s="75"/>
      <c r="AA384" s="75"/>
      <c r="AB384" s="75"/>
      <c r="AC384" s="75"/>
      <c r="AD384" s="75"/>
    </row>
    <row r="385" spans="1:30" s="77" customFormat="1" x14ac:dyDescent="0.25">
      <c r="A385" s="90"/>
      <c r="C385" s="76"/>
      <c r="E385" s="76"/>
      <c r="G385" s="76"/>
      <c r="H385" s="76"/>
      <c r="J385" s="91"/>
      <c r="K385" s="75"/>
      <c r="L385" s="75"/>
      <c r="M385" s="75"/>
      <c r="N385" s="75"/>
      <c r="O385" s="75"/>
      <c r="P385" s="75"/>
      <c r="Q385" s="75"/>
      <c r="R385" s="75"/>
      <c r="S385" s="75"/>
      <c r="T385" s="75"/>
      <c r="U385" s="75"/>
      <c r="V385" s="75"/>
      <c r="W385" s="75"/>
      <c r="X385" s="75"/>
      <c r="Y385" s="75"/>
      <c r="Z385" s="75"/>
      <c r="AA385" s="75"/>
      <c r="AB385" s="75"/>
      <c r="AC385" s="75"/>
      <c r="AD385" s="75"/>
    </row>
    <row r="386" spans="1:30" s="77" customFormat="1" x14ac:dyDescent="0.25">
      <c r="A386" s="90"/>
      <c r="C386" s="76"/>
      <c r="E386" s="76"/>
      <c r="G386" s="76"/>
      <c r="H386" s="76"/>
      <c r="J386" s="91"/>
      <c r="K386" s="75"/>
      <c r="L386" s="75"/>
      <c r="M386" s="75"/>
      <c r="N386" s="75"/>
      <c r="O386" s="75"/>
      <c r="P386" s="75"/>
      <c r="Q386" s="75"/>
      <c r="R386" s="75"/>
      <c r="S386" s="75"/>
      <c r="T386" s="75"/>
      <c r="U386" s="75"/>
      <c r="V386" s="75"/>
      <c r="W386" s="75"/>
      <c r="X386" s="75"/>
      <c r="Y386" s="75"/>
      <c r="Z386" s="75"/>
      <c r="AA386" s="75"/>
      <c r="AB386" s="75"/>
      <c r="AC386" s="75"/>
      <c r="AD386" s="75"/>
    </row>
    <row r="387" spans="1:30" s="77" customFormat="1" x14ac:dyDescent="0.25">
      <c r="A387" s="90"/>
      <c r="C387" s="76"/>
      <c r="E387" s="76"/>
      <c r="G387" s="76"/>
      <c r="H387" s="76"/>
      <c r="J387" s="91"/>
      <c r="K387" s="75"/>
      <c r="L387" s="75"/>
      <c r="M387" s="75"/>
      <c r="N387" s="75"/>
      <c r="O387" s="75"/>
      <c r="P387" s="75"/>
      <c r="Q387" s="75"/>
      <c r="R387" s="75"/>
      <c r="S387" s="75"/>
      <c r="T387" s="75"/>
      <c r="U387" s="75"/>
      <c r="V387" s="75"/>
      <c r="W387" s="75"/>
      <c r="X387" s="75"/>
      <c r="Y387" s="75"/>
      <c r="Z387" s="75"/>
      <c r="AA387" s="75"/>
      <c r="AB387" s="75"/>
      <c r="AC387" s="75"/>
      <c r="AD387" s="75"/>
    </row>
    <row r="388" spans="1:30" s="77" customFormat="1" x14ac:dyDescent="0.25">
      <c r="A388" s="90"/>
      <c r="C388" s="76"/>
      <c r="E388" s="76"/>
      <c r="G388" s="76"/>
      <c r="H388" s="76"/>
      <c r="J388" s="91"/>
      <c r="K388" s="75"/>
      <c r="L388" s="75"/>
      <c r="M388" s="75"/>
      <c r="N388" s="75"/>
      <c r="O388" s="75"/>
      <c r="P388" s="75"/>
      <c r="Q388" s="75"/>
      <c r="R388" s="75"/>
      <c r="S388" s="75"/>
      <c r="T388" s="75"/>
      <c r="U388" s="75"/>
      <c r="V388" s="75"/>
      <c r="W388" s="75"/>
      <c r="X388" s="75"/>
      <c r="Y388" s="75"/>
      <c r="Z388" s="75"/>
      <c r="AA388" s="75"/>
      <c r="AB388" s="75"/>
      <c r="AC388" s="75"/>
      <c r="AD388" s="75"/>
    </row>
    <row r="389" spans="1:30" s="77" customFormat="1" x14ac:dyDescent="0.25">
      <c r="A389" s="90"/>
      <c r="C389" s="76"/>
      <c r="E389" s="76"/>
      <c r="G389" s="76"/>
      <c r="H389" s="76"/>
      <c r="J389" s="91"/>
      <c r="K389" s="75"/>
      <c r="L389" s="75"/>
      <c r="M389" s="75"/>
      <c r="N389" s="75"/>
      <c r="O389" s="75"/>
      <c r="P389" s="75"/>
      <c r="Q389" s="75"/>
      <c r="R389" s="75"/>
      <c r="S389" s="75"/>
      <c r="T389" s="75"/>
      <c r="U389" s="75"/>
      <c r="V389" s="75"/>
      <c r="W389" s="75"/>
      <c r="X389" s="75"/>
      <c r="Y389" s="75"/>
      <c r="Z389" s="75"/>
      <c r="AA389" s="75"/>
      <c r="AB389" s="75"/>
      <c r="AC389" s="75"/>
      <c r="AD389" s="75"/>
    </row>
    <row r="390" spans="1:30" s="77" customFormat="1" x14ac:dyDescent="0.25">
      <c r="A390" s="90"/>
      <c r="C390" s="76"/>
      <c r="E390" s="76"/>
      <c r="G390" s="76"/>
      <c r="H390" s="76"/>
      <c r="J390" s="91"/>
      <c r="K390" s="75"/>
      <c r="L390" s="75"/>
      <c r="M390" s="75"/>
      <c r="N390" s="75"/>
      <c r="O390" s="75"/>
      <c r="P390" s="75"/>
      <c r="Q390" s="75"/>
      <c r="R390" s="75"/>
      <c r="S390" s="75"/>
      <c r="T390" s="75"/>
      <c r="U390" s="75"/>
      <c r="V390" s="75"/>
      <c r="W390" s="75"/>
      <c r="X390" s="75"/>
      <c r="Y390" s="75"/>
      <c r="Z390" s="75"/>
      <c r="AA390" s="75"/>
      <c r="AB390" s="75"/>
      <c r="AC390" s="75"/>
      <c r="AD390" s="75"/>
    </row>
    <row r="391" spans="1:30" s="77" customFormat="1" x14ac:dyDescent="0.25">
      <c r="A391" s="90"/>
      <c r="C391" s="76"/>
      <c r="E391" s="76"/>
      <c r="G391" s="76"/>
      <c r="H391" s="76"/>
      <c r="J391" s="91"/>
      <c r="K391" s="75"/>
      <c r="L391" s="75"/>
      <c r="M391" s="75"/>
      <c r="N391" s="75"/>
      <c r="O391" s="75"/>
      <c r="P391" s="75"/>
      <c r="Q391" s="75"/>
      <c r="R391" s="75"/>
      <c r="S391" s="75"/>
      <c r="T391" s="75"/>
      <c r="U391" s="75"/>
      <c r="V391" s="75"/>
      <c r="W391" s="75"/>
      <c r="X391" s="75"/>
      <c r="Y391" s="75"/>
      <c r="Z391" s="75"/>
      <c r="AA391" s="75"/>
      <c r="AB391" s="75"/>
      <c r="AC391" s="75"/>
      <c r="AD391" s="75"/>
    </row>
    <row r="392" spans="1:30" s="77" customFormat="1" x14ac:dyDescent="0.25">
      <c r="A392" s="90"/>
      <c r="C392" s="76"/>
      <c r="E392" s="76"/>
      <c r="G392" s="76"/>
      <c r="H392" s="76"/>
      <c r="J392" s="91"/>
      <c r="K392" s="75"/>
      <c r="L392" s="75"/>
      <c r="M392" s="75"/>
      <c r="N392" s="75"/>
      <c r="O392" s="75"/>
      <c r="P392" s="75"/>
      <c r="Q392" s="75"/>
      <c r="R392" s="75"/>
      <c r="S392" s="75"/>
      <c r="T392" s="75"/>
      <c r="U392" s="75"/>
      <c r="V392" s="75"/>
      <c r="W392" s="75"/>
      <c r="X392" s="75"/>
      <c r="Y392" s="75"/>
      <c r="Z392" s="75"/>
      <c r="AA392" s="75"/>
      <c r="AB392" s="75"/>
      <c r="AC392" s="75"/>
      <c r="AD392" s="75"/>
    </row>
    <row r="393" spans="1:30" s="77" customFormat="1" x14ac:dyDescent="0.25">
      <c r="A393" s="90"/>
      <c r="C393" s="76"/>
      <c r="E393" s="76"/>
      <c r="G393" s="76"/>
      <c r="H393" s="76"/>
      <c r="J393" s="91"/>
      <c r="K393" s="75"/>
      <c r="L393" s="75"/>
      <c r="M393" s="75"/>
      <c r="N393" s="75"/>
      <c r="O393" s="75"/>
      <c r="P393" s="75"/>
      <c r="Q393" s="75"/>
      <c r="R393" s="75"/>
      <c r="S393" s="75"/>
      <c r="T393" s="75"/>
      <c r="U393" s="75"/>
      <c r="V393" s="75"/>
      <c r="W393" s="75"/>
      <c r="X393" s="75"/>
      <c r="Y393" s="75"/>
      <c r="Z393" s="75"/>
      <c r="AA393" s="75"/>
      <c r="AB393" s="75"/>
      <c r="AC393" s="75"/>
      <c r="AD393" s="75"/>
    </row>
    <row r="394" spans="1:30" s="77" customFormat="1" x14ac:dyDescent="0.25">
      <c r="A394" s="90"/>
      <c r="C394" s="76"/>
      <c r="E394" s="76"/>
      <c r="G394" s="76"/>
      <c r="H394" s="76"/>
      <c r="J394" s="91"/>
      <c r="K394" s="75"/>
      <c r="L394" s="75"/>
      <c r="M394" s="75"/>
      <c r="N394" s="75"/>
      <c r="O394" s="75"/>
      <c r="P394" s="75"/>
      <c r="Q394" s="75"/>
      <c r="R394" s="75"/>
      <c r="S394" s="75"/>
      <c r="T394" s="75"/>
      <c r="U394" s="75"/>
      <c r="V394" s="75"/>
      <c r="W394" s="75"/>
      <c r="X394" s="75"/>
      <c r="Y394" s="75"/>
      <c r="Z394" s="75"/>
      <c r="AA394" s="75"/>
      <c r="AB394" s="75"/>
      <c r="AC394" s="75"/>
      <c r="AD394" s="75"/>
    </row>
    <row r="395" spans="1:30" s="77" customFormat="1" x14ac:dyDescent="0.25">
      <c r="A395" s="90"/>
      <c r="C395" s="76"/>
      <c r="E395" s="76"/>
      <c r="G395" s="76"/>
      <c r="H395" s="76"/>
      <c r="J395" s="91"/>
      <c r="K395" s="75"/>
      <c r="L395" s="75"/>
      <c r="M395" s="75"/>
      <c r="N395" s="75"/>
      <c r="O395" s="75"/>
      <c r="P395" s="75"/>
      <c r="Q395" s="75"/>
      <c r="R395" s="75"/>
      <c r="S395" s="75"/>
      <c r="T395" s="75"/>
      <c r="U395" s="75"/>
      <c r="V395" s="75"/>
      <c r="W395" s="75"/>
      <c r="X395" s="75"/>
      <c r="Y395" s="75"/>
      <c r="Z395" s="75"/>
      <c r="AA395" s="75"/>
      <c r="AB395" s="75"/>
      <c r="AC395" s="75"/>
      <c r="AD395" s="75"/>
    </row>
    <row r="396" spans="1:30" s="77" customFormat="1" x14ac:dyDescent="0.25">
      <c r="A396" s="90"/>
      <c r="C396" s="76"/>
      <c r="E396" s="76"/>
      <c r="G396" s="76"/>
      <c r="H396" s="76"/>
      <c r="J396" s="91"/>
      <c r="K396" s="75"/>
      <c r="L396" s="75"/>
      <c r="M396" s="75"/>
      <c r="N396" s="75"/>
      <c r="O396" s="75"/>
      <c r="P396" s="75"/>
      <c r="Q396" s="75"/>
      <c r="R396" s="75"/>
      <c r="S396" s="75"/>
      <c r="T396" s="75"/>
      <c r="U396" s="75"/>
      <c r="V396" s="75"/>
      <c r="W396" s="75"/>
      <c r="X396" s="75"/>
      <c r="Y396" s="75"/>
      <c r="Z396" s="75"/>
      <c r="AA396" s="75"/>
      <c r="AB396" s="75"/>
      <c r="AC396" s="75"/>
      <c r="AD396" s="75"/>
    </row>
    <row r="397" spans="1:30" s="77" customFormat="1" x14ac:dyDescent="0.25">
      <c r="A397" s="90"/>
      <c r="C397" s="76"/>
      <c r="E397" s="76"/>
      <c r="G397" s="76"/>
      <c r="H397" s="76"/>
      <c r="J397" s="91"/>
      <c r="K397" s="75"/>
      <c r="L397" s="75"/>
      <c r="M397" s="75"/>
      <c r="N397" s="75"/>
      <c r="O397" s="75"/>
      <c r="P397" s="75"/>
      <c r="Q397" s="75"/>
      <c r="R397" s="75"/>
      <c r="S397" s="75"/>
      <c r="T397" s="75"/>
      <c r="U397" s="75"/>
      <c r="V397" s="75"/>
      <c r="W397" s="75"/>
      <c r="X397" s="75"/>
      <c r="Y397" s="75"/>
      <c r="Z397" s="75"/>
      <c r="AA397" s="75"/>
      <c r="AB397" s="75"/>
      <c r="AC397" s="75"/>
      <c r="AD397" s="75"/>
    </row>
  </sheetData>
  <autoFilter ref="A13:K361"/>
  <mergeCells count="3">
    <mergeCell ref="A9:K9"/>
    <mergeCell ref="J11:K11"/>
    <mergeCell ref="E12:H12"/>
  </mergeCells>
  <pageMargins left="0.78740157480314965" right="0.19685039370078741" top="0.39370078740157483" bottom="0.39370078740157483" header="0.27559055118110237" footer="0.15748031496062992"/>
  <pageSetup paperSize="9" scale="93" fitToHeight="22" orientation="portrait"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2:I151"/>
  <sheetViews>
    <sheetView topLeftCell="A135" workbookViewId="0">
      <selection activeCell="H156" sqref="H156"/>
    </sheetView>
  </sheetViews>
  <sheetFormatPr defaultRowHeight="12.75" x14ac:dyDescent="0.2"/>
  <cols>
    <col min="1" max="1" width="43.7109375" style="181" customWidth="1"/>
    <col min="2" max="2" width="3.140625" customWidth="1"/>
    <col min="3" max="3" width="3" customWidth="1"/>
    <col min="4" max="4" width="3.28515625" customWidth="1"/>
    <col min="5" max="5" width="6.7109375" customWidth="1"/>
    <col min="6" max="6" width="9" customWidth="1"/>
    <col min="7" max="7" width="4" customWidth="1"/>
    <col min="8" max="8" width="4.5703125" customWidth="1"/>
    <col min="9" max="9" width="12.42578125" style="182" customWidth="1"/>
  </cols>
  <sheetData>
    <row r="2" spans="1:9" ht="15.75" x14ac:dyDescent="0.25">
      <c r="D2" s="190"/>
      <c r="E2" s="190"/>
      <c r="F2" s="190"/>
      <c r="G2" s="190"/>
      <c r="H2" s="190"/>
      <c r="I2" s="78" t="s">
        <v>470</v>
      </c>
    </row>
    <row r="3" spans="1:9" ht="15.75" x14ac:dyDescent="0.25">
      <c r="D3" s="190"/>
      <c r="E3" s="190"/>
      <c r="F3" s="190"/>
      <c r="G3" s="190"/>
      <c r="H3" s="190"/>
      <c r="I3" s="78" t="s">
        <v>44</v>
      </c>
    </row>
    <row r="4" spans="1:9" ht="15.75" x14ac:dyDescent="0.25">
      <c r="D4" s="190"/>
      <c r="E4" s="190"/>
      <c r="F4" s="190"/>
      <c r="G4" s="190"/>
      <c r="H4" s="190"/>
      <c r="I4" s="78" t="s">
        <v>46</v>
      </c>
    </row>
    <row r="5" spans="1:9" ht="15.75" x14ac:dyDescent="0.25">
      <c r="D5" s="189"/>
      <c r="E5" s="189"/>
      <c r="F5" s="189"/>
      <c r="G5" s="189"/>
      <c r="H5" s="189"/>
      <c r="I5" s="78" t="s">
        <v>47</v>
      </c>
    </row>
    <row r="6" spans="1:9" ht="15.75" x14ac:dyDescent="0.25">
      <c r="D6" s="190"/>
      <c r="E6" s="190"/>
      <c r="F6" s="190"/>
      <c r="G6" s="190"/>
      <c r="H6" s="190"/>
      <c r="I6" s="78" t="s">
        <v>48</v>
      </c>
    </row>
    <row r="7" spans="1:9" ht="15.75" x14ac:dyDescent="0.25">
      <c r="D7" s="190"/>
      <c r="E7" s="190"/>
      <c r="F7" s="190"/>
      <c r="G7" s="190"/>
      <c r="H7" s="190"/>
      <c r="I7" s="78" t="str">
        <f>'Приложение 4'!C7</f>
        <v>от "____" декабря 2018 года №_____</v>
      </c>
    </row>
    <row r="8" spans="1:9" ht="15.75" x14ac:dyDescent="0.25">
      <c r="D8" s="190"/>
      <c r="E8" s="190"/>
      <c r="F8" s="190"/>
      <c r="G8" s="190"/>
      <c r="H8" s="190"/>
      <c r="I8" s="78"/>
    </row>
    <row r="9" spans="1:9" ht="15.75" x14ac:dyDescent="0.25">
      <c r="I9" s="78"/>
    </row>
    <row r="10" spans="1:9" ht="139.5" customHeight="1" x14ac:dyDescent="0.2">
      <c r="A10" s="316" t="s">
        <v>589</v>
      </c>
      <c r="B10" s="316"/>
      <c r="C10" s="316"/>
      <c r="D10" s="316"/>
      <c r="E10" s="316"/>
      <c r="F10" s="316"/>
      <c r="G10" s="316"/>
      <c r="H10" s="316"/>
      <c r="I10" s="316"/>
    </row>
    <row r="12" spans="1:9" x14ac:dyDescent="0.2">
      <c r="I12" s="183" t="s">
        <v>3</v>
      </c>
    </row>
    <row r="13" spans="1:9" ht="100.5" customHeight="1" x14ac:dyDescent="0.2">
      <c r="A13" s="83" t="s">
        <v>136</v>
      </c>
      <c r="B13" s="332" t="s">
        <v>139</v>
      </c>
      <c r="C13" s="332"/>
      <c r="D13" s="332"/>
      <c r="E13" s="332"/>
      <c r="F13" s="84" t="s">
        <v>474</v>
      </c>
      <c r="G13" s="84" t="s">
        <v>137</v>
      </c>
      <c r="H13" s="84" t="s">
        <v>138</v>
      </c>
      <c r="I13" s="184" t="s">
        <v>28</v>
      </c>
    </row>
    <row r="14" spans="1:9" s="188" customFormat="1" ht="78.75" x14ac:dyDescent="0.25">
      <c r="A14" s="191" t="s">
        <v>195</v>
      </c>
      <c r="B14" s="192" t="s">
        <v>141</v>
      </c>
      <c r="C14" s="193" t="s">
        <v>147</v>
      </c>
      <c r="D14" s="192" t="s">
        <v>150</v>
      </c>
      <c r="E14" s="192" t="s">
        <v>148</v>
      </c>
      <c r="F14" s="194" t="s">
        <v>426</v>
      </c>
      <c r="G14" s="195" t="s">
        <v>426</v>
      </c>
      <c r="H14" s="195" t="s">
        <v>426</v>
      </c>
      <c r="I14" s="196">
        <f>I15+I19</f>
        <v>2845.3999999999996</v>
      </c>
    </row>
    <row r="15" spans="1:9" s="188" customFormat="1" ht="31.5" x14ac:dyDescent="0.25">
      <c r="A15" s="197" t="s">
        <v>477</v>
      </c>
      <c r="B15" s="198" t="s">
        <v>141</v>
      </c>
      <c r="C15" s="153" t="s">
        <v>186</v>
      </c>
      <c r="D15" s="198" t="s">
        <v>150</v>
      </c>
      <c r="E15" s="198" t="s">
        <v>148</v>
      </c>
      <c r="F15" s="111" t="s">
        <v>426</v>
      </c>
      <c r="G15" s="112" t="s">
        <v>426</v>
      </c>
      <c r="H15" s="112" t="s">
        <v>426</v>
      </c>
      <c r="I15" s="199">
        <f>SUM(I16:I18)</f>
        <v>2267.1999999999998</v>
      </c>
    </row>
    <row r="16" spans="1:9" s="188" customFormat="1" ht="31.5" x14ac:dyDescent="0.25">
      <c r="A16" s="197" t="s">
        <v>197</v>
      </c>
      <c r="B16" s="198" t="s">
        <v>141</v>
      </c>
      <c r="C16" s="153" t="s">
        <v>186</v>
      </c>
      <c r="D16" s="198" t="s">
        <v>150</v>
      </c>
      <c r="E16" s="198">
        <v>29060</v>
      </c>
      <c r="F16" s="111">
        <v>240</v>
      </c>
      <c r="G16" s="112">
        <v>1</v>
      </c>
      <c r="H16" s="112">
        <v>13</v>
      </c>
      <c r="I16" s="199">
        <f>'Приложение 10'!J59</f>
        <v>1566</v>
      </c>
    </row>
    <row r="17" spans="1:9" s="188" customFormat="1" ht="31.5" x14ac:dyDescent="0.25">
      <c r="A17" s="197" t="s">
        <v>199</v>
      </c>
      <c r="B17" s="198" t="s">
        <v>141</v>
      </c>
      <c r="C17" s="153" t="s">
        <v>186</v>
      </c>
      <c r="D17" s="198" t="s">
        <v>150</v>
      </c>
      <c r="E17" s="198">
        <v>29270</v>
      </c>
      <c r="F17" s="111">
        <v>240</v>
      </c>
      <c r="G17" s="112">
        <v>1</v>
      </c>
      <c r="H17" s="112">
        <v>13</v>
      </c>
      <c r="I17" s="199">
        <f>'Приложение 10'!J61</f>
        <v>372.3</v>
      </c>
    </row>
    <row r="18" spans="1:9" s="188" customFormat="1" ht="31.5" x14ac:dyDescent="0.25">
      <c r="A18" s="197" t="s">
        <v>201</v>
      </c>
      <c r="B18" s="198" t="s">
        <v>141</v>
      </c>
      <c r="C18" s="153" t="s">
        <v>186</v>
      </c>
      <c r="D18" s="198" t="s">
        <v>150</v>
      </c>
      <c r="E18" s="198">
        <v>29290</v>
      </c>
      <c r="F18" s="111">
        <v>240</v>
      </c>
      <c r="G18" s="112">
        <v>1</v>
      </c>
      <c r="H18" s="112">
        <v>13</v>
      </c>
      <c r="I18" s="199">
        <f>'Приложение 10'!J63</f>
        <v>328.9</v>
      </c>
    </row>
    <row r="19" spans="1:9" s="188" customFormat="1" ht="63" x14ac:dyDescent="0.25">
      <c r="A19" s="197" t="s">
        <v>478</v>
      </c>
      <c r="B19" s="198" t="s">
        <v>141</v>
      </c>
      <c r="C19" s="153">
        <v>2</v>
      </c>
      <c r="D19" s="198" t="s">
        <v>150</v>
      </c>
      <c r="E19" s="198" t="s">
        <v>148</v>
      </c>
      <c r="F19" s="111"/>
      <c r="G19" s="112"/>
      <c r="H19" s="112"/>
      <c r="I19" s="199">
        <f>I20</f>
        <v>578.20000000000005</v>
      </c>
    </row>
    <row r="20" spans="1:9" s="188" customFormat="1" ht="47.25" x14ac:dyDescent="0.25">
      <c r="A20" s="197" t="s">
        <v>204</v>
      </c>
      <c r="B20" s="198" t="s">
        <v>141</v>
      </c>
      <c r="C20" s="153">
        <v>2</v>
      </c>
      <c r="D20" s="198" t="s">
        <v>150</v>
      </c>
      <c r="E20" s="198">
        <v>29070</v>
      </c>
      <c r="F20" s="111">
        <v>240</v>
      </c>
      <c r="G20" s="112">
        <v>1</v>
      </c>
      <c r="H20" s="112">
        <v>13</v>
      </c>
      <c r="I20" s="199">
        <f>'Приложение 10'!J66</f>
        <v>578.20000000000005</v>
      </c>
    </row>
    <row r="21" spans="1:9" s="188" customFormat="1" ht="157.5" x14ac:dyDescent="0.25">
      <c r="A21" s="197" t="s">
        <v>255</v>
      </c>
      <c r="B21" s="198" t="s">
        <v>213</v>
      </c>
      <c r="C21" s="153" t="s">
        <v>147</v>
      </c>
      <c r="D21" s="198" t="s">
        <v>150</v>
      </c>
      <c r="E21" s="198" t="s">
        <v>148</v>
      </c>
      <c r="F21" s="111" t="s">
        <v>426</v>
      </c>
      <c r="G21" s="112" t="s">
        <v>426</v>
      </c>
      <c r="H21" s="112" t="s">
        <v>426</v>
      </c>
      <c r="I21" s="199">
        <f>I22+I28+I30+I33</f>
        <v>496.9</v>
      </c>
    </row>
    <row r="22" spans="1:9" s="188" customFormat="1" ht="47.25" x14ac:dyDescent="0.25">
      <c r="A22" s="197" t="s">
        <v>479</v>
      </c>
      <c r="B22" s="198" t="s">
        <v>213</v>
      </c>
      <c r="C22" s="153" t="s">
        <v>186</v>
      </c>
      <c r="D22" s="198" t="s">
        <v>150</v>
      </c>
      <c r="E22" s="198" t="s">
        <v>148</v>
      </c>
      <c r="F22" s="111" t="s">
        <v>426</v>
      </c>
      <c r="G22" s="112" t="s">
        <v>426</v>
      </c>
      <c r="H22" s="112" t="s">
        <v>426</v>
      </c>
      <c r="I22" s="199">
        <f>SUM(I23:I27)</f>
        <v>26</v>
      </c>
    </row>
    <row r="23" spans="1:9" s="188" customFormat="1" ht="31.5" x14ac:dyDescent="0.25">
      <c r="A23" s="197" t="s">
        <v>257</v>
      </c>
      <c r="B23" s="198" t="s">
        <v>213</v>
      </c>
      <c r="C23" s="153">
        <v>1</v>
      </c>
      <c r="D23" s="198" t="s">
        <v>150</v>
      </c>
      <c r="E23" s="198">
        <v>29080</v>
      </c>
      <c r="F23" s="111">
        <v>240</v>
      </c>
      <c r="G23" s="112">
        <v>3</v>
      </c>
      <c r="H23" s="112">
        <v>9</v>
      </c>
      <c r="I23" s="199">
        <f>'Приложение 10'!J128</f>
        <v>6</v>
      </c>
    </row>
    <row r="24" spans="1:9" s="188" customFormat="1" ht="31.5" x14ac:dyDescent="0.25">
      <c r="A24" s="197" t="s">
        <v>259</v>
      </c>
      <c r="B24" s="198" t="s">
        <v>213</v>
      </c>
      <c r="C24" s="153">
        <v>1</v>
      </c>
      <c r="D24" s="198" t="s">
        <v>150</v>
      </c>
      <c r="E24" s="198">
        <v>29320</v>
      </c>
      <c r="F24" s="111">
        <v>240</v>
      </c>
      <c r="G24" s="112">
        <v>3</v>
      </c>
      <c r="H24" s="112">
        <v>9</v>
      </c>
      <c r="I24" s="199">
        <f>'Приложение 10'!J130</f>
        <v>10</v>
      </c>
    </row>
    <row r="25" spans="1:9" s="188" customFormat="1" ht="31.5" hidden="1" x14ac:dyDescent="0.25">
      <c r="A25" s="197" t="s">
        <v>261</v>
      </c>
      <c r="B25" s="198" t="s">
        <v>213</v>
      </c>
      <c r="C25" s="153">
        <v>1</v>
      </c>
      <c r="D25" s="198" t="s">
        <v>150</v>
      </c>
      <c r="E25" s="198">
        <v>29510</v>
      </c>
      <c r="F25" s="111">
        <v>240</v>
      </c>
      <c r="G25" s="112">
        <v>3</v>
      </c>
      <c r="H25" s="112">
        <v>9</v>
      </c>
      <c r="I25" s="199">
        <v>0</v>
      </c>
    </row>
    <row r="26" spans="1:9" s="188" customFormat="1" ht="63" hidden="1" x14ac:dyDescent="0.25">
      <c r="A26" s="197" t="s">
        <v>263</v>
      </c>
      <c r="B26" s="198" t="s">
        <v>213</v>
      </c>
      <c r="C26" s="153">
        <v>1</v>
      </c>
      <c r="D26" s="198" t="s">
        <v>150</v>
      </c>
      <c r="E26" s="198">
        <v>29560</v>
      </c>
      <c r="F26" s="111">
        <v>240</v>
      </c>
      <c r="G26" s="112">
        <v>3</v>
      </c>
      <c r="H26" s="112">
        <v>9</v>
      </c>
      <c r="I26" s="199">
        <v>0</v>
      </c>
    </row>
    <row r="27" spans="1:9" s="188" customFormat="1" ht="31.5" x14ac:dyDescent="0.25">
      <c r="A27" s="197" t="s">
        <v>265</v>
      </c>
      <c r="B27" s="198" t="s">
        <v>213</v>
      </c>
      <c r="C27" s="153">
        <v>1</v>
      </c>
      <c r="D27" s="198" t="s">
        <v>150</v>
      </c>
      <c r="E27" s="198">
        <v>29580</v>
      </c>
      <c r="F27" s="111">
        <v>240</v>
      </c>
      <c r="G27" s="112">
        <v>3</v>
      </c>
      <c r="H27" s="112">
        <v>9</v>
      </c>
      <c r="I27" s="199">
        <f>'Приложение 10'!J136</f>
        <v>10</v>
      </c>
    </row>
    <row r="28" spans="1:9" s="188" customFormat="1" ht="78.75" x14ac:dyDescent="0.25">
      <c r="A28" s="197" t="s">
        <v>480</v>
      </c>
      <c r="B28" s="198" t="s">
        <v>213</v>
      </c>
      <c r="C28" s="153">
        <v>2</v>
      </c>
      <c r="D28" s="198" t="s">
        <v>150</v>
      </c>
      <c r="E28" s="198" t="s">
        <v>148</v>
      </c>
      <c r="F28" s="111"/>
      <c r="G28" s="112"/>
      <c r="H28" s="112"/>
      <c r="I28" s="199">
        <f>I29</f>
        <v>10</v>
      </c>
    </row>
    <row r="29" spans="1:9" s="188" customFormat="1" ht="47.25" x14ac:dyDescent="0.25">
      <c r="A29" s="197" t="s">
        <v>268</v>
      </c>
      <c r="B29" s="198" t="s">
        <v>213</v>
      </c>
      <c r="C29" s="153">
        <v>2</v>
      </c>
      <c r="D29" s="198" t="s">
        <v>150</v>
      </c>
      <c r="E29" s="198">
        <v>29030</v>
      </c>
      <c r="F29" s="111">
        <v>240</v>
      </c>
      <c r="G29" s="112">
        <v>3</v>
      </c>
      <c r="H29" s="112">
        <v>9</v>
      </c>
      <c r="I29" s="199">
        <f>'Приложение 10'!J139</f>
        <v>10</v>
      </c>
    </row>
    <row r="30" spans="1:9" s="188" customFormat="1" ht="94.5" x14ac:dyDescent="0.25">
      <c r="A30" s="197" t="s">
        <v>481</v>
      </c>
      <c r="B30" s="198" t="s">
        <v>213</v>
      </c>
      <c r="C30" s="153">
        <v>3</v>
      </c>
      <c r="D30" s="198" t="s">
        <v>150</v>
      </c>
      <c r="E30" s="198" t="s">
        <v>148</v>
      </c>
      <c r="F30" s="111"/>
      <c r="G30" s="112"/>
      <c r="H30" s="112"/>
      <c r="I30" s="199">
        <f>SUM(I31:I32)</f>
        <v>340.9</v>
      </c>
    </row>
    <row r="31" spans="1:9" s="188" customFormat="1" ht="63" x14ac:dyDescent="0.25">
      <c r="A31" s="197" t="s">
        <v>271</v>
      </c>
      <c r="B31" s="198" t="s">
        <v>213</v>
      </c>
      <c r="C31" s="153">
        <v>3</v>
      </c>
      <c r="D31" s="198" t="s">
        <v>150</v>
      </c>
      <c r="E31" s="198">
        <v>29520</v>
      </c>
      <c r="F31" s="111">
        <v>240</v>
      </c>
      <c r="G31" s="112">
        <v>3</v>
      </c>
      <c r="H31" s="112">
        <v>9</v>
      </c>
      <c r="I31" s="199">
        <f>'Приложение 10'!J142</f>
        <v>340.9</v>
      </c>
    </row>
    <row r="32" spans="1:9" s="188" customFormat="1" ht="47.25" hidden="1" x14ac:dyDescent="0.25">
      <c r="A32" s="197" t="s">
        <v>273</v>
      </c>
      <c r="B32" s="198" t="s">
        <v>213</v>
      </c>
      <c r="C32" s="153">
        <v>3</v>
      </c>
      <c r="D32" s="198" t="s">
        <v>150</v>
      </c>
      <c r="E32" s="198">
        <v>29540</v>
      </c>
      <c r="F32" s="111">
        <v>240</v>
      </c>
      <c r="G32" s="112">
        <v>3</v>
      </c>
      <c r="H32" s="112">
        <v>9</v>
      </c>
      <c r="I32" s="199">
        <v>0</v>
      </c>
    </row>
    <row r="33" spans="1:9" s="188" customFormat="1" ht="31.5" x14ac:dyDescent="0.25">
      <c r="A33" s="197" t="s">
        <v>482</v>
      </c>
      <c r="B33" s="198" t="s">
        <v>213</v>
      </c>
      <c r="C33" s="153">
        <v>4</v>
      </c>
      <c r="D33" s="198" t="s">
        <v>150</v>
      </c>
      <c r="E33" s="198" t="s">
        <v>148</v>
      </c>
      <c r="F33" s="111"/>
      <c r="G33" s="112"/>
      <c r="H33" s="112"/>
      <c r="I33" s="199">
        <f>SUM(I34:I34)</f>
        <v>120</v>
      </c>
    </row>
    <row r="34" spans="1:9" s="188" customFormat="1" ht="31.5" x14ac:dyDescent="0.25">
      <c r="A34" s="197" t="s">
        <v>280</v>
      </c>
      <c r="B34" s="198" t="s">
        <v>213</v>
      </c>
      <c r="C34" s="153">
        <v>4</v>
      </c>
      <c r="D34" s="198" t="s">
        <v>150</v>
      </c>
      <c r="E34" s="198">
        <v>29530</v>
      </c>
      <c r="F34" s="111">
        <v>240</v>
      </c>
      <c r="G34" s="112">
        <v>3</v>
      </c>
      <c r="H34" s="112">
        <v>10</v>
      </c>
      <c r="I34" s="199">
        <f>'Приложение 10'!J153</f>
        <v>120</v>
      </c>
    </row>
    <row r="35" spans="1:9" s="188" customFormat="1" ht="78.75" x14ac:dyDescent="0.25">
      <c r="A35" s="197" t="s">
        <v>596</v>
      </c>
      <c r="B35" s="198" t="s">
        <v>145</v>
      </c>
      <c r="C35" s="153" t="s">
        <v>147</v>
      </c>
      <c r="D35" s="198" t="s">
        <v>150</v>
      </c>
      <c r="E35" s="198" t="s">
        <v>148</v>
      </c>
      <c r="F35" s="111" t="s">
        <v>426</v>
      </c>
      <c r="G35" s="112" t="s">
        <v>426</v>
      </c>
      <c r="H35" s="112" t="s">
        <v>426</v>
      </c>
      <c r="I35" s="199">
        <f>I36+I43+I47+I60</f>
        <v>55183.8</v>
      </c>
    </row>
    <row r="36" spans="1:9" s="188" customFormat="1" ht="94.5" x14ac:dyDescent="0.25">
      <c r="A36" s="197" t="s">
        <v>483</v>
      </c>
      <c r="B36" s="198" t="s">
        <v>145</v>
      </c>
      <c r="C36" s="153" t="s">
        <v>186</v>
      </c>
      <c r="D36" s="198" t="s">
        <v>150</v>
      </c>
      <c r="E36" s="198" t="s">
        <v>148</v>
      </c>
      <c r="F36" s="111" t="s">
        <v>426</v>
      </c>
      <c r="G36" s="112" t="s">
        <v>426</v>
      </c>
      <c r="H36" s="112" t="s">
        <v>426</v>
      </c>
      <c r="I36" s="199">
        <f>SUM(I37:I42)</f>
        <v>15602.5</v>
      </c>
    </row>
    <row r="37" spans="1:9" s="188" customFormat="1" ht="31.5" x14ac:dyDescent="0.25">
      <c r="A37" s="197" t="s">
        <v>289</v>
      </c>
      <c r="B37" s="198" t="s">
        <v>145</v>
      </c>
      <c r="C37" s="153">
        <v>1</v>
      </c>
      <c r="D37" s="198" t="s">
        <v>150</v>
      </c>
      <c r="E37" s="198">
        <v>29100</v>
      </c>
      <c r="F37" s="111">
        <v>240</v>
      </c>
      <c r="G37" s="112">
        <v>4</v>
      </c>
      <c r="H37" s="112">
        <v>9</v>
      </c>
      <c r="I37" s="199">
        <f>'Приложение 10'!J163</f>
        <v>5352.5</v>
      </c>
    </row>
    <row r="38" spans="1:9" s="188" customFormat="1" ht="31.5" hidden="1" x14ac:dyDescent="0.25">
      <c r="A38" s="197" t="s">
        <v>291</v>
      </c>
      <c r="B38" s="198" t="s">
        <v>145</v>
      </c>
      <c r="C38" s="153">
        <v>1</v>
      </c>
      <c r="D38" s="198" t="s">
        <v>150</v>
      </c>
      <c r="E38" s="198">
        <v>29110</v>
      </c>
      <c r="F38" s="111">
        <v>240</v>
      </c>
      <c r="G38" s="112">
        <v>4</v>
      </c>
      <c r="H38" s="112">
        <v>9</v>
      </c>
      <c r="I38" s="199">
        <v>0</v>
      </c>
    </row>
    <row r="39" spans="1:9" s="188" customFormat="1" ht="31.5" x14ac:dyDescent="0.25">
      <c r="A39" s="197" t="s">
        <v>293</v>
      </c>
      <c r="B39" s="198" t="s">
        <v>145</v>
      </c>
      <c r="C39" s="153">
        <v>1</v>
      </c>
      <c r="D39" s="198" t="s">
        <v>150</v>
      </c>
      <c r="E39" s="198">
        <v>29120</v>
      </c>
      <c r="F39" s="111">
        <v>240</v>
      </c>
      <c r="G39" s="112">
        <v>4</v>
      </c>
      <c r="H39" s="112">
        <v>9</v>
      </c>
      <c r="I39" s="199">
        <f>'Приложение 10'!J167</f>
        <v>1200</v>
      </c>
    </row>
    <row r="40" spans="1:9" s="188" customFormat="1" ht="47.25" x14ac:dyDescent="0.25">
      <c r="A40" s="197" t="s">
        <v>295</v>
      </c>
      <c r="B40" s="198" t="s">
        <v>145</v>
      </c>
      <c r="C40" s="153">
        <v>1</v>
      </c>
      <c r="D40" s="198" t="s">
        <v>150</v>
      </c>
      <c r="E40" s="198">
        <v>29130</v>
      </c>
      <c r="F40" s="111">
        <v>240</v>
      </c>
      <c r="G40" s="112">
        <v>4</v>
      </c>
      <c r="H40" s="112">
        <v>9</v>
      </c>
      <c r="I40" s="199">
        <f>'Приложение 10'!J169</f>
        <v>50</v>
      </c>
    </row>
    <row r="41" spans="1:9" s="188" customFormat="1" ht="31.5" x14ac:dyDescent="0.25">
      <c r="A41" s="197" t="s">
        <v>297</v>
      </c>
      <c r="B41" s="198" t="s">
        <v>145</v>
      </c>
      <c r="C41" s="153">
        <v>1</v>
      </c>
      <c r="D41" s="198" t="s">
        <v>150</v>
      </c>
      <c r="E41" s="198">
        <v>29330</v>
      </c>
      <c r="F41" s="111">
        <v>240</v>
      </c>
      <c r="G41" s="112">
        <v>4</v>
      </c>
      <c r="H41" s="112">
        <v>9</v>
      </c>
      <c r="I41" s="199">
        <f>'Приложение 10'!J171</f>
        <v>6600</v>
      </c>
    </row>
    <row r="42" spans="1:9" s="188" customFormat="1" ht="31.5" x14ac:dyDescent="0.25">
      <c r="A42" s="197" t="s">
        <v>299</v>
      </c>
      <c r="B42" s="198" t="s">
        <v>145</v>
      </c>
      <c r="C42" s="153">
        <v>1</v>
      </c>
      <c r="D42" s="198" t="s">
        <v>150</v>
      </c>
      <c r="E42" s="198">
        <v>29590</v>
      </c>
      <c r="F42" s="111">
        <v>240</v>
      </c>
      <c r="G42" s="112">
        <v>4</v>
      </c>
      <c r="H42" s="112">
        <v>9</v>
      </c>
      <c r="I42" s="199">
        <f>'Приложение 10'!J173</f>
        <v>2400</v>
      </c>
    </row>
    <row r="43" spans="1:9" s="188" customFormat="1" ht="47.25" x14ac:dyDescent="0.25">
      <c r="A43" s="197" t="s">
        <v>484</v>
      </c>
      <c r="B43" s="198" t="s">
        <v>145</v>
      </c>
      <c r="C43" s="153">
        <v>2</v>
      </c>
      <c r="D43" s="198" t="s">
        <v>150</v>
      </c>
      <c r="E43" s="198" t="s">
        <v>148</v>
      </c>
      <c r="F43" s="111"/>
      <c r="G43" s="112"/>
      <c r="H43" s="112"/>
      <c r="I43" s="199">
        <f>SUM(I44:I46)</f>
        <v>10599.3</v>
      </c>
    </row>
    <row r="44" spans="1:9" s="188" customFormat="1" ht="31.5" x14ac:dyDescent="0.25">
      <c r="A44" s="88" t="s">
        <v>421</v>
      </c>
      <c r="B44" s="198" t="s">
        <v>145</v>
      </c>
      <c r="C44" s="153">
        <v>2</v>
      </c>
      <c r="D44" s="198" t="s">
        <v>150</v>
      </c>
      <c r="E44" s="198" t="s">
        <v>422</v>
      </c>
      <c r="F44" s="111">
        <v>240</v>
      </c>
      <c r="G44" s="112">
        <v>5</v>
      </c>
      <c r="H44" s="112">
        <v>3</v>
      </c>
      <c r="I44" s="199">
        <f>'Приложение 10'!J207</f>
        <v>3100</v>
      </c>
    </row>
    <row r="45" spans="1:9" s="188" customFormat="1" ht="31.5" x14ac:dyDescent="0.25">
      <c r="A45" s="197" t="s">
        <v>333</v>
      </c>
      <c r="B45" s="198" t="s">
        <v>145</v>
      </c>
      <c r="C45" s="198" t="s">
        <v>180</v>
      </c>
      <c r="D45" s="198" t="s">
        <v>150</v>
      </c>
      <c r="E45" s="198" t="s">
        <v>334</v>
      </c>
      <c r="F45" s="198" t="s">
        <v>164</v>
      </c>
      <c r="G45" s="198" t="s">
        <v>217</v>
      </c>
      <c r="H45" s="198" t="s">
        <v>145</v>
      </c>
      <c r="I45" s="199">
        <f>'Приложение 10'!J209</f>
        <v>6999.3</v>
      </c>
    </row>
    <row r="46" spans="1:9" s="188" customFormat="1" ht="31.5" x14ac:dyDescent="0.25">
      <c r="A46" s="197" t="s">
        <v>335</v>
      </c>
      <c r="B46" s="198" t="s">
        <v>145</v>
      </c>
      <c r="C46" s="198" t="s">
        <v>180</v>
      </c>
      <c r="D46" s="198" t="s">
        <v>150</v>
      </c>
      <c r="E46" s="198" t="s">
        <v>336</v>
      </c>
      <c r="F46" s="198" t="s">
        <v>164</v>
      </c>
      <c r="G46" s="198" t="s">
        <v>217</v>
      </c>
      <c r="H46" s="198" t="s">
        <v>145</v>
      </c>
      <c r="I46" s="199">
        <f>'Приложение 10'!J211</f>
        <v>500</v>
      </c>
    </row>
    <row r="47" spans="1:9" s="188" customFormat="1" ht="63" x14ac:dyDescent="0.25">
      <c r="A47" s="197" t="s">
        <v>485</v>
      </c>
      <c r="B47" s="198" t="s">
        <v>145</v>
      </c>
      <c r="C47" s="153">
        <v>3</v>
      </c>
      <c r="D47" s="198" t="s">
        <v>150</v>
      </c>
      <c r="E47" s="198" t="s">
        <v>148</v>
      </c>
      <c r="F47" s="111"/>
      <c r="G47" s="112"/>
      <c r="H47" s="112"/>
      <c r="I47" s="199">
        <f>SUM(I48:I59)</f>
        <v>8537.6</v>
      </c>
    </row>
    <row r="48" spans="1:9" s="188" customFormat="1" ht="31.5" x14ac:dyDescent="0.25">
      <c r="A48" s="197" t="s">
        <v>331</v>
      </c>
      <c r="B48" s="198" t="s">
        <v>145</v>
      </c>
      <c r="C48" s="198" t="s">
        <v>380</v>
      </c>
      <c r="D48" s="198" t="s">
        <v>150</v>
      </c>
      <c r="E48" s="198" t="s">
        <v>332</v>
      </c>
      <c r="F48" s="198" t="s">
        <v>164</v>
      </c>
      <c r="G48" s="198" t="s">
        <v>217</v>
      </c>
      <c r="H48" s="198" t="s">
        <v>145</v>
      </c>
      <c r="I48" s="199">
        <f>'Приложение 10'!J214</f>
        <v>300</v>
      </c>
    </row>
    <row r="49" spans="1:9" s="188" customFormat="1" ht="31.5" x14ac:dyDescent="0.25">
      <c r="A49" s="197" t="s">
        <v>337</v>
      </c>
      <c r="B49" s="198" t="s">
        <v>145</v>
      </c>
      <c r="C49" s="198" t="s">
        <v>380</v>
      </c>
      <c r="D49" s="198" t="s">
        <v>150</v>
      </c>
      <c r="E49" s="198" t="s">
        <v>338</v>
      </c>
      <c r="F49" s="198" t="s">
        <v>164</v>
      </c>
      <c r="G49" s="198" t="s">
        <v>217</v>
      </c>
      <c r="H49" s="198" t="s">
        <v>145</v>
      </c>
      <c r="I49" s="199">
        <f>'Приложение 10'!J216</f>
        <v>400</v>
      </c>
    </row>
    <row r="50" spans="1:9" s="188" customFormat="1" ht="31.5" x14ac:dyDescent="0.25">
      <c r="A50" s="197" t="s">
        <v>339</v>
      </c>
      <c r="B50" s="198" t="s">
        <v>145</v>
      </c>
      <c r="C50" s="198" t="s">
        <v>380</v>
      </c>
      <c r="D50" s="198" t="s">
        <v>150</v>
      </c>
      <c r="E50" s="198" t="s">
        <v>486</v>
      </c>
      <c r="F50" s="198" t="s">
        <v>164</v>
      </c>
      <c r="G50" s="198" t="s">
        <v>217</v>
      </c>
      <c r="H50" s="198" t="s">
        <v>145</v>
      </c>
      <c r="I50" s="199">
        <f>'Приложение 10'!J218</f>
        <v>600</v>
      </c>
    </row>
    <row r="51" spans="1:9" s="188" customFormat="1" ht="31.5" x14ac:dyDescent="0.25">
      <c r="A51" s="197" t="s">
        <v>340</v>
      </c>
      <c r="B51" s="198" t="s">
        <v>145</v>
      </c>
      <c r="C51" s="198" t="s">
        <v>380</v>
      </c>
      <c r="D51" s="198" t="s">
        <v>150</v>
      </c>
      <c r="E51" s="198" t="s">
        <v>341</v>
      </c>
      <c r="F51" s="198" t="s">
        <v>164</v>
      </c>
      <c r="G51" s="198" t="s">
        <v>217</v>
      </c>
      <c r="H51" s="198" t="s">
        <v>145</v>
      </c>
      <c r="I51" s="199">
        <f>'Приложение 10'!J220</f>
        <v>4448.7</v>
      </c>
    </row>
    <row r="52" spans="1:9" s="188" customFormat="1" ht="31.5" hidden="1" x14ac:dyDescent="0.25">
      <c r="A52" s="197" t="s">
        <v>342</v>
      </c>
      <c r="B52" s="198" t="s">
        <v>145</v>
      </c>
      <c r="C52" s="198" t="s">
        <v>380</v>
      </c>
      <c r="D52" s="198" t="s">
        <v>150</v>
      </c>
      <c r="E52" s="198" t="s">
        <v>487</v>
      </c>
      <c r="F52" s="198" t="s">
        <v>164</v>
      </c>
      <c r="G52" s="198" t="s">
        <v>217</v>
      </c>
      <c r="H52" s="198" t="s">
        <v>145</v>
      </c>
      <c r="I52" s="199">
        <v>0</v>
      </c>
    </row>
    <row r="53" spans="1:9" s="188" customFormat="1" ht="31.5" x14ac:dyDescent="0.25">
      <c r="A53" s="197" t="s">
        <v>343</v>
      </c>
      <c r="B53" s="198" t="s">
        <v>145</v>
      </c>
      <c r="C53" s="198" t="s">
        <v>380</v>
      </c>
      <c r="D53" s="198" t="s">
        <v>150</v>
      </c>
      <c r="E53" s="198" t="s">
        <v>488</v>
      </c>
      <c r="F53" s="198" t="s">
        <v>164</v>
      </c>
      <c r="G53" s="198" t="s">
        <v>217</v>
      </c>
      <c r="H53" s="198" t="s">
        <v>145</v>
      </c>
      <c r="I53" s="199">
        <f>'Приложение 10'!J224</f>
        <v>100</v>
      </c>
    </row>
    <row r="54" spans="1:9" s="188" customFormat="1" ht="31.5" hidden="1" x14ac:dyDescent="0.25">
      <c r="A54" s="200" t="s">
        <v>344</v>
      </c>
      <c r="B54" s="198" t="s">
        <v>145</v>
      </c>
      <c r="C54" s="198" t="s">
        <v>380</v>
      </c>
      <c r="D54" s="198" t="s">
        <v>150</v>
      </c>
      <c r="E54" s="198" t="s">
        <v>316</v>
      </c>
      <c r="F54" s="198" t="s">
        <v>164</v>
      </c>
      <c r="G54" s="198" t="s">
        <v>217</v>
      </c>
      <c r="H54" s="198" t="s">
        <v>145</v>
      </c>
      <c r="I54" s="199">
        <v>0</v>
      </c>
    </row>
    <row r="55" spans="1:9" s="188" customFormat="1" ht="31.5" x14ac:dyDescent="0.25">
      <c r="A55" s="197" t="s">
        <v>345</v>
      </c>
      <c r="B55" s="198" t="s">
        <v>145</v>
      </c>
      <c r="C55" s="198" t="s">
        <v>380</v>
      </c>
      <c r="D55" s="198" t="s">
        <v>150</v>
      </c>
      <c r="E55" s="198" t="s">
        <v>346</v>
      </c>
      <c r="F55" s="198" t="s">
        <v>164</v>
      </c>
      <c r="G55" s="198" t="s">
        <v>217</v>
      </c>
      <c r="H55" s="198" t="s">
        <v>145</v>
      </c>
      <c r="I55" s="199">
        <f>'Приложение 10'!J228</f>
        <v>2500</v>
      </c>
    </row>
    <row r="56" spans="1:9" s="188" customFormat="1" ht="31.5" x14ac:dyDescent="0.25">
      <c r="A56" s="197" t="s">
        <v>347</v>
      </c>
      <c r="B56" s="198" t="s">
        <v>145</v>
      </c>
      <c r="C56" s="198" t="s">
        <v>380</v>
      </c>
      <c r="D56" s="198" t="s">
        <v>150</v>
      </c>
      <c r="E56" s="198" t="s">
        <v>348</v>
      </c>
      <c r="F56" s="198" t="s">
        <v>164</v>
      </c>
      <c r="G56" s="198" t="s">
        <v>217</v>
      </c>
      <c r="H56" s="198" t="s">
        <v>145</v>
      </c>
      <c r="I56" s="199">
        <f>'Приложение 10'!J230</f>
        <v>100</v>
      </c>
    </row>
    <row r="57" spans="1:9" s="188" customFormat="1" ht="31.5" hidden="1" x14ac:dyDescent="0.25">
      <c r="A57" s="197" t="s">
        <v>349</v>
      </c>
      <c r="B57" s="198" t="s">
        <v>145</v>
      </c>
      <c r="C57" s="198" t="s">
        <v>380</v>
      </c>
      <c r="D57" s="198" t="s">
        <v>150</v>
      </c>
      <c r="E57" s="198" t="s">
        <v>350</v>
      </c>
      <c r="F57" s="198" t="s">
        <v>164</v>
      </c>
      <c r="G57" s="198" t="s">
        <v>217</v>
      </c>
      <c r="H57" s="198" t="s">
        <v>145</v>
      </c>
      <c r="I57" s="199">
        <v>0</v>
      </c>
    </row>
    <row r="58" spans="1:9" s="188" customFormat="1" ht="31.5" hidden="1" x14ac:dyDescent="0.25">
      <c r="A58" s="197" t="s">
        <v>351</v>
      </c>
      <c r="B58" s="198" t="s">
        <v>145</v>
      </c>
      <c r="C58" s="198" t="s">
        <v>380</v>
      </c>
      <c r="D58" s="198" t="s">
        <v>150</v>
      </c>
      <c r="E58" s="198" t="s">
        <v>352</v>
      </c>
      <c r="F58" s="198" t="s">
        <v>164</v>
      </c>
      <c r="G58" s="198" t="s">
        <v>217</v>
      </c>
      <c r="H58" s="198" t="s">
        <v>145</v>
      </c>
      <c r="I58" s="199">
        <v>0</v>
      </c>
    </row>
    <row r="59" spans="1:9" s="188" customFormat="1" ht="31.5" x14ac:dyDescent="0.25">
      <c r="A59" s="197" t="s">
        <v>448</v>
      </c>
      <c r="B59" s="198" t="s">
        <v>145</v>
      </c>
      <c r="C59" s="198" t="s">
        <v>380</v>
      </c>
      <c r="D59" s="198" t="s">
        <v>150</v>
      </c>
      <c r="E59" s="198" t="s">
        <v>449</v>
      </c>
      <c r="F59" s="198" t="s">
        <v>164</v>
      </c>
      <c r="G59" s="198" t="s">
        <v>217</v>
      </c>
      <c r="H59" s="198" t="s">
        <v>145</v>
      </c>
      <c r="I59" s="199">
        <f>'Приложение 10'!J236</f>
        <v>88.900000000000091</v>
      </c>
    </row>
    <row r="60" spans="1:9" s="188" customFormat="1" ht="31.5" x14ac:dyDescent="0.25">
      <c r="A60" s="197" t="s">
        <v>489</v>
      </c>
      <c r="B60" s="198" t="s">
        <v>145</v>
      </c>
      <c r="C60" s="153">
        <v>4</v>
      </c>
      <c r="D60" s="198" t="s">
        <v>150</v>
      </c>
      <c r="E60" s="198" t="s">
        <v>148</v>
      </c>
      <c r="F60" s="111"/>
      <c r="G60" s="112"/>
      <c r="H60" s="112"/>
      <c r="I60" s="199">
        <f>SUM(I61:I63)</f>
        <v>20444.399999999998</v>
      </c>
    </row>
    <row r="61" spans="1:9" s="188" customFormat="1" ht="47.25" x14ac:dyDescent="0.25">
      <c r="A61" s="197" t="s">
        <v>359</v>
      </c>
      <c r="B61" s="198" t="s">
        <v>145</v>
      </c>
      <c r="C61" s="198" t="s">
        <v>476</v>
      </c>
      <c r="D61" s="198" t="s">
        <v>150</v>
      </c>
      <c r="E61" s="198" t="s">
        <v>360</v>
      </c>
      <c r="F61" s="198" t="s">
        <v>475</v>
      </c>
      <c r="G61" s="198" t="s">
        <v>217</v>
      </c>
      <c r="H61" s="198" t="s">
        <v>217</v>
      </c>
      <c r="I61" s="199">
        <f>'Приложение 10'!J252</f>
        <v>17245.599999999999</v>
      </c>
    </row>
    <row r="62" spans="1:9" s="188" customFormat="1" ht="47.25" x14ac:dyDescent="0.25">
      <c r="A62" s="197" t="s">
        <v>359</v>
      </c>
      <c r="B62" s="198" t="s">
        <v>145</v>
      </c>
      <c r="C62" s="198" t="s">
        <v>476</v>
      </c>
      <c r="D62" s="198" t="s">
        <v>150</v>
      </c>
      <c r="E62" s="198" t="s">
        <v>360</v>
      </c>
      <c r="F62" s="198" t="s">
        <v>164</v>
      </c>
      <c r="G62" s="198" t="s">
        <v>217</v>
      </c>
      <c r="H62" s="198" t="s">
        <v>217</v>
      </c>
      <c r="I62" s="199">
        <f>'Приложение 10'!J253</f>
        <v>3151.8</v>
      </c>
    </row>
    <row r="63" spans="1:9" s="188" customFormat="1" ht="47.25" x14ac:dyDescent="0.25">
      <c r="A63" s="197" t="s">
        <v>359</v>
      </c>
      <c r="B63" s="198" t="s">
        <v>145</v>
      </c>
      <c r="C63" s="198" t="s">
        <v>476</v>
      </c>
      <c r="D63" s="198" t="s">
        <v>150</v>
      </c>
      <c r="E63" s="198" t="s">
        <v>360</v>
      </c>
      <c r="F63" s="198" t="s">
        <v>246</v>
      </c>
      <c r="G63" s="198" t="s">
        <v>217</v>
      </c>
      <c r="H63" s="198" t="s">
        <v>217</v>
      </c>
      <c r="I63" s="199">
        <f>'Приложение 10'!J254</f>
        <v>47</v>
      </c>
    </row>
    <row r="64" spans="1:9" s="188" customFormat="1" ht="94.5" x14ac:dyDescent="0.25">
      <c r="A64" s="197" t="s">
        <v>597</v>
      </c>
      <c r="B64" s="198" t="s">
        <v>159</v>
      </c>
      <c r="C64" s="153" t="s">
        <v>147</v>
      </c>
      <c r="D64" s="198" t="s">
        <v>150</v>
      </c>
      <c r="E64" s="198" t="s">
        <v>148</v>
      </c>
      <c r="F64" s="111" t="s">
        <v>426</v>
      </c>
      <c r="G64" s="112" t="s">
        <v>426</v>
      </c>
      <c r="H64" s="112" t="s">
        <v>426</v>
      </c>
      <c r="I64" s="199">
        <f>SUM(I65:I66)</f>
        <v>30</v>
      </c>
    </row>
    <row r="65" spans="1:9" s="188" customFormat="1" ht="141.75" hidden="1" x14ac:dyDescent="0.25">
      <c r="A65" s="88" t="s">
        <v>309</v>
      </c>
      <c r="B65" s="198" t="s">
        <v>159</v>
      </c>
      <c r="C65" s="153">
        <v>0</v>
      </c>
      <c r="D65" s="198" t="s">
        <v>150</v>
      </c>
      <c r="E65" s="198">
        <v>29480</v>
      </c>
      <c r="F65" s="111">
        <v>810</v>
      </c>
      <c r="G65" s="112">
        <v>4</v>
      </c>
      <c r="H65" s="112">
        <v>12</v>
      </c>
      <c r="I65" s="199">
        <v>0</v>
      </c>
    </row>
    <row r="66" spans="1:9" s="188" customFormat="1" ht="31.5" x14ac:dyDescent="0.25">
      <c r="A66" s="197" t="s">
        <v>312</v>
      </c>
      <c r="B66" s="198" t="s">
        <v>159</v>
      </c>
      <c r="C66" s="153">
        <v>0</v>
      </c>
      <c r="D66" s="198" t="s">
        <v>150</v>
      </c>
      <c r="E66" s="198">
        <v>29910</v>
      </c>
      <c r="F66" s="111">
        <v>810</v>
      </c>
      <c r="G66" s="112">
        <v>4</v>
      </c>
      <c r="H66" s="112">
        <v>12</v>
      </c>
      <c r="I66" s="199">
        <f>'Приложение 10'!J184</f>
        <v>30</v>
      </c>
    </row>
    <row r="67" spans="1:9" s="188" customFormat="1" ht="78.75" x14ac:dyDescent="0.25">
      <c r="A67" s="197" t="s">
        <v>317</v>
      </c>
      <c r="B67" s="198" t="s">
        <v>217</v>
      </c>
      <c r="C67" s="153" t="s">
        <v>147</v>
      </c>
      <c r="D67" s="198" t="s">
        <v>150</v>
      </c>
      <c r="E67" s="198" t="s">
        <v>148</v>
      </c>
      <c r="F67" s="111" t="s">
        <v>426</v>
      </c>
      <c r="G67" s="112" t="s">
        <v>426</v>
      </c>
      <c r="H67" s="112" t="s">
        <v>426</v>
      </c>
      <c r="I67" s="199">
        <f>I68+I70+I72</f>
        <v>100</v>
      </c>
    </row>
    <row r="68" spans="1:9" s="188" customFormat="1" ht="31.5" x14ac:dyDescent="0.25">
      <c r="A68" s="197" t="s">
        <v>490</v>
      </c>
      <c r="B68" s="198" t="s">
        <v>217</v>
      </c>
      <c r="C68" s="153" t="s">
        <v>186</v>
      </c>
      <c r="D68" s="198" t="s">
        <v>150</v>
      </c>
      <c r="E68" s="198" t="s">
        <v>148</v>
      </c>
      <c r="F68" s="111" t="s">
        <v>426</v>
      </c>
      <c r="G68" s="112" t="s">
        <v>426</v>
      </c>
      <c r="H68" s="112" t="s">
        <v>426</v>
      </c>
      <c r="I68" s="199">
        <f>I69</f>
        <v>100</v>
      </c>
    </row>
    <row r="69" spans="1:9" s="188" customFormat="1" ht="31.5" x14ac:dyDescent="0.25">
      <c r="A69" s="197" t="s">
        <v>319</v>
      </c>
      <c r="B69" s="198" t="s">
        <v>217</v>
      </c>
      <c r="C69" s="153">
        <v>1</v>
      </c>
      <c r="D69" s="198" t="s">
        <v>150</v>
      </c>
      <c r="E69" s="198">
        <v>29420</v>
      </c>
      <c r="F69" s="111">
        <v>240</v>
      </c>
      <c r="G69" s="112">
        <v>5</v>
      </c>
      <c r="H69" s="112">
        <v>1</v>
      </c>
      <c r="I69" s="199">
        <f>'Приложение 10'!J190</f>
        <v>100</v>
      </c>
    </row>
    <row r="70" spans="1:9" s="188" customFormat="1" ht="47.25" hidden="1" x14ac:dyDescent="0.25">
      <c r="A70" s="197" t="s">
        <v>491</v>
      </c>
      <c r="B70" s="198" t="s">
        <v>217</v>
      </c>
      <c r="C70" s="153">
        <v>3</v>
      </c>
      <c r="D70" s="198" t="s">
        <v>150</v>
      </c>
      <c r="E70" s="198" t="s">
        <v>148</v>
      </c>
      <c r="F70" s="111"/>
      <c r="G70" s="112"/>
      <c r="H70" s="112"/>
      <c r="I70" s="199">
        <f>I71</f>
        <v>0</v>
      </c>
    </row>
    <row r="71" spans="1:9" s="188" customFormat="1" ht="31.5" hidden="1" x14ac:dyDescent="0.25">
      <c r="A71" s="197" t="s">
        <v>420</v>
      </c>
      <c r="B71" s="198" t="s">
        <v>217</v>
      </c>
      <c r="C71" s="153">
        <v>3</v>
      </c>
      <c r="D71" s="198" t="s">
        <v>150</v>
      </c>
      <c r="E71" s="198">
        <v>29550</v>
      </c>
      <c r="F71" s="111">
        <v>240</v>
      </c>
      <c r="G71" s="112">
        <v>5</v>
      </c>
      <c r="H71" s="112">
        <v>2</v>
      </c>
      <c r="I71" s="199"/>
    </row>
    <row r="72" spans="1:9" s="188" customFormat="1" ht="78.75" hidden="1" x14ac:dyDescent="0.25">
      <c r="A72" s="197" t="s">
        <v>492</v>
      </c>
      <c r="B72" s="198" t="s">
        <v>217</v>
      </c>
      <c r="C72" s="153">
        <v>6</v>
      </c>
      <c r="D72" s="198" t="s">
        <v>150</v>
      </c>
      <c r="E72" s="198" t="s">
        <v>148</v>
      </c>
      <c r="F72" s="111"/>
      <c r="G72" s="112"/>
      <c r="H72" s="112"/>
      <c r="I72" s="199">
        <f>I73</f>
        <v>0</v>
      </c>
    </row>
    <row r="73" spans="1:9" s="188" customFormat="1" ht="31.5" hidden="1" x14ac:dyDescent="0.25">
      <c r="A73" s="197" t="s">
        <v>322</v>
      </c>
      <c r="B73" s="198" t="s">
        <v>217</v>
      </c>
      <c r="C73" s="153">
        <v>6</v>
      </c>
      <c r="D73" s="198" t="s">
        <v>150</v>
      </c>
      <c r="E73" s="198">
        <v>29800</v>
      </c>
      <c r="F73" s="111">
        <v>410</v>
      </c>
      <c r="G73" s="112">
        <v>5</v>
      </c>
      <c r="H73" s="112">
        <v>1</v>
      </c>
      <c r="I73" s="199">
        <v>0</v>
      </c>
    </row>
    <row r="74" spans="1:9" s="188" customFormat="1" ht="78.75" x14ac:dyDescent="0.25">
      <c r="A74" s="197" t="s">
        <v>598</v>
      </c>
      <c r="B74" s="198" t="s">
        <v>179</v>
      </c>
      <c r="C74" s="153" t="s">
        <v>147</v>
      </c>
      <c r="D74" s="198" t="s">
        <v>150</v>
      </c>
      <c r="E74" s="198" t="s">
        <v>148</v>
      </c>
      <c r="F74" s="111" t="s">
        <v>426</v>
      </c>
      <c r="G74" s="112" t="s">
        <v>426</v>
      </c>
      <c r="H74" s="112" t="s">
        <v>426</v>
      </c>
      <c r="I74" s="199">
        <f>I75+I78+I82+I86+I90</f>
        <v>20295</v>
      </c>
    </row>
    <row r="75" spans="1:9" s="188" customFormat="1" ht="31.5" x14ac:dyDescent="0.25">
      <c r="A75" s="197" t="s">
        <v>493</v>
      </c>
      <c r="B75" s="198" t="s">
        <v>179</v>
      </c>
      <c r="C75" s="153" t="s">
        <v>186</v>
      </c>
      <c r="D75" s="198" t="s">
        <v>150</v>
      </c>
      <c r="E75" s="198" t="s">
        <v>148</v>
      </c>
      <c r="F75" s="111" t="s">
        <v>426</v>
      </c>
      <c r="G75" s="112" t="s">
        <v>426</v>
      </c>
      <c r="H75" s="112" t="s">
        <v>426</v>
      </c>
      <c r="I75" s="199">
        <f>SUM(I76:I77)</f>
        <v>100</v>
      </c>
    </row>
    <row r="76" spans="1:9" s="188" customFormat="1" ht="47.25" x14ac:dyDescent="0.25">
      <c r="A76" s="197" t="s">
        <v>359</v>
      </c>
      <c r="B76" s="198" t="s">
        <v>179</v>
      </c>
      <c r="C76" s="153">
        <v>1</v>
      </c>
      <c r="D76" s="198" t="s">
        <v>150</v>
      </c>
      <c r="E76" s="198">
        <v>29240</v>
      </c>
      <c r="F76" s="111">
        <v>110</v>
      </c>
      <c r="G76" s="112">
        <v>7</v>
      </c>
      <c r="H76" s="112">
        <v>7</v>
      </c>
      <c r="I76" s="199">
        <f>'Приложение 10'!J275</f>
        <v>100</v>
      </c>
    </row>
    <row r="77" spans="1:9" s="188" customFormat="1" ht="31.5" hidden="1" x14ac:dyDescent="0.25">
      <c r="A77" s="197" t="s">
        <v>371</v>
      </c>
      <c r="B77" s="198" t="s">
        <v>179</v>
      </c>
      <c r="C77" s="153">
        <v>1</v>
      </c>
      <c r="D77" s="198" t="s">
        <v>150</v>
      </c>
      <c r="E77" s="198">
        <v>29260</v>
      </c>
      <c r="F77" s="111">
        <v>244</v>
      </c>
      <c r="G77" s="112">
        <v>7</v>
      </c>
      <c r="H77" s="112">
        <v>7</v>
      </c>
      <c r="I77" s="199">
        <v>0</v>
      </c>
    </row>
    <row r="78" spans="1:9" s="188" customFormat="1" ht="31.5" x14ac:dyDescent="0.25">
      <c r="A78" s="197" t="s">
        <v>494</v>
      </c>
      <c r="B78" s="198" t="s">
        <v>179</v>
      </c>
      <c r="C78" s="153">
        <v>2</v>
      </c>
      <c r="D78" s="198" t="s">
        <v>150</v>
      </c>
      <c r="E78" s="198" t="s">
        <v>148</v>
      </c>
      <c r="F78" s="111" t="s">
        <v>426</v>
      </c>
      <c r="G78" s="112" t="s">
        <v>426</v>
      </c>
      <c r="H78" s="112" t="s">
        <v>426</v>
      </c>
      <c r="I78" s="199">
        <f>SUM(I79:I81)</f>
        <v>4137.8</v>
      </c>
    </row>
    <row r="79" spans="1:9" s="188" customFormat="1" ht="47.25" x14ac:dyDescent="0.25">
      <c r="A79" s="197" t="s">
        <v>359</v>
      </c>
      <c r="B79" s="198" t="s">
        <v>179</v>
      </c>
      <c r="C79" s="153">
        <v>2</v>
      </c>
      <c r="D79" s="198" t="s">
        <v>150</v>
      </c>
      <c r="E79" s="198" t="s">
        <v>360</v>
      </c>
      <c r="F79" s="111">
        <v>110</v>
      </c>
      <c r="G79" s="112">
        <v>8</v>
      </c>
      <c r="H79" s="112">
        <v>1</v>
      </c>
      <c r="I79" s="199">
        <f>'Приложение 10'!J283</f>
        <v>1841.4</v>
      </c>
    </row>
    <row r="80" spans="1:9" s="188" customFormat="1" ht="47.25" x14ac:dyDescent="0.25">
      <c r="A80" s="197" t="s">
        <v>359</v>
      </c>
      <c r="B80" s="198" t="s">
        <v>179</v>
      </c>
      <c r="C80" s="153">
        <v>2</v>
      </c>
      <c r="D80" s="198" t="s">
        <v>150</v>
      </c>
      <c r="E80" s="198" t="s">
        <v>360</v>
      </c>
      <c r="F80" s="111">
        <v>240</v>
      </c>
      <c r="G80" s="112">
        <v>8</v>
      </c>
      <c r="H80" s="112">
        <v>1</v>
      </c>
      <c r="I80" s="199">
        <f>'Приложение 10'!J284</f>
        <v>2276.4</v>
      </c>
    </row>
    <row r="81" spans="1:9" s="188" customFormat="1" ht="47.25" x14ac:dyDescent="0.25">
      <c r="A81" s="197" t="s">
        <v>359</v>
      </c>
      <c r="B81" s="198" t="s">
        <v>179</v>
      </c>
      <c r="C81" s="153">
        <v>2</v>
      </c>
      <c r="D81" s="198" t="s">
        <v>150</v>
      </c>
      <c r="E81" s="198" t="s">
        <v>360</v>
      </c>
      <c r="F81" s="111">
        <v>850</v>
      </c>
      <c r="G81" s="112">
        <v>8</v>
      </c>
      <c r="H81" s="112">
        <v>1</v>
      </c>
      <c r="I81" s="199">
        <f>'Приложение 10'!J285</f>
        <v>20</v>
      </c>
    </row>
    <row r="82" spans="1:9" s="188" customFormat="1" ht="31.5" x14ac:dyDescent="0.25">
      <c r="A82" s="197" t="s">
        <v>495</v>
      </c>
      <c r="B82" s="198" t="s">
        <v>179</v>
      </c>
      <c r="C82" s="153">
        <v>3</v>
      </c>
      <c r="D82" s="198" t="s">
        <v>150</v>
      </c>
      <c r="E82" s="198" t="s">
        <v>148</v>
      </c>
      <c r="F82" s="111" t="s">
        <v>426</v>
      </c>
      <c r="G82" s="112" t="s">
        <v>426</v>
      </c>
      <c r="H82" s="112" t="s">
        <v>426</v>
      </c>
      <c r="I82" s="199">
        <f>SUM(I83:I85)</f>
        <v>970</v>
      </c>
    </row>
    <row r="83" spans="1:9" s="188" customFormat="1" ht="31.5" x14ac:dyDescent="0.25">
      <c r="A83" s="197" t="s">
        <v>395</v>
      </c>
      <c r="B83" s="198" t="s">
        <v>179</v>
      </c>
      <c r="C83" s="153">
        <v>3</v>
      </c>
      <c r="D83" s="198" t="s">
        <v>150</v>
      </c>
      <c r="E83" s="198">
        <v>29020</v>
      </c>
      <c r="F83" s="111">
        <v>350</v>
      </c>
      <c r="G83" s="112">
        <v>8</v>
      </c>
      <c r="H83" s="112">
        <v>4</v>
      </c>
      <c r="I83" s="199">
        <f>'Приложение 10'!J315</f>
        <v>100</v>
      </c>
    </row>
    <row r="84" spans="1:9" s="188" customFormat="1" ht="31.5" x14ac:dyDescent="0.25">
      <c r="A84" s="197" t="s">
        <v>396</v>
      </c>
      <c r="B84" s="198" t="s">
        <v>179</v>
      </c>
      <c r="C84" s="153">
        <v>3</v>
      </c>
      <c r="D84" s="198" t="s">
        <v>150</v>
      </c>
      <c r="E84" s="198">
        <v>29250</v>
      </c>
      <c r="F84" s="111">
        <v>240</v>
      </c>
      <c r="G84" s="112">
        <v>8</v>
      </c>
      <c r="H84" s="112">
        <v>4</v>
      </c>
      <c r="I84" s="199">
        <f>'Приложение 10'!J317</f>
        <v>500</v>
      </c>
    </row>
    <row r="85" spans="1:9" s="188" customFormat="1" ht="31.5" x14ac:dyDescent="0.25">
      <c r="A85" s="197" t="s">
        <v>371</v>
      </c>
      <c r="B85" s="198" t="s">
        <v>179</v>
      </c>
      <c r="C85" s="153">
        <v>3</v>
      </c>
      <c r="D85" s="198" t="s">
        <v>150</v>
      </c>
      <c r="E85" s="198">
        <v>29260</v>
      </c>
      <c r="F85" s="111">
        <v>240</v>
      </c>
      <c r="G85" s="112">
        <v>8</v>
      </c>
      <c r="H85" s="112">
        <v>4</v>
      </c>
      <c r="I85" s="199">
        <f>'Приложение 10'!J319</f>
        <v>370</v>
      </c>
    </row>
    <row r="86" spans="1:9" s="188" customFormat="1" ht="94.5" x14ac:dyDescent="0.25">
      <c r="A86" s="197" t="s">
        <v>496</v>
      </c>
      <c r="B86" s="198" t="s">
        <v>179</v>
      </c>
      <c r="C86" s="153">
        <v>4</v>
      </c>
      <c r="D86" s="198" t="s">
        <v>150</v>
      </c>
      <c r="E86" s="198" t="s">
        <v>148</v>
      </c>
      <c r="F86" s="111" t="s">
        <v>426</v>
      </c>
      <c r="G86" s="112" t="s">
        <v>426</v>
      </c>
      <c r="H86" s="112" t="s">
        <v>426</v>
      </c>
      <c r="I86" s="199">
        <f>SUM(I87:I89)</f>
        <v>3095</v>
      </c>
    </row>
    <row r="87" spans="1:9" s="188" customFormat="1" ht="31.5" x14ac:dyDescent="0.25">
      <c r="A87" s="197" t="s">
        <v>409</v>
      </c>
      <c r="B87" s="198" t="s">
        <v>179</v>
      </c>
      <c r="C87" s="153">
        <v>4</v>
      </c>
      <c r="D87" s="198" t="s">
        <v>150</v>
      </c>
      <c r="E87" s="198">
        <v>29230</v>
      </c>
      <c r="F87" s="111">
        <v>240</v>
      </c>
      <c r="G87" s="112">
        <v>11</v>
      </c>
      <c r="H87" s="112">
        <v>5</v>
      </c>
      <c r="I87" s="199">
        <f>'Приложение 10'!J335</f>
        <v>275</v>
      </c>
    </row>
    <row r="88" spans="1:9" s="188" customFormat="1" ht="31.5" x14ac:dyDescent="0.25">
      <c r="A88" s="197" t="s">
        <v>340</v>
      </c>
      <c r="B88" s="198" t="s">
        <v>179</v>
      </c>
      <c r="C88" s="153">
        <v>4</v>
      </c>
      <c r="D88" s="198" t="s">
        <v>150</v>
      </c>
      <c r="E88" s="198">
        <v>29370</v>
      </c>
      <c r="F88" s="111">
        <v>240</v>
      </c>
      <c r="G88" s="112">
        <v>11</v>
      </c>
      <c r="H88" s="112">
        <v>5</v>
      </c>
      <c r="I88" s="199">
        <f>'Приложение 10'!J337</f>
        <v>1320</v>
      </c>
    </row>
    <row r="89" spans="1:9" s="188" customFormat="1" ht="31.5" x14ac:dyDescent="0.25">
      <c r="A89" s="197" t="s">
        <v>411</v>
      </c>
      <c r="B89" s="198" t="s">
        <v>179</v>
      </c>
      <c r="C89" s="153">
        <v>4</v>
      </c>
      <c r="D89" s="198" t="s">
        <v>150</v>
      </c>
      <c r="E89" s="198">
        <v>29570</v>
      </c>
      <c r="F89" s="111">
        <v>240</v>
      </c>
      <c r="G89" s="112">
        <v>11</v>
      </c>
      <c r="H89" s="112">
        <v>5</v>
      </c>
      <c r="I89" s="199">
        <f>'Приложение 10'!J339</f>
        <v>1500</v>
      </c>
    </row>
    <row r="90" spans="1:9" s="188" customFormat="1" ht="31.5" x14ac:dyDescent="0.25">
      <c r="A90" s="197" t="s">
        <v>497</v>
      </c>
      <c r="B90" s="198" t="s">
        <v>179</v>
      </c>
      <c r="C90" s="153">
        <v>5</v>
      </c>
      <c r="D90" s="198" t="s">
        <v>150</v>
      </c>
      <c r="E90" s="198" t="s">
        <v>148</v>
      </c>
      <c r="F90" s="111"/>
      <c r="G90" s="112"/>
      <c r="H90" s="112"/>
      <c r="I90" s="199">
        <f>SUM(I91:I91)</f>
        <v>11992.199999999999</v>
      </c>
    </row>
    <row r="91" spans="1:9" s="188" customFormat="1" ht="47.25" x14ac:dyDescent="0.25">
      <c r="A91" s="197" t="s">
        <v>359</v>
      </c>
      <c r="B91" s="198" t="s">
        <v>179</v>
      </c>
      <c r="C91" s="153">
        <v>5</v>
      </c>
      <c r="D91" s="198" t="s">
        <v>150</v>
      </c>
      <c r="E91" s="198" t="s">
        <v>360</v>
      </c>
      <c r="F91" s="111">
        <v>620</v>
      </c>
      <c r="G91" s="112">
        <v>8</v>
      </c>
      <c r="H91" s="112">
        <v>1</v>
      </c>
      <c r="I91" s="199">
        <f>'Приложение 10'!J288</f>
        <v>11992.199999999999</v>
      </c>
    </row>
    <row r="92" spans="1:9" s="188" customFormat="1" ht="78.75" x14ac:dyDescent="0.25">
      <c r="A92" s="197" t="s">
        <v>206</v>
      </c>
      <c r="B92" s="198" t="s">
        <v>184</v>
      </c>
      <c r="C92" s="153" t="s">
        <v>147</v>
      </c>
      <c r="D92" s="198" t="s">
        <v>150</v>
      </c>
      <c r="E92" s="198" t="s">
        <v>148</v>
      </c>
      <c r="F92" s="111" t="s">
        <v>426</v>
      </c>
      <c r="G92" s="112" t="s">
        <v>426</v>
      </c>
      <c r="H92" s="112" t="s">
        <v>426</v>
      </c>
      <c r="I92" s="199">
        <f>I93+I106+I113</f>
        <v>1492.2</v>
      </c>
    </row>
    <row r="93" spans="1:9" s="188" customFormat="1" ht="63" x14ac:dyDescent="0.25">
      <c r="A93" s="197" t="s">
        <v>498</v>
      </c>
      <c r="B93" s="198" t="s">
        <v>184</v>
      </c>
      <c r="C93" s="153" t="s">
        <v>186</v>
      </c>
      <c r="D93" s="198" t="s">
        <v>150</v>
      </c>
      <c r="E93" s="198" t="s">
        <v>148</v>
      </c>
      <c r="F93" s="111" t="s">
        <v>426</v>
      </c>
      <c r="G93" s="112" t="s">
        <v>426</v>
      </c>
      <c r="H93" s="112" t="s">
        <v>426</v>
      </c>
      <c r="I93" s="199">
        <f>I94+I96+I98+I100+I102+I104</f>
        <v>951.2</v>
      </c>
    </row>
    <row r="94" spans="1:9" s="188" customFormat="1" ht="31.5" x14ac:dyDescent="0.25">
      <c r="A94" s="197" t="s">
        <v>499</v>
      </c>
      <c r="B94" s="198" t="s">
        <v>184</v>
      </c>
      <c r="C94" s="153">
        <v>1</v>
      </c>
      <c r="D94" s="198" t="s">
        <v>141</v>
      </c>
      <c r="E94" s="198" t="s">
        <v>148</v>
      </c>
      <c r="F94" s="111"/>
      <c r="G94" s="112"/>
      <c r="H94" s="112"/>
      <c r="I94" s="199">
        <f>I95</f>
        <v>100</v>
      </c>
    </row>
    <row r="95" spans="1:9" s="188" customFormat="1" ht="63" x14ac:dyDescent="0.25">
      <c r="A95" s="197" t="s">
        <v>209</v>
      </c>
      <c r="B95" s="198" t="s">
        <v>184</v>
      </c>
      <c r="C95" s="153">
        <v>1</v>
      </c>
      <c r="D95" s="198" t="s">
        <v>141</v>
      </c>
      <c r="E95" s="198" t="s">
        <v>211</v>
      </c>
      <c r="F95" s="111">
        <v>240</v>
      </c>
      <c r="G95" s="112">
        <v>1</v>
      </c>
      <c r="H95" s="112">
        <v>13</v>
      </c>
      <c r="I95" s="199">
        <f>'Приложение 10'!J71</f>
        <v>100</v>
      </c>
    </row>
    <row r="96" spans="1:9" s="188" customFormat="1" ht="47.25" x14ac:dyDescent="0.25">
      <c r="A96" s="197" t="s">
        <v>500</v>
      </c>
      <c r="B96" s="198" t="s">
        <v>184</v>
      </c>
      <c r="C96" s="153">
        <v>1</v>
      </c>
      <c r="D96" s="198" t="s">
        <v>213</v>
      </c>
      <c r="E96" s="198" t="s">
        <v>148</v>
      </c>
      <c r="F96" s="111"/>
      <c r="G96" s="112"/>
      <c r="H96" s="112"/>
      <c r="I96" s="199">
        <f>I97</f>
        <v>35</v>
      </c>
    </row>
    <row r="97" spans="1:9" s="188" customFormat="1" ht="63" x14ac:dyDescent="0.25">
      <c r="A97" s="197" t="s">
        <v>209</v>
      </c>
      <c r="B97" s="198" t="s">
        <v>184</v>
      </c>
      <c r="C97" s="153">
        <v>1</v>
      </c>
      <c r="D97" s="198" t="s">
        <v>213</v>
      </c>
      <c r="E97" s="198" t="s">
        <v>211</v>
      </c>
      <c r="F97" s="111">
        <v>240</v>
      </c>
      <c r="G97" s="112">
        <v>1</v>
      </c>
      <c r="H97" s="112">
        <v>13</v>
      </c>
      <c r="I97" s="199">
        <f>'Приложение 10'!J74</f>
        <v>35</v>
      </c>
    </row>
    <row r="98" spans="1:9" s="188" customFormat="1" ht="31.5" x14ac:dyDescent="0.25">
      <c r="A98" s="197" t="s">
        <v>501</v>
      </c>
      <c r="B98" s="198" t="s">
        <v>184</v>
      </c>
      <c r="C98" s="153">
        <v>1</v>
      </c>
      <c r="D98" s="198" t="s">
        <v>145</v>
      </c>
      <c r="E98" s="198" t="s">
        <v>148</v>
      </c>
      <c r="F98" s="111"/>
      <c r="G98" s="112"/>
      <c r="H98" s="112"/>
      <c r="I98" s="199">
        <f>I99</f>
        <v>556.20000000000005</v>
      </c>
    </row>
    <row r="99" spans="1:9" s="188" customFormat="1" ht="63" x14ac:dyDescent="0.25">
      <c r="A99" s="197" t="s">
        <v>209</v>
      </c>
      <c r="B99" s="198" t="s">
        <v>184</v>
      </c>
      <c r="C99" s="153">
        <v>1</v>
      </c>
      <c r="D99" s="198" t="s">
        <v>145</v>
      </c>
      <c r="E99" s="198" t="s">
        <v>211</v>
      </c>
      <c r="F99" s="111">
        <v>240</v>
      </c>
      <c r="G99" s="112">
        <v>1</v>
      </c>
      <c r="H99" s="112">
        <v>13</v>
      </c>
      <c r="I99" s="199">
        <f>'Приложение 10'!J77</f>
        <v>556.20000000000005</v>
      </c>
    </row>
    <row r="100" spans="1:9" s="188" customFormat="1" ht="31.5" x14ac:dyDescent="0.25">
      <c r="A100" s="197" t="s">
        <v>502</v>
      </c>
      <c r="B100" s="198" t="s">
        <v>184</v>
      </c>
      <c r="C100" s="153">
        <v>1</v>
      </c>
      <c r="D100" s="198" t="s">
        <v>159</v>
      </c>
      <c r="E100" s="198" t="s">
        <v>148</v>
      </c>
      <c r="F100" s="111"/>
      <c r="G100" s="112"/>
      <c r="H100" s="112"/>
      <c r="I100" s="199">
        <f>I101</f>
        <v>50</v>
      </c>
    </row>
    <row r="101" spans="1:9" s="188" customFormat="1" ht="63" x14ac:dyDescent="0.25">
      <c r="A101" s="197" t="s">
        <v>209</v>
      </c>
      <c r="B101" s="198" t="s">
        <v>184</v>
      </c>
      <c r="C101" s="153">
        <v>1</v>
      </c>
      <c r="D101" s="198" t="s">
        <v>159</v>
      </c>
      <c r="E101" s="198" t="s">
        <v>211</v>
      </c>
      <c r="F101" s="111">
        <v>240</v>
      </c>
      <c r="G101" s="112">
        <v>1</v>
      </c>
      <c r="H101" s="112">
        <v>13</v>
      </c>
      <c r="I101" s="199">
        <f>'Приложение 10'!J80</f>
        <v>50</v>
      </c>
    </row>
    <row r="102" spans="1:9" s="188" customFormat="1" ht="78.75" x14ac:dyDescent="0.25">
      <c r="A102" s="197" t="s">
        <v>503</v>
      </c>
      <c r="B102" s="198" t="s">
        <v>184</v>
      </c>
      <c r="C102" s="153">
        <v>1</v>
      </c>
      <c r="D102" s="198" t="s">
        <v>217</v>
      </c>
      <c r="E102" s="198" t="s">
        <v>148</v>
      </c>
      <c r="F102" s="111"/>
      <c r="G102" s="112"/>
      <c r="H102" s="112"/>
      <c r="I102" s="199">
        <f>I103</f>
        <v>130</v>
      </c>
    </row>
    <row r="103" spans="1:9" s="188" customFormat="1" ht="63" x14ac:dyDescent="0.25">
      <c r="A103" s="197" t="s">
        <v>209</v>
      </c>
      <c r="B103" s="198" t="s">
        <v>184</v>
      </c>
      <c r="C103" s="153">
        <v>1</v>
      </c>
      <c r="D103" s="198" t="s">
        <v>217</v>
      </c>
      <c r="E103" s="198" t="s">
        <v>211</v>
      </c>
      <c r="F103" s="111">
        <v>240</v>
      </c>
      <c r="G103" s="112">
        <v>1</v>
      </c>
      <c r="H103" s="112">
        <v>13</v>
      </c>
      <c r="I103" s="199">
        <f>'Приложение 10'!J83</f>
        <v>130</v>
      </c>
    </row>
    <row r="104" spans="1:9" s="188" customFormat="1" ht="31.5" x14ac:dyDescent="0.25">
      <c r="A104" s="197" t="s">
        <v>504</v>
      </c>
      <c r="B104" s="198" t="s">
        <v>184</v>
      </c>
      <c r="C104" s="153">
        <v>1</v>
      </c>
      <c r="D104" s="198" t="s">
        <v>179</v>
      </c>
      <c r="E104" s="198" t="s">
        <v>148</v>
      </c>
      <c r="F104" s="111"/>
      <c r="G104" s="112"/>
      <c r="H104" s="112"/>
      <c r="I104" s="199">
        <f>I105</f>
        <v>80</v>
      </c>
    </row>
    <row r="105" spans="1:9" s="188" customFormat="1" ht="63" x14ac:dyDescent="0.25">
      <c r="A105" s="197" t="s">
        <v>209</v>
      </c>
      <c r="B105" s="198" t="s">
        <v>184</v>
      </c>
      <c r="C105" s="153">
        <v>1</v>
      </c>
      <c r="D105" s="198" t="s">
        <v>179</v>
      </c>
      <c r="E105" s="198" t="s">
        <v>211</v>
      </c>
      <c r="F105" s="111">
        <v>240</v>
      </c>
      <c r="G105" s="112">
        <v>1</v>
      </c>
      <c r="H105" s="112">
        <v>13</v>
      </c>
      <c r="I105" s="199">
        <f>'Приложение 10'!J86</f>
        <v>80</v>
      </c>
    </row>
    <row r="106" spans="1:9" s="188" customFormat="1" ht="47.25" x14ac:dyDescent="0.25">
      <c r="A106" s="197" t="s">
        <v>505</v>
      </c>
      <c r="B106" s="198" t="s">
        <v>184</v>
      </c>
      <c r="C106" s="198">
        <v>2</v>
      </c>
      <c r="D106" s="198" t="s">
        <v>150</v>
      </c>
      <c r="E106" s="198" t="s">
        <v>148</v>
      </c>
      <c r="F106" s="111" t="s">
        <v>426</v>
      </c>
      <c r="G106" s="112" t="s">
        <v>426</v>
      </c>
      <c r="H106" s="112" t="s">
        <v>426</v>
      </c>
      <c r="I106" s="199">
        <f>I107+I109+I111</f>
        <v>526</v>
      </c>
    </row>
    <row r="107" spans="1:9" s="188" customFormat="1" ht="31.5" x14ac:dyDescent="0.25">
      <c r="A107" s="197" t="s">
        <v>499</v>
      </c>
      <c r="B107" s="198" t="s">
        <v>184</v>
      </c>
      <c r="C107" s="198" t="s">
        <v>180</v>
      </c>
      <c r="D107" s="198" t="s">
        <v>141</v>
      </c>
      <c r="E107" s="198" t="s">
        <v>148</v>
      </c>
      <c r="F107" s="111"/>
      <c r="G107" s="112"/>
      <c r="H107" s="112"/>
      <c r="I107" s="199">
        <f>I108</f>
        <v>50</v>
      </c>
    </row>
    <row r="108" spans="1:9" s="188" customFormat="1" ht="63" x14ac:dyDescent="0.25">
      <c r="A108" s="197" t="s">
        <v>209</v>
      </c>
      <c r="B108" s="198" t="s">
        <v>184</v>
      </c>
      <c r="C108" s="198" t="s">
        <v>180</v>
      </c>
      <c r="D108" s="198" t="s">
        <v>141</v>
      </c>
      <c r="E108" s="198" t="s">
        <v>211</v>
      </c>
      <c r="F108" s="111">
        <v>240</v>
      </c>
      <c r="G108" s="112">
        <v>5</v>
      </c>
      <c r="H108" s="112">
        <v>5</v>
      </c>
      <c r="I108" s="199">
        <f>'Приложение 10'!J259</f>
        <v>50</v>
      </c>
    </row>
    <row r="109" spans="1:9" s="188" customFormat="1" ht="31.5" x14ac:dyDescent="0.25">
      <c r="A109" s="197" t="s">
        <v>506</v>
      </c>
      <c r="B109" s="198" t="s">
        <v>184</v>
      </c>
      <c r="C109" s="198" t="s">
        <v>180</v>
      </c>
      <c r="D109" s="198" t="s">
        <v>213</v>
      </c>
      <c r="E109" s="198" t="s">
        <v>148</v>
      </c>
      <c r="F109" s="111"/>
      <c r="G109" s="112"/>
      <c r="H109" s="112"/>
      <c r="I109" s="199">
        <f>I110</f>
        <v>466</v>
      </c>
    </row>
    <row r="110" spans="1:9" s="188" customFormat="1" ht="63" x14ac:dyDescent="0.25">
      <c r="A110" s="197" t="s">
        <v>209</v>
      </c>
      <c r="B110" s="198" t="s">
        <v>184</v>
      </c>
      <c r="C110" s="198" t="s">
        <v>180</v>
      </c>
      <c r="D110" s="198" t="s">
        <v>213</v>
      </c>
      <c r="E110" s="198" t="s">
        <v>211</v>
      </c>
      <c r="F110" s="111">
        <v>240</v>
      </c>
      <c r="G110" s="112">
        <v>5</v>
      </c>
      <c r="H110" s="112">
        <v>5</v>
      </c>
      <c r="I110" s="199">
        <f>'Приложение 10'!J262</f>
        <v>466</v>
      </c>
    </row>
    <row r="111" spans="1:9" s="188" customFormat="1" ht="31.5" x14ac:dyDescent="0.25">
      <c r="A111" s="197" t="s">
        <v>504</v>
      </c>
      <c r="B111" s="198" t="s">
        <v>184</v>
      </c>
      <c r="C111" s="153">
        <v>2</v>
      </c>
      <c r="D111" s="198" t="s">
        <v>145</v>
      </c>
      <c r="E111" s="198" t="s">
        <v>148</v>
      </c>
      <c r="F111" s="111"/>
      <c r="G111" s="112"/>
      <c r="H111" s="112"/>
      <c r="I111" s="199">
        <f>I112</f>
        <v>10</v>
      </c>
    </row>
    <row r="112" spans="1:9" s="188" customFormat="1" ht="63" x14ac:dyDescent="0.25">
      <c r="A112" s="197" t="s">
        <v>209</v>
      </c>
      <c r="B112" s="198" t="s">
        <v>184</v>
      </c>
      <c r="C112" s="153">
        <v>2</v>
      </c>
      <c r="D112" s="198" t="s">
        <v>145</v>
      </c>
      <c r="E112" s="198" t="s">
        <v>211</v>
      </c>
      <c r="F112" s="111">
        <v>240</v>
      </c>
      <c r="G112" s="112">
        <v>5</v>
      </c>
      <c r="H112" s="112">
        <v>5</v>
      </c>
      <c r="I112" s="199">
        <f>'Приложение 10'!J265</f>
        <v>10</v>
      </c>
    </row>
    <row r="113" spans="1:9" s="188" customFormat="1" ht="47.25" x14ac:dyDescent="0.25">
      <c r="A113" s="197" t="s">
        <v>505</v>
      </c>
      <c r="B113" s="198" t="s">
        <v>184</v>
      </c>
      <c r="C113" s="198" t="s">
        <v>380</v>
      </c>
      <c r="D113" s="198" t="s">
        <v>150</v>
      </c>
      <c r="E113" s="198" t="s">
        <v>148</v>
      </c>
      <c r="F113" s="111" t="s">
        <v>426</v>
      </c>
      <c r="G113" s="112" t="s">
        <v>426</v>
      </c>
      <c r="H113" s="112" t="s">
        <v>426</v>
      </c>
      <c r="I113" s="199">
        <f>I114+I116</f>
        <v>15</v>
      </c>
    </row>
    <row r="114" spans="1:9" s="188" customFormat="1" ht="31.5" x14ac:dyDescent="0.25">
      <c r="A114" s="197" t="s">
        <v>499</v>
      </c>
      <c r="B114" s="198" t="s">
        <v>184</v>
      </c>
      <c r="C114" s="198" t="s">
        <v>380</v>
      </c>
      <c r="D114" s="198" t="s">
        <v>141</v>
      </c>
      <c r="E114" s="198" t="s">
        <v>148</v>
      </c>
      <c r="F114" s="111"/>
      <c r="G114" s="112"/>
      <c r="H114" s="112"/>
      <c r="I114" s="199">
        <f>I115</f>
        <v>10</v>
      </c>
    </row>
    <row r="115" spans="1:9" s="188" customFormat="1" ht="63" x14ac:dyDescent="0.25">
      <c r="A115" s="197" t="s">
        <v>209</v>
      </c>
      <c r="B115" s="198" t="s">
        <v>184</v>
      </c>
      <c r="C115" s="198" t="s">
        <v>380</v>
      </c>
      <c r="D115" s="198" t="s">
        <v>141</v>
      </c>
      <c r="E115" s="198" t="s">
        <v>211</v>
      </c>
      <c r="F115" s="111">
        <v>240</v>
      </c>
      <c r="G115" s="112">
        <v>8</v>
      </c>
      <c r="H115" s="112">
        <v>1</v>
      </c>
      <c r="I115" s="199">
        <f>'Приложение 10'!J295</f>
        <v>10</v>
      </c>
    </row>
    <row r="116" spans="1:9" s="188" customFormat="1" ht="31.5" x14ac:dyDescent="0.25">
      <c r="A116" s="197" t="s">
        <v>504</v>
      </c>
      <c r="B116" s="198" t="s">
        <v>184</v>
      </c>
      <c r="C116" s="153">
        <v>3</v>
      </c>
      <c r="D116" s="198" t="s">
        <v>213</v>
      </c>
      <c r="E116" s="198" t="s">
        <v>148</v>
      </c>
      <c r="F116" s="111"/>
      <c r="G116" s="112"/>
      <c r="H116" s="112"/>
      <c r="I116" s="199">
        <f>I117</f>
        <v>5</v>
      </c>
    </row>
    <row r="117" spans="1:9" s="188" customFormat="1" ht="63" x14ac:dyDescent="0.25">
      <c r="A117" s="197" t="s">
        <v>209</v>
      </c>
      <c r="B117" s="198" t="s">
        <v>184</v>
      </c>
      <c r="C117" s="153">
        <v>3</v>
      </c>
      <c r="D117" s="198" t="s">
        <v>213</v>
      </c>
      <c r="E117" s="198" t="s">
        <v>211</v>
      </c>
      <c r="F117" s="111">
        <v>240</v>
      </c>
      <c r="G117" s="112">
        <v>8</v>
      </c>
      <c r="H117" s="112">
        <v>1</v>
      </c>
      <c r="I117" s="199">
        <f>'Приложение 10'!J298</f>
        <v>5</v>
      </c>
    </row>
    <row r="118" spans="1:9" s="188" customFormat="1" ht="78.75" x14ac:dyDescent="0.25">
      <c r="A118" s="197" t="s">
        <v>592</v>
      </c>
      <c r="B118" s="198" t="s">
        <v>219</v>
      </c>
      <c r="C118" s="153" t="s">
        <v>147</v>
      </c>
      <c r="D118" s="198" t="s">
        <v>150</v>
      </c>
      <c r="E118" s="198" t="s">
        <v>148</v>
      </c>
      <c r="F118" s="111" t="s">
        <v>426</v>
      </c>
      <c r="G118" s="112" t="s">
        <v>426</v>
      </c>
      <c r="H118" s="112" t="s">
        <v>426</v>
      </c>
      <c r="I118" s="199">
        <f>I119</f>
        <v>119.4</v>
      </c>
    </row>
    <row r="119" spans="1:9" s="188" customFormat="1" ht="63" x14ac:dyDescent="0.25">
      <c r="A119" s="197" t="s">
        <v>221</v>
      </c>
      <c r="B119" s="198" t="s">
        <v>219</v>
      </c>
      <c r="C119" s="153">
        <v>0</v>
      </c>
      <c r="D119" s="198" t="s">
        <v>150</v>
      </c>
      <c r="E119" s="198">
        <v>29010</v>
      </c>
      <c r="F119" s="111">
        <v>240</v>
      </c>
      <c r="G119" s="112">
        <v>1</v>
      </c>
      <c r="H119" s="112">
        <v>13</v>
      </c>
      <c r="I119" s="199">
        <f>'Приложение 10'!J90</f>
        <v>119.4</v>
      </c>
    </row>
    <row r="120" spans="1:9" s="188" customFormat="1" ht="157.5" x14ac:dyDescent="0.25">
      <c r="A120" s="88" t="s">
        <v>365</v>
      </c>
      <c r="B120" s="198" t="s">
        <v>254</v>
      </c>
      <c r="C120" s="153" t="s">
        <v>147</v>
      </c>
      <c r="D120" s="198" t="s">
        <v>150</v>
      </c>
      <c r="E120" s="198" t="s">
        <v>148</v>
      </c>
      <c r="F120" s="111"/>
      <c r="G120" s="112"/>
      <c r="H120" s="112"/>
      <c r="I120" s="199">
        <f>I121</f>
        <v>30</v>
      </c>
    </row>
    <row r="121" spans="1:9" s="188" customFormat="1" ht="47.25" x14ac:dyDescent="0.25">
      <c r="A121" s="88" t="s">
        <v>366</v>
      </c>
      <c r="B121" s="198" t="s">
        <v>254</v>
      </c>
      <c r="C121" s="153">
        <v>0</v>
      </c>
      <c r="D121" s="198" t="s">
        <v>150</v>
      </c>
      <c r="E121" s="198" t="s">
        <v>367</v>
      </c>
      <c r="F121" s="111">
        <v>240</v>
      </c>
      <c r="G121" s="112">
        <v>7</v>
      </c>
      <c r="H121" s="112">
        <v>5</v>
      </c>
      <c r="I121" s="199">
        <f>'Приложение 10'!J270</f>
        <v>30</v>
      </c>
    </row>
    <row r="122" spans="1:9" s="188" customFormat="1" ht="94.5" x14ac:dyDescent="0.25">
      <c r="A122" s="197" t="s">
        <v>599</v>
      </c>
      <c r="B122" s="198" t="s">
        <v>279</v>
      </c>
      <c r="C122" s="153" t="s">
        <v>147</v>
      </c>
      <c r="D122" s="198" t="s">
        <v>150</v>
      </c>
      <c r="E122" s="198" t="s">
        <v>148</v>
      </c>
      <c r="F122" s="111" t="s">
        <v>426</v>
      </c>
      <c r="G122" s="112" t="s">
        <v>426</v>
      </c>
      <c r="H122" s="112" t="s">
        <v>426</v>
      </c>
      <c r="I122" s="199">
        <f>I123</f>
        <v>500</v>
      </c>
    </row>
    <row r="123" spans="1:9" s="188" customFormat="1" ht="31.5" x14ac:dyDescent="0.25">
      <c r="A123" s="197" t="s">
        <v>507</v>
      </c>
      <c r="B123" s="198" t="s">
        <v>279</v>
      </c>
      <c r="C123" s="153">
        <v>0</v>
      </c>
      <c r="D123" s="198" t="s">
        <v>141</v>
      </c>
      <c r="E123" s="198" t="s">
        <v>148</v>
      </c>
      <c r="F123" s="111"/>
      <c r="G123" s="112"/>
      <c r="H123" s="112"/>
      <c r="I123" s="199">
        <f>I124</f>
        <v>500</v>
      </c>
    </row>
    <row r="124" spans="1:9" s="188" customFormat="1" ht="31.5" x14ac:dyDescent="0.25">
      <c r="A124" s="197" t="s">
        <v>382</v>
      </c>
      <c r="B124" s="198" t="s">
        <v>279</v>
      </c>
      <c r="C124" s="153">
        <v>0</v>
      </c>
      <c r="D124" s="198" t="s">
        <v>141</v>
      </c>
      <c r="E124" s="198" t="s">
        <v>383</v>
      </c>
      <c r="F124" s="111">
        <v>240</v>
      </c>
      <c r="G124" s="112">
        <v>8</v>
      </c>
      <c r="H124" s="112">
        <v>1</v>
      </c>
      <c r="I124" s="199">
        <f>'Приложение 10'!J302</f>
        <v>500</v>
      </c>
    </row>
    <row r="125" spans="1:9" s="188" customFormat="1" ht="94.5" x14ac:dyDescent="0.25">
      <c r="A125" s="197" t="s">
        <v>593</v>
      </c>
      <c r="B125" s="198" t="s">
        <v>161</v>
      </c>
      <c r="C125" s="153" t="s">
        <v>147</v>
      </c>
      <c r="D125" s="198" t="s">
        <v>150</v>
      </c>
      <c r="E125" s="198" t="s">
        <v>148</v>
      </c>
      <c r="F125" s="111" t="s">
        <v>426</v>
      </c>
      <c r="G125" s="112" t="s">
        <v>426</v>
      </c>
      <c r="H125" s="112" t="s">
        <v>426</v>
      </c>
      <c r="I125" s="199">
        <f>I126</f>
        <v>430</v>
      </c>
    </row>
    <row r="126" spans="1:9" s="188" customFormat="1" ht="47.25" x14ac:dyDescent="0.25">
      <c r="A126" s="197" t="s">
        <v>508</v>
      </c>
      <c r="B126" s="198" t="s">
        <v>161</v>
      </c>
      <c r="C126" s="153">
        <v>0</v>
      </c>
      <c r="D126" s="198" t="s">
        <v>141</v>
      </c>
      <c r="E126" s="198" t="s">
        <v>148</v>
      </c>
      <c r="F126" s="111" t="s">
        <v>426</v>
      </c>
      <c r="G126" s="112" t="s">
        <v>426</v>
      </c>
      <c r="H126" s="112" t="s">
        <v>426</v>
      </c>
      <c r="I126" s="199">
        <f>SUM(I127:I129)</f>
        <v>430</v>
      </c>
    </row>
    <row r="127" spans="1:9" s="188" customFormat="1" ht="47.25" x14ac:dyDescent="0.25">
      <c r="A127" s="197" t="s">
        <v>162</v>
      </c>
      <c r="B127" s="198" t="s">
        <v>161</v>
      </c>
      <c r="C127" s="153">
        <v>0</v>
      </c>
      <c r="D127" s="198" t="s">
        <v>141</v>
      </c>
      <c r="E127" s="198">
        <v>26910</v>
      </c>
      <c r="F127" s="111">
        <v>240</v>
      </c>
      <c r="G127" s="112">
        <v>1</v>
      </c>
      <c r="H127" s="112">
        <v>4</v>
      </c>
      <c r="I127" s="199">
        <f>'Приложение 10'!J19</f>
        <v>110</v>
      </c>
    </row>
    <row r="128" spans="1:9" s="188" customFormat="1" ht="47.25" x14ac:dyDescent="0.25">
      <c r="A128" s="197" t="s">
        <v>162</v>
      </c>
      <c r="B128" s="198" t="s">
        <v>161</v>
      </c>
      <c r="C128" s="153">
        <v>0</v>
      </c>
      <c r="D128" s="198" t="s">
        <v>141</v>
      </c>
      <c r="E128" s="198">
        <v>26910</v>
      </c>
      <c r="F128" s="111">
        <v>240</v>
      </c>
      <c r="G128" s="112">
        <v>1</v>
      </c>
      <c r="H128" s="112">
        <v>13</v>
      </c>
      <c r="I128" s="199">
        <f>'Приложение 10'!J94</f>
        <v>70</v>
      </c>
    </row>
    <row r="129" spans="1:9" s="188" customFormat="1" ht="47.25" x14ac:dyDescent="0.25">
      <c r="A129" s="197" t="s">
        <v>162</v>
      </c>
      <c r="B129" s="198" t="s">
        <v>161</v>
      </c>
      <c r="C129" s="153">
        <v>0</v>
      </c>
      <c r="D129" s="198" t="s">
        <v>141</v>
      </c>
      <c r="E129" s="198">
        <v>26910</v>
      </c>
      <c r="F129" s="111">
        <v>240</v>
      </c>
      <c r="G129" s="112">
        <v>12</v>
      </c>
      <c r="H129" s="112">
        <v>2</v>
      </c>
      <c r="I129" s="199">
        <f>'Приложение 10'!J345</f>
        <v>250</v>
      </c>
    </row>
    <row r="130" spans="1:9" s="188" customFormat="1" ht="78.75" x14ac:dyDescent="0.25">
      <c r="A130" s="197" t="s">
        <v>595</v>
      </c>
      <c r="B130" s="198" t="s">
        <v>284</v>
      </c>
      <c r="C130" s="153">
        <v>0</v>
      </c>
      <c r="D130" s="198" t="s">
        <v>150</v>
      </c>
      <c r="E130" s="198" t="s">
        <v>148</v>
      </c>
      <c r="F130" s="111"/>
      <c r="G130" s="112"/>
      <c r="H130" s="112"/>
      <c r="I130" s="199">
        <f>I131</f>
        <v>5</v>
      </c>
    </row>
    <row r="131" spans="1:9" s="188" customFormat="1" ht="31.5" x14ac:dyDescent="0.25">
      <c r="A131" s="197" t="s">
        <v>285</v>
      </c>
      <c r="B131" s="198" t="s">
        <v>284</v>
      </c>
      <c r="C131" s="153">
        <v>0</v>
      </c>
      <c r="D131" s="198" t="s">
        <v>150</v>
      </c>
      <c r="E131" s="198" t="s">
        <v>286</v>
      </c>
      <c r="F131" s="111">
        <v>240</v>
      </c>
      <c r="G131" s="112">
        <v>3</v>
      </c>
      <c r="H131" s="112">
        <v>14</v>
      </c>
      <c r="I131" s="199">
        <f>'Приложение 10'!J157</f>
        <v>5</v>
      </c>
    </row>
    <row r="132" spans="1:9" s="188" customFormat="1" ht="78.75" x14ac:dyDescent="0.25">
      <c r="A132" s="197" t="s">
        <v>594</v>
      </c>
      <c r="B132" s="198" t="s">
        <v>210</v>
      </c>
      <c r="C132" s="153" t="s">
        <v>147</v>
      </c>
      <c r="D132" s="198" t="s">
        <v>150</v>
      </c>
      <c r="E132" s="198" t="s">
        <v>148</v>
      </c>
      <c r="F132" s="111"/>
      <c r="G132" s="112"/>
      <c r="H132" s="112"/>
      <c r="I132" s="199">
        <f>I133+I135+I137+I139+I141</f>
        <v>10</v>
      </c>
    </row>
    <row r="133" spans="1:9" s="188" customFormat="1" ht="63" hidden="1" x14ac:dyDescent="0.25">
      <c r="A133" s="197" t="s">
        <v>223</v>
      </c>
      <c r="B133" s="198" t="s">
        <v>210</v>
      </c>
      <c r="C133" s="153">
        <v>0</v>
      </c>
      <c r="D133" s="198" t="s">
        <v>141</v>
      </c>
      <c r="E133" s="198" t="s">
        <v>148</v>
      </c>
      <c r="F133" s="111"/>
      <c r="G133" s="112"/>
      <c r="H133" s="112"/>
      <c r="I133" s="199">
        <f>I134</f>
        <v>0</v>
      </c>
    </row>
    <row r="134" spans="1:9" s="188" customFormat="1" ht="31.5" hidden="1" x14ac:dyDescent="0.25">
      <c r="A134" s="197" t="s">
        <v>224</v>
      </c>
      <c r="B134" s="198" t="s">
        <v>210</v>
      </c>
      <c r="C134" s="153">
        <v>0</v>
      </c>
      <c r="D134" s="198" t="s">
        <v>141</v>
      </c>
      <c r="E134" s="198" t="s">
        <v>225</v>
      </c>
      <c r="F134" s="111">
        <v>240</v>
      </c>
      <c r="G134" s="112">
        <v>1</v>
      </c>
      <c r="H134" s="112">
        <v>13</v>
      </c>
      <c r="I134" s="199">
        <f>'Приложение 10'!J98</f>
        <v>0</v>
      </c>
    </row>
    <row r="135" spans="1:9" s="188" customFormat="1" ht="63" x14ac:dyDescent="0.25">
      <c r="A135" s="197" t="s">
        <v>226</v>
      </c>
      <c r="B135" s="198" t="s">
        <v>210</v>
      </c>
      <c r="C135" s="153">
        <v>0</v>
      </c>
      <c r="D135" s="198" t="s">
        <v>213</v>
      </c>
      <c r="E135" s="198" t="s">
        <v>148</v>
      </c>
      <c r="F135" s="111"/>
      <c r="G135" s="112"/>
      <c r="H135" s="112"/>
      <c r="I135" s="199">
        <f>I136</f>
        <v>10</v>
      </c>
    </row>
    <row r="136" spans="1:9" s="188" customFormat="1" ht="31.5" x14ac:dyDescent="0.25">
      <c r="A136" s="88" t="s">
        <v>227</v>
      </c>
      <c r="B136" s="198" t="s">
        <v>210</v>
      </c>
      <c r="C136" s="153">
        <v>0</v>
      </c>
      <c r="D136" s="198" t="s">
        <v>213</v>
      </c>
      <c r="E136" s="198" t="s">
        <v>228</v>
      </c>
      <c r="F136" s="111">
        <v>240</v>
      </c>
      <c r="G136" s="112">
        <v>1</v>
      </c>
      <c r="H136" s="112">
        <v>13</v>
      </c>
      <c r="I136" s="199">
        <f>'Приложение 10'!J101</f>
        <v>10</v>
      </c>
    </row>
    <row r="137" spans="1:9" s="188" customFormat="1" ht="78.75" hidden="1" x14ac:dyDescent="0.25">
      <c r="A137" s="88" t="s">
        <v>229</v>
      </c>
      <c r="B137" s="198" t="s">
        <v>210</v>
      </c>
      <c r="C137" s="153">
        <v>0</v>
      </c>
      <c r="D137" s="198" t="s">
        <v>145</v>
      </c>
      <c r="E137" s="198" t="s">
        <v>148</v>
      </c>
      <c r="F137" s="111"/>
      <c r="G137" s="112"/>
      <c r="H137" s="112"/>
      <c r="I137" s="199">
        <f>I138</f>
        <v>0</v>
      </c>
    </row>
    <row r="138" spans="1:9" s="188" customFormat="1" ht="31.5" hidden="1" x14ac:dyDescent="0.25">
      <c r="A138" s="88" t="s">
        <v>230</v>
      </c>
      <c r="B138" s="198" t="s">
        <v>210</v>
      </c>
      <c r="C138" s="153">
        <v>0</v>
      </c>
      <c r="D138" s="198" t="s">
        <v>145</v>
      </c>
      <c r="E138" s="198" t="s">
        <v>231</v>
      </c>
      <c r="F138" s="111">
        <v>240</v>
      </c>
      <c r="G138" s="112">
        <v>1</v>
      </c>
      <c r="H138" s="112">
        <v>13</v>
      </c>
      <c r="I138" s="199">
        <f>'Приложение 10'!J104</f>
        <v>0</v>
      </c>
    </row>
    <row r="139" spans="1:9" s="188" customFormat="1" ht="94.5" hidden="1" x14ac:dyDescent="0.25">
      <c r="A139" s="88" t="s">
        <v>232</v>
      </c>
      <c r="B139" s="198" t="s">
        <v>210</v>
      </c>
      <c r="C139" s="153">
        <v>0</v>
      </c>
      <c r="D139" s="198" t="s">
        <v>159</v>
      </c>
      <c r="E139" s="198" t="s">
        <v>148</v>
      </c>
      <c r="F139" s="111"/>
      <c r="G139" s="112"/>
      <c r="H139" s="112"/>
      <c r="I139" s="199">
        <f>I140</f>
        <v>0</v>
      </c>
    </row>
    <row r="140" spans="1:9" s="188" customFormat="1" ht="47.25" hidden="1" x14ac:dyDescent="0.25">
      <c r="A140" s="88" t="s">
        <v>233</v>
      </c>
      <c r="B140" s="198" t="s">
        <v>210</v>
      </c>
      <c r="C140" s="153">
        <v>0</v>
      </c>
      <c r="D140" s="198" t="s">
        <v>159</v>
      </c>
      <c r="E140" s="198" t="s">
        <v>234</v>
      </c>
      <c r="F140" s="111">
        <v>240</v>
      </c>
      <c r="G140" s="112">
        <v>1</v>
      </c>
      <c r="H140" s="112">
        <v>13</v>
      </c>
      <c r="I140" s="199">
        <f>'Приложение 10'!J107</f>
        <v>0</v>
      </c>
    </row>
    <row r="141" spans="1:9" s="188" customFormat="1" ht="94.5" hidden="1" x14ac:dyDescent="0.25">
      <c r="A141" s="88" t="s">
        <v>235</v>
      </c>
      <c r="B141" s="198" t="s">
        <v>210</v>
      </c>
      <c r="C141" s="153">
        <v>0</v>
      </c>
      <c r="D141" s="198" t="s">
        <v>217</v>
      </c>
      <c r="E141" s="198" t="s">
        <v>148</v>
      </c>
      <c r="F141" s="111"/>
      <c r="G141" s="112"/>
      <c r="H141" s="112"/>
      <c r="I141" s="199">
        <f>I142</f>
        <v>0</v>
      </c>
    </row>
    <row r="142" spans="1:9" s="188" customFormat="1" ht="47.25" hidden="1" x14ac:dyDescent="0.25">
      <c r="A142" s="88" t="s">
        <v>236</v>
      </c>
      <c r="B142" s="198" t="s">
        <v>210</v>
      </c>
      <c r="C142" s="153">
        <v>0</v>
      </c>
      <c r="D142" s="198" t="s">
        <v>217</v>
      </c>
      <c r="E142" s="198" t="s">
        <v>237</v>
      </c>
      <c r="F142" s="111">
        <v>240</v>
      </c>
      <c r="G142" s="112">
        <v>1</v>
      </c>
      <c r="H142" s="112">
        <v>13</v>
      </c>
      <c r="I142" s="199">
        <f>'Приложение 10'!J110</f>
        <v>0</v>
      </c>
    </row>
    <row r="143" spans="1:9" s="188" customFormat="1" ht="78.75" x14ac:dyDescent="0.25">
      <c r="A143" s="88" t="s">
        <v>301</v>
      </c>
      <c r="B143" s="198" t="s">
        <v>283</v>
      </c>
      <c r="C143" s="153">
        <v>0</v>
      </c>
      <c r="D143" s="198" t="s">
        <v>150</v>
      </c>
      <c r="E143" s="198" t="s">
        <v>148</v>
      </c>
      <c r="F143" s="111"/>
      <c r="G143" s="112"/>
      <c r="H143" s="112"/>
      <c r="I143" s="199">
        <f>I144</f>
        <v>1180</v>
      </c>
    </row>
    <row r="144" spans="1:9" s="188" customFormat="1" ht="78.75" x14ac:dyDescent="0.25">
      <c r="A144" s="88" t="s">
        <v>509</v>
      </c>
      <c r="B144" s="198" t="s">
        <v>283</v>
      </c>
      <c r="C144" s="153">
        <v>1</v>
      </c>
      <c r="D144" s="198" t="s">
        <v>150</v>
      </c>
      <c r="E144" s="198" t="s">
        <v>148</v>
      </c>
      <c r="F144" s="111"/>
      <c r="G144" s="112"/>
      <c r="H144" s="112"/>
      <c r="I144" s="199">
        <f>I145+I147+I149</f>
        <v>1180</v>
      </c>
    </row>
    <row r="145" spans="1:9" s="188" customFormat="1" ht="31.5" x14ac:dyDescent="0.25">
      <c r="A145" s="88" t="s">
        <v>302</v>
      </c>
      <c r="B145" s="198" t="s">
        <v>283</v>
      </c>
      <c r="C145" s="153">
        <v>1</v>
      </c>
      <c r="D145" s="198" t="s">
        <v>141</v>
      </c>
      <c r="E145" s="198" t="s">
        <v>148</v>
      </c>
      <c r="F145" s="111"/>
      <c r="G145" s="112"/>
      <c r="H145" s="112"/>
      <c r="I145" s="199">
        <f>I146</f>
        <v>780</v>
      </c>
    </row>
    <row r="146" spans="1:9" s="188" customFormat="1" ht="31.5" x14ac:dyDescent="0.25">
      <c r="A146" s="88" t="s">
        <v>303</v>
      </c>
      <c r="B146" s="198" t="s">
        <v>283</v>
      </c>
      <c r="C146" s="153">
        <v>1</v>
      </c>
      <c r="D146" s="198" t="s">
        <v>141</v>
      </c>
      <c r="E146" s="198" t="s">
        <v>304</v>
      </c>
      <c r="F146" s="111">
        <v>240</v>
      </c>
      <c r="G146" s="112">
        <v>5</v>
      </c>
      <c r="H146" s="112">
        <v>3</v>
      </c>
      <c r="I146" s="199">
        <f>'Приложение 10'!J241</f>
        <v>780</v>
      </c>
    </row>
    <row r="147" spans="1:9" s="188" customFormat="1" ht="31.5" x14ac:dyDescent="0.25">
      <c r="A147" s="88" t="s">
        <v>355</v>
      </c>
      <c r="B147" s="198" t="s">
        <v>283</v>
      </c>
      <c r="C147" s="153">
        <v>1</v>
      </c>
      <c r="D147" s="198" t="s">
        <v>213</v>
      </c>
      <c r="E147" s="198" t="s">
        <v>148</v>
      </c>
      <c r="F147" s="111"/>
      <c r="G147" s="112"/>
      <c r="H147" s="112"/>
      <c r="I147" s="199">
        <f>I148</f>
        <v>400</v>
      </c>
    </row>
    <row r="148" spans="1:9" s="188" customFormat="1" ht="157.5" x14ac:dyDescent="0.25">
      <c r="A148" s="88" t="s">
        <v>510</v>
      </c>
      <c r="B148" s="198" t="s">
        <v>283</v>
      </c>
      <c r="C148" s="153">
        <v>1</v>
      </c>
      <c r="D148" s="198" t="s">
        <v>213</v>
      </c>
      <c r="E148" s="198" t="s">
        <v>304</v>
      </c>
      <c r="F148" s="111">
        <v>240</v>
      </c>
      <c r="G148" s="112">
        <v>5</v>
      </c>
      <c r="H148" s="112">
        <v>3</v>
      </c>
      <c r="I148" s="199">
        <f>'Приложение 10'!J244</f>
        <v>400</v>
      </c>
    </row>
    <row r="149" spans="1:9" s="188" customFormat="1" ht="141.75" hidden="1" x14ac:dyDescent="0.25">
      <c r="A149" s="88" t="s">
        <v>356</v>
      </c>
      <c r="B149" s="198" t="s">
        <v>283</v>
      </c>
      <c r="C149" s="153">
        <v>1</v>
      </c>
      <c r="D149" s="198" t="s">
        <v>145</v>
      </c>
      <c r="E149" s="198" t="s">
        <v>148</v>
      </c>
      <c r="F149" s="111"/>
      <c r="G149" s="112"/>
      <c r="H149" s="112"/>
      <c r="I149" s="199">
        <f>I150</f>
        <v>0</v>
      </c>
    </row>
    <row r="150" spans="1:9" s="188" customFormat="1" ht="126" hidden="1" x14ac:dyDescent="0.25">
      <c r="A150" s="88" t="s">
        <v>354</v>
      </c>
      <c r="B150" s="198" t="s">
        <v>283</v>
      </c>
      <c r="C150" s="153">
        <v>1</v>
      </c>
      <c r="D150" s="198" t="s">
        <v>145</v>
      </c>
      <c r="E150" s="198" t="s">
        <v>304</v>
      </c>
      <c r="F150" s="111">
        <v>540</v>
      </c>
      <c r="G150" s="112">
        <v>5</v>
      </c>
      <c r="H150" s="112">
        <v>3</v>
      </c>
      <c r="I150" s="199">
        <f>'Приложение 10'!J247</f>
        <v>0</v>
      </c>
    </row>
    <row r="151" spans="1:9" s="188" customFormat="1" ht="15.75" x14ac:dyDescent="0.25">
      <c r="A151" s="185" t="s">
        <v>414</v>
      </c>
      <c r="B151" s="186"/>
      <c r="C151" s="186"/>
      <c r="D151" s="186"/>
      <c r="E151" s="186"/>
      <c r="F151" s="186"/>
      <c r="G151" s="186"/>
      <c r="H151" s="186"/>
      <c r="I151" s="187">
        <f>I14+I21+I35+I64+I67+I74+I92+I118+I120+I123+I125+I130+I132+I143</f>
        <v>82717.7</v>
      </c>
    </row>
  </sheetData>
  <mergeCells count="2">
    <mergeCell ref="A10:I10"/>
    <mergeCell ref="B13:E13"/>
  </mergeCells>
  <pageMargins left="0.78740157480314965" right="0.39370078740157483" top="0.39370078740157483" bottom="0.39370078740157483" header="0.31496062992125984" footer="0.31496062992125984"/>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2:J151"/>
  <sheetViews>
    <sheetView workbookViewId="0">
      <selection activeCell="A153" sqref="A153"/>
    </sheetView>
  </sheetViews>
  <sheetFormatPr defaultRowHeight="12.75" x14ac:dyDescent="0.2"/>
  <cols>
    <col min="1" max="1" width="32.85546875" style="181" customWidth="1"/>
    <col min="2" max="2" width="3.28515625" customWidth="1"/>
    <col min="3" max="3" width="3" customWidth="1"/>
    <col min="4" max="4" width="3.28515625" customWidth="1"/>
    <col min="5" max="5" width="7" customWidth="1"/>
    <col min="6" max="6" width="9" customWidth="1"/>
    <col min="7" max="7" width="3.85546875" customWidth="1"/>
    <col min="8" max="8" width="4.7109375" customWidth="1"/>
    <col min="9" max="9" width="12.28515625" style="182" customWidth="1"/>
    <col min="10" max="10" width="12.28515625" customWidth="1"/>
  </cols>
  <sheetData>
    <row r="2" spans="1:10" ht="15.75" x14ac:dyDescent="0.25">
      <c r="D2" s="190"/>
      <c r="E2" s="190"/>
      <c r="F2" s="190"/>
      <c r="G2" s="190"/>
      <c r="H2" s="190"/>
      <c r="J2" s="78" t="s">
        <v>511</v>
      </c>
    </row>
    <row r="3" spans="1:10" ht="15.75" x14ac:dyDescent="0.25">
      <c r="D3" s="190"/>
      <c r="E3" s="190"/>
      <c r="F3" s="190"/>
      <c r="G3" s="190"/>
      <c r="H3" s="190"/>
      <c r="J3" s="78" t="s">
        <v>44</v>
      </c>
    </row>
    <row r="4" spans="1:10" ht="15.75" x14ac:dyDescent="0.25">
      <c r="D4" s="190"/>
      <c r="E4" s="190"/>
      <c r="F4" s="190"/>
      <c r="G4" s="190"/>
      <c r="H4" s="190"/>
      <c r="J4" s="78" t="s">
        <v>46</v>
      </c>
    </row>
    <row r="5" spans="1:10" ht="15.75" x14ac:dyDescent="0.25">
      <c r="D5" s="189"/>
      <c r="E5" s="189"/>
      <c r="F5" s="189"/>
      <c r="G5" s="189"/>
      <c r="H5" s="189"/>
      <c r="J5" s="78" t="s">
        <v>47</v>
      </c>
    </row>
    <row r="6" spans="1:10" ht="15.75" x14ac:dyDescent="0.25">
      <c r="D6" s="190"/>
      <c r="E6" s="190"/>
      <c r="F6" s="190"/>
      <c r="G6" s="190"/>
      <c r="H6" s="190"/>
      <c r="J6" s="78" t="s">
        <v>48</v>
      </c>
    </row>
    <row r="7" spans="1:10" ht="15.75" x14ac:dyDescent="0.25">
      <c r="D7" s="190"/>
      <c r="E7" s="190"/>
      <c r="F7" s="190"/>
      <c r="G7" s="190"/>
      <c r="H7" s="190"/>
      <c r="J7" s="78" t="str">
        <f>'Приложение 4'!C7</f>
        <v>от "____" декабря 2018 года №_____</v>
      </c>
    </row>
    <row r="8" spans="1:10" ht="15.75" x14ac:dyDescent="0.25">
      <c r="D8" s="190"/>
      <c r="E8" s="190"/>
      <c r="F8" s="190"/>
      <c r="G8" s="190"/>
      <c r="H8" s="190"/>
      <c r="I8" s="78"/>
    </row>
    <row r="9" spans="1:10" ht="15.75" x14ac:dyDescent="0.25">
      <c r="I9" s="78"/>
    </row>
    <row r="10" spans="1:10" ht="139.5" customHeight="1" x14ac:dyDescent="0.2">
      <c r="A10" s="316" t="s">
        <v>591</v>
      </c>
      <c r="B10" s="316"/>
      <c r="C10" s="316"/>
      <c r="D10" s="316"/>
      <c r="E10" s="316"/>
      <c r="F10" s="316"/>
      <c r="G10" s="316"/>
      <c r="H10" s="316"/>
      <c r="I10" s="316"/>
      <c r="J10" s="316"/>
    </row>
    <row r="12" spans="1:10" x14ac:dyDescent="0.2">
      <c r="I12" s="183" t="s">
        <v>3</v>
      </c>
    </row>
    <row r="13" spans="1:10" ht="100.5" customHeight="1" x14ac:dyDescent="0.2">
      <c r="A13" s="84" t="s">
        <v>136</v>
      </c>
      <c r="B13" s="320" t="s">
        <v>139</v>
      </c>
      <c r="C13" s="320"/>
      <c r="D13" s="320"/>
      <c r="E13" s="320"/>
      <c r="F13" s="84" t="s">
        <v>474</v>
      </c>
      <c r="G13" s="84" t="s">
        <v>137</v>
      </c>
      <c r="H13" s="84" t="s">
        <v>138</v>
      </c>
      <c r="I13" s="84" t="s">
        <v>51</v>
      </c>
      <c r="J13" s="84" t="s">
        <v>52</v>
      </c>
    </row>
    <row r="14" spans="1:10" s="188" customFormat="1" ht="110.25" x14ac:dyDescent="0.25">
      <c r="A14" s="191" t="s">
        <v>195</v>
      </c>
      <c r="B14" s="192" t="s">
        <v>141</v>
      </c>
      <c r="C14" s="193" t="s">
        <v>147</v>
      </c>
      <c r="D14" s="192" t="s">
        <v>150</v>
      </c>
      <c r="E14" s="192" t="s">
        <v>148</v>
      </c>
      <c r="F14" s="194" t="s">
        <v>426</v>
      </c>
      <c r="G14" s="195" t="s">
        <v>426</v>
      </c>
      <c r="H14" s="195" t="s">
        <v>426</v>
      </c>
      <c r="I14" s="196">
        <f>I15+I19</f>
        <v>1394.6000000000001</v>
      </c>
      <c r="J14" s="196">
        <f>J15+J19</f>
        <v>1422.9</v>
      </c>
    </row>
    <row r="15" spans="1:10" s="188" customFormat="1" ht="31.5" x14ac:dyDescent="0.25">
      <c r="A15" s="197" t="s">
        <v>477</v>
      </c>
      <c r="B15" s="198" t="s">
        <v>141</v>
      </c>
      <c r="C15" s="153" t="s">
        <v>186</v>
      </c>
      <c r="D15" s="198" t="s">
        <v>150</v>
      </c>
      <c r="E15" s="198" t="s">
        <v>148</v>
      </c>
      <c r="F15" s="111" t="s">
        <v>426</v>
      </c>
      <c r="G15" s="112" t="s">
        <v>426</v>
      </c>
      <c r="H15" s="112" t="s">
        <v>426</v>
      </c>
      <c r="I15" s="199">
        <f>SUM(I16:I18)</f>
        <v>1265.9000000000001</v>
      </c>
      <c r="J15" s="199">
        <f>SUM(J16:J18)</f>
        <v>1288.7</v>
      </c>
    </row>
    <row r="16" spans="1:10" s="188" customFormat="1" ht="31.5" x14ac:dyDescent="0.25">
      <c r="A16" s="197" t="s">
        <v>197</v>
      </c>
      <c r="B16" s="198" t="s">
        <v>141</v>
      </c>
      <c r="C16" s="153" t="s">
        <v>186</v>
      </c>
      <c r="D16" s="198" t="s">
        <v>150</v>
      </c>
      <c r="E16" s="198">
        <v>29060</v>
      </c>
      <c r="F16" s="111">
        <v>240</v>
      </c>
      <c r="G16" s="112">
        <v>1</v>
      </c>
      <c r="H16" s="112">
        <v>13</v>
      </c>
      <c r="I16" s="199">
        <f>'Приложение 11'!J55</f>
        <v>604</v>
      </c>
      <c r="J16" s="199">
        <f>'Приложение 11'!K55</f>
        <v>615.9</v>
      </c>
    </row>
    <row r="17" spans="1:10" s="188" customFormat="1" ht="47.25" x14ac:dyDescent="0.25">
      <c r="A17" s="197" t="s">
        <v>199</v>
      </c>
      <c r="B17" s="198" t="s">
        <v>141</v>
      </c>
      <c r="C17" s="153" t="s">
        <v>186</v>
      </c>
      <c r="D17" s="198" t="s">
        <v>150</v>
      </c>
      <c r="E17" s="198">
        <v>29270</v>
      </c>
      <c r="F17" s="111">
        <v>240</v>
      </c>
      <c r="G17" s="112">
        <v>1</v>
      </c>
      <c r="H17" s="112">
        <v>13</v>
      </c>
      <c r="I17" s="199">
        <f>'Приложение 11'!J57</f>
        <v>326.39999999999998</v>
      </c>
      <c r="J17" s="199">
        <f>'Приложение 11'!K57</f>
        <v>330.5</v>
      </c>
    </row>
    <row r="18" spans="1:10" s="188" customFormat="1" ht="31.5" x14ac:dyDescent="0.25">
      <c r="A18" s="197" t="s">
        <v>201</v>
      </c>
      <c r="B18" s="198" t="s">
        <v>141</v>
      </c>
      <c r="C18" s="153" t="s">
        <v>186</v>
      </c>
      <c r="D18" s="198" t="s">
        <v>150</v>
      </c>
      <c r="E18" s="198">
        <v>29290</v>
      </c>
      <c r="F18" s="111">
        <v>240</v>
      </c>
      <c r="G18" s="112">
        <v>1</v>
      </c>
      <c r="H18" s="112">
        <v>13</v>
      </c>
      <c r="I18" s="199">
        <f>'Приложение 11'!J59</f>
        <v>335.5</v>
      </c>
      <c r="J18" s="199">
        <f>'Приложение 11'!K59</f>
        <v>342.3</v>
      </c>
    </row>
    <row r="19" spans="1:10" s="188" customFormat="1" ht="78.75" x14ac:dyDescent="0.25">
      <c r="A19" s="197" t="s">
        <v>478</v>
      </c>
      <c r="B19" s="198" t="s">
        <v>141</v>
      </c>
      <c r="C19" s="153">
        <v>2</v>
      </c>
      <c r="D19" s="198" t="s">
        <v>150</v>
      </c>
      <c r="E19" s="198" t="s">
        <v>148</v>
      </c>
      <c r="F19" s="111"/>
      <c r="G19" s="112"/>
      <c r="H19" s="112"/>
      <c r="I19" s="199">
        <f>I20</f>
        <v>128.69999999999999</v>
      </c>
      <c r="J19" s="199">
        <f>J20</f>
        <v>134.19999999999999</v>
      </c>
    </row>
    <row r="20" spans="1:10" s="188" customFormat="1" ht="47.25" x14ac:dyDescent="0.25">
      <c r="A20" s="197" t="s">
        <v>204</v>
      </c>
      <c r="B20" s="198" t="s">
        <v>141</v>
      </c>
      <c r="C20" s="153">
        <v>2</v>
      </c>
      <c r="D20" s="198" t="s">
        <v>150</v>
      </c>
      <c r="E20" s="198">
        <v>29070</v>
      </c>
      <c r="F20" s="111">
        <v>240</v>
      </c>
      <c r="G20" s="112">
        <v>1</v>
      </c>
      <c r="H20" s="112">
        <v>13</v>
      </c>
      <c r="I20" s="199">
        <f>'Приложение 11'!J62</f>
        <v>128.69999999999999</v>
      </c>
      <c r="J20" s="199">
        <f>'Приложение 11'!K62</f>
        <v>134.19999999999999</v>
      </c>
    </row>
    <row r="21" spans="1:10" s="188" customFormat="1" ht="220.5" x14ac:dyDescent="0.25">
      <c r="A21" s="197" t="s">
        <v>255</v>
      </c>
      <c r="B21" s="198" t="s">
        <v>213</v>
      </c>
      <c r="C21" s="153" t="s">
        <v>147</v>
      </c>
      <c r="D21" s="198" t="s">
        <v>150</v>
      </c>
      <c r="E21" s="198" t="s">
        <v>148</v>
      </c>
      <c r="F21" s="111" t="s">
        <v>426</v>
      </c>
      <c r="G21" s="112" t="s">
        <v>426</v>
      </c>
      <c r="H21" s="112" t="s">
        <v>426</v>
      </c>
      <c r="I21" s="199">
        <f>I22+I28+I30+I33</f>
        <v>688.8</v>
      </c>
      <c r="J21" s="199">
        <f>J22+J28+J30+J33</f>
        <v>525</v>
      </c>
    </row>
    <row r="22" spans="1:10" s="188" customFormat="1" ht="78.75" x14ac:dyDescent="0.25">
      <c r="A22" s="197" t="s">
        <v>479</v>
      </c>
      <c r="B22" s="198" t="s">
        <v>213</v>
      </c>
      <c r="C22" s="153" t="s">
        <v>186</v>
      </c>
      <c r="D22" s="198" t="s">
        <v>150</v>
      </c>
      <c r="E22" s="198" t="s">
        <v>148</v>
      </c>
      <c r="F22" s="111" t="s">
        <v>426</v>
      </c>
      <c r="G22" s="112" t="s">
        <v>426</v>
      </c>
      <c r="H22" s="112" t="s">
        <v>426</v>
      </c>
      <c r="I22" s="199">
        <f>SUM(I23:I27)</f>
        <v>210</v>
      </c>
      <c r="J22" s="199">
        <f>SUM(J23:J27)</f>
        <v>210</v>
      </c>
    </row>
    <row r="23" spans="1:10" s="188" customFormat="1" ht="47.25" x14ac:dyDescent="0.25">
      <c r="A23" s="197" t="s">
        <v>257</v>
      </c>
      <c r="B23" s="198" t="s">
        <v>213</v>
      </c>
      <c r="C23" s="153">
        <v>1</v>
      </c>
      <c r="D23" s="198" t="s">
        <v>150</v>
      </c>
      <c r="E23" s="198">
        <v>29080</v>
      </c>
      <c r="F23" s="111">
        <v>240</v>
      </c>
      <c r="G23" s="112">
        <v>3</v>
      </c>
      <c r="H23" s="112">
        <v>9</v>
      </c>
      <c r="I23" s="199">
        <f>'Приложение 11'!J117</f>
        <v>70</v>
      </c>
      <c r="J23" s="199">
        <f>'Приложение 11'!K117</f>
        <v>70</v>
      </c>
    </row>
    <row r="24" spans="1:10" s="188" customFormat="1" ht="31.5" x14ac:dyDescent="0.25">
      <c r="A24" s="197" t="s">
        <v>259</v>
      </c>
      <c r="B24" s="198" t="s">
        <v>213</v>
      </c>
      <c r="C24" s="153">
        <v>1</v>
      </c>
      <c r="D24" s="198" t="s">
        <v>150</v>
      </c>
      <c r="E24" s="198">
        <v>29320</v>
      </c>
      <c r="F24" s="111">
        <v>240</v>
      </c>
      <c r="G24" s="112">
        <v>3</v>
      </c>
      <c r="H24" s="112">
        <v>9</v>
      </c>
      <c r="I24" s="199">
        <f>'Приложение 11'!J120</f>
        <v>10</v>
      </c>
      <c r="J24" s="199">
        <f>'Приложение 11'!K120</f>
        <v>10</v>
      </c>
    </row>
    <row r="25" spans="1:10" s="188" customFormat="1" ht="47.25" x14ac:dyDescent="0.25">
      <c r="A25" s="197" t="s">
        <v>261</v>
      </c>
      <c r="B25" s="198" t="s">
        <v>213</v>
      </c>
      <c r="C25" s="153">
        <v>1</v>
      </c>
      <c r="D25" s="198" t="s">
        <v>150</v>
      </c>
      <c r="E25" s="198">
        <v>29510</v>
      </c>
      <c r="F25" s="111">
        <v>240</v>
      </c>
      <c r="G25" s="112">
        <v>3</v>
      </c>
      <c r="H25" s="112">
        <v>9</v>
      </c>
      <c r="I25" s="199">
        <f>'Приложение 11'!J122</f>
        <v>0</v>
      </c>
      <c r="J25" s="199">
        <f>'Приложение 11'!K122</f>
        <v>0</v>
      </c>
    </row>
    <row r="26" spans="1:10" s="188" customFormat="1" ht="78.75" x14ac:dyDescent="0.25">
      <c r="A26" s="197" t="s">
        <v>263</v>
      </c>
      <c r="B26" s="198" t="s">
        <v>213</v>
      </c>
      <c r="C26" s="153">
        <v>1</v>
      </c>
      <c r="D26" s="198" t="s">
        <v>150</v>
      </c>
      <c r="E26" s="198">
        <v>29560</v>
      </c>
      <c r="F26" s="111">
        <v>240</v>
      </c>
      <c r="G26" s="112">
        <v>3</v>
      </c>
      <c r="H26" s="112">
        <v>9</v>
      </c>
      <c r="I26" s="199">
        <f>'Приложение 11'!J124</f>
        <v>30</v>
      </c>
      <c r="J26" s="199">
        <f>'Приложение 11'!K124</f>
        <v>30</v>
      </c>
    </row>
    <row r="27" spans="1:10" s="188" customFormat="1" ht="31.5" x14ac:dyDescent="0.25">
      <c r="A27" s="197" t="s">
        <v>265</v>
      </c>
      <c r="B27" s="198" t="s">
        <v>213</v>
      </c>
      <c r="C27" s="153">
        <v>1</v>
      </c>
      <c r="D27" s="198" t="s">
        <v>150</v>
      </c>
      <c r="E27" s="198">
        <v>29580</v>
      </c>
      <c r="F27" s="111">
        <v>240</v>
      </c>
      <c r="G27" s="112">
        <v>3</v>
      </c>
      <c r="H27" s="112">
        <v>9</v>
      </c>
      <c r="I27" s="199">
        <f>'Приложение 11'!J126</f>
        <v>100</v>
      </c>
      <c r="J27" s="199">
        <f>'Приложение 11'!K126</f>
        <v>100</v>
      </c>
    </row>
    <row r="28" spans="1:10" s="188" customFormat="1" ht="110.25" x14ac:dyDescent="0.25">
      <c r="A28" s="197" t="s">
        <v>480</v>
      </c>
      <c r="B28" s="198" t="s">
        <v>213</v>
      </c>
      <c r="C28" s="153">
        <v>2</v>
      </c>
      <c r="D28" s="198" t="s">
        <v>150</v>
      </c>
      <c r="E28" s="198" t="s">
        <v>148</v>
      </c>
      <c r="F28" s="111"/>
      <c r="G28" s="112"/>
      <c r="H28" s="112"/>
      <c r="I28" s="199">
        <f>I29</f>
        <v>10</v>
      </c>
      <c r="J28" s="199">
        <f>J29</f>
        <v>10</v>
      </c>
    </row>
    <row r="29" spans="1:10" s="188" customFormat="1" ht="47.25" x14ac:dyDescent="0.25">
      <c r="A29" s="197" t="s">
        <v>268</v>
      </c>
      <c r="B29" s="198" t="s">
        <v>213</v>
      </c>
      <c r="C29" s="153">
        <v>2</v>
      </c>
      <c r="D29" s="198" t="s">
        <v>150</v>
      </c>
      <c r="E29" s="198">
        <v>29030</v>
      </c>
      <c r="F29" s="111">
        <v>240</v>
      </c>
      <c r="G29" s="112">
        <v>3</v>
      </c>
      <c r="H29" s="112">
        <v>9</v>
      </c>
      <c r="I29" s="199">
        <f>'Приложение 11'!J129</f>
        <v>10</v>
      </c>
      <c r="J29" s="199">
        <f>'Приложение 11'!K129</f>
        <v>10</v>
      </c>
    </row>
    <row r="30" spans="1:10" s="188" customFormat="1" ht="141.75" x14ac:dyDescent="0.25">
      <c r="A30" s="197" t="s">
        <v>481</v>
      </c>
      <c r="B30" s="198" t="s">
        <v>213</v>
      </c>
      <c r="C30" s="153">
        <v>3</v>
      </c>
      <c r="D30" s="198" t="s">
        <v>150</v>
      </c>
      <c r="E30" s="198" t="s">
        <v>148</v>
      </c>
      <c r="F30" s="111"/>
      <c r="G30" s="112"/>
      <c r="H30" s="112"/>
      <c r="I30" s="199">
        <f>SUM(I31:I32)</f>
        <v>348.8</v>
      </c>
      <c r="J30" s="199">
        <f>SUM(J31:J32)</f>
        <v>305</v>
      </c>
    </row>
    <row r="31" spans="1:10" s="188" customFormat="1" ht="63" x14ac:dyDescent="0.25">
      <c r="A31" s="197" t="s">
        <v>271</v>
      </c>
      <c r="B31" s="198" t="s">
        <v>213</v>
      </c>
      <c r="C31" s="153">
        <v>3</v>
      </c>
      <c r="D31" s="198" t="s">
        <v>150</v>
      </c>
      <c r="E31" s="198">
        <v>29520</v>
      </c>
      <c r="F31" s="111">
        <v>240</v>
      </c>
      <c r="G31" s="112">
        <v>3</v>
      </c>
      <c r="H31" s="112">
        <v>9</v>
      </c>
      <c r="I31" s="199">
        <f>'Приложение 11'!J132</f>
        <v>337.8</v>
      </c>
      <c r="J31" s="199">
        <f>'Приложение 11'!K132</f>
        <v>295</v>
      </c>
    </row>
    <row r="32" spans="1:10" s="188" customFormat="1" ht="63" x14ac:dyDescent="0.25">
      <c r="A32" s="197" t="s">
        <v>273</v>
      </c>
      <c r="B32" s="198" t="s">
        <v>213</v>
      </c>
      <c r="C32" s="153">
        <v>3</v>
      </c>
      <c r="D32" s="198" t="s">
        <v>150</v>
      </c>
      <c r="E32" s="198">
        <v>29540</v>
      </c>
      <c r="F32" s="111">
        <v>240</v>
      </c>
      <c r="G32" s="112">
        <v>3</v>
      </c>
      <c r="H32" s="112">
        <v>9</v>
      </c>
      <c r="I32" s="199">
        <f>'Приложение 11'!J134</f>
        <v>11</v>
      </c>
      <c r="J32" s="199">
        <f>'Приложение 11'!K134</f>
        <v>10</v>
      </c>
    </row>
    <row r="33" spans="1:10" s="188" customFormat="1" ht="47.25" x14ac:dyDescent="0.25">
      <c r="A33" s="197" t="s">
        <v>482</v>
      </c>
      <c r="B33" s="198" t="s">
        <v>213</v>
      </c>
      <c r="C33" s="153">
        <v>4</v>
      </c>
      <c r="D33" s="198" t="s">
        <v>150</v>
      </c>
      <c r="E33" s="198" t="s">
        <v>148</v>
      </c>
      <c r="F33" s="111"/>
      <c r="G33" s="112"/>
      <c r="H33" s="112"/>
      <c r="I33" s="199">
        <f>SUM(I34:I34)</f>
        <v>120</v>
      </c>
      <c r="J33" s="199">
        <f>SUM(J34:J34)</f>
        <v>0</v>
      </c>
    </row>
    <row r="34" spans="1:10" s="188" customFormat="1" ht="31.5" x14ac:dyDescent="0.25">
      <c r="A34" s="197" t="s">
        <v>280</v>
      </c>
      <c r="B34" s="198" t="s">
        <v>213</v>
      </c>
      <c r="C34" s="153">
        <v>4</v>
      </c>
      <c r="D34" s="198" t="s">
        <v>150</v>
      </c>
      <c r="E34" s="198">
        <v>29530</v>
      </c>
      <c r="F34" s="111">
        <v>240</v>
      </c>
      <c r="G34" s="112">
        <v>3</v>
      </c>
      <c r="H34" s="112">
        <v>10</v>
      </c>
      <c r="I34" s="199">
        <f>'Приложение 11'!J143</f>
        <v>120</v>
      </c>
      <c r="J34" s="199">
        <f>'Приложение 11'!K143</f>
        <v>0</v>
      </c>
    </row>
    <row r="35" spans="1:10" s="188" customFormat="1" ht="94.5" x14ac:dyDescent="0.25">
      <c r="A35" s="197" t="s">
        <v>596</v>
      </c>
      <c r="B35" s="198" t="s">
        <v>145</v>
      </c>
      <c r="C35" s="153" t="s">
        <v>147</v>
      </c>
      <c r="D35" s="198" t="s">
        <v>150</v>
      </c>
      <c r="E35" s="198" t="s">
        <v>148</v>
      </c>
      <c r="F35" s="111" t="s">
        <v>426</v>
      </c>
      <c r="G35" s="112" t="s">
        <v>426</v>
      </c>
      <c r="H35" s="112" t="s">
        <v>426</v>
      </c>
      <c r="I35" s="199">
        <f>I36+I43+I47+I60</f>
        <v>57207</v>
      </c>
      <c r="J35" s="199">
        <f>J36+J43+J47+J60</f>
        <v>56301.3</v>
      </c>
    </row>
    <row r="36" spans="1:10" s="188" customFormat="1" ht="126" x14ac:dyDescent="0.25">
      <c r="A36" s="197" t="s">
        <v>483</v>
      </c>
      <c r="B36" s="198" t="s">
        <v>145</v>
      </c>
      <c r="C36" s="153" t="s">
        <v>186</v>
      </c>
      <c r="D36" s="198" t="s">
        <v>150</v>
      </c>
      <c r="E36" s="198" t="s">
        <v>148</v>
      </c>
      <c r="F36" s="111" t="s">
        <v>426</v>
      </c>
      <c r="G36" s="112" t="s">
        <v>426</v>
      </c>
      <c r="H36" s="112" t="s">
        <v>426</v>
      </c>
      <c r="I36" s="199">
        <f>SUM(I37:I42)</f>
        <v>15683.6</v>
      </c>
      <c r="J36" s="199">
        <f>SUM(J37:J42)</f>
        <v>15765.1</v>
      </c>
    </row>
    <row r="37" spans="1:10" s="188" customFormat="1" ht="15.75" x14ac:dyDescent="0.25">
      <c r="A37" s="197" t="s">
        <v>289</v>
      </c>
      <c r="B37" s="198" t="s">
        <v>145</v>
      </c>
      <c r="C37" s="153">
        <v>1</v>
      </c>
      <c r="D37" s="198" t="s">
        <v>150</v>
      </c>
      <c r="E37" s="198">
        <v>29100</v>
      </c>
      <c r="F37" s="111">
        <v>240</v>
      </c>
      <c r="G37" s="112">
        <v>4</v>
      </c>
      <c r="H37" s="112">
        <v>9</v>
      </c>
      <c r="I37" s="199">
        <f>'Приложение 11'!J153</f>
        <v>5433.6</v>
      </c>
      <c r="J37" s="199">
        <f>'Приложение 11'!K153</f>
        <v>5515.1</v>
      </c>
    </row>
    <row r="38" spans="1:10" s="188" customFormat="1" ht="31.5" hidden="1" x14ac:dyDescent="0.25">
      <c r="A38" s="197" t="s">
        <v>291</v>
      </c>
      <c r="B38" s="198" t="s">
        <v>145</v>
      </c>
      <c r="C38" s="153">
        <v>1</v>
      </c>
      <c r="D38" s="198" t="s">
        <v>150</v>
      </c>
      <c r="E38" s="198">
        <v>29110</v>
      </c>
      <c r="F38" s="111">
        <v>240</v>
      </c>
      <c r="G38" s="112">
        <v>4</v>
      </c>
      <c r="H38" s="112">
        <v>9</v>
      </c>
      <c r="I38" s="199">
        <f>'Приложение 11'!J155</f>
        <v>0</v>
      </c>
      <c r="J38" s="199">
        <f>'Приложение 11'!K155</f>
        <v>0</v>
      </c>
    </row>
    <row r="39" spans="1:10" s="188" customFormat="1" ht="15.75" x14ac:dyDescent="0.25">
      <c r="A39" s="197" t="s">
        <v>293</v>
      </c>
      <c r="B39" s="198" t="s">
        <v>145</v>
      </c>
      <c r="C39" s="153">
        <v>1</v>
      </c>
      <c r="D39" s="198" t="s">
        <v>150</v>
      </c>
      <c r="E39" s="198">
        <v>29120</v>
      </c>
      <c r="F39" s="111">
        <v>240</v>
      </c>
      <c r="G39" s="112">
        <v>4</v>
      </c>
      <c r="H39" s="112">
        <v>9</v>
      </c>
      <c r="I39" s="199">
        <f>'Приложение 11'!J157</f>
        <v>1200</v>
      </c>
      <c r="J39" s="199">
        <f>'Приложение 11'!K157</f>
        <v>1200</v>
      </c>
    </row>
    <row r="40" spans="1:10" s="188" customFormat="1" ht="63" x14ac:dyDescent="0.25">
      <c r="A40" s="197" t="s">
        <v>295</v>
      </c>
      <c r="B40" s="198" t="s">
        <v>145</v>
      </c>
      <c r="C40" s="153">
        <v>1</v>
      </c>
      <c r="D40" s="198" t="s">
        <v>150</v>
      </c>
      <c r="E40" s="198">
        <v>29130</v>
      </c>
      <c r="F40" s="111">
        <v>240</v>
      </c>
      <c r="G40" s="112">
        <v>4</v>
      </c>
      <c r="H40" s="112">
        <v>9</v>
      </c>
      <c r="I40" s="199">
        <f>'Приложение 11'!J159</f>
        <v>50</v>
      </c>
      <c r="J40" s="199">
        <f>'Приложение 11'!K159</f>
        <v>50</v>
      </c>
    </row>
    <row r="41" spans="1:10" s="188" customFormat="1" ht="31.5" x14ac:dyDescent="0.25">
      <c r="A41" s="197" t="s">
        <v>297</v>
      </c>
      <c r="B41" s="198" t="s">
        <v>145</v>
      </c>
      <c r="C41" s="153">
        <v>1</v>
      </c>
      <c r="D41" s="198" t="s">
        <v>150</v>
      </c>
      <c r="E41" s="198">
        <v>29330</v>
      </c>
      <c r="F41" s="111">
        <v>240</v>
      </c>
      <c r="G41" s="112">
        <v>4</v>
      </c>
      <c r="H41" s="112">
        <v>9</v>
      </c>
      <c r="I41" s="199">
        <f>'Приложение 11'!J161</f>
        <v>6600</v>
      </c>
      <c r="J41" s="199">
        <f>'Приложение 11'!K161</f>
        <v>6600</v>
      </c>
    </row>
    <row r="42" spans="1:10" s="188" customFormat="1" ht="47.25" x14ac:dyDescent="0.25">
      <c r="A42" s="197" t="s">
        <v>299</v>
      </c>
      <c r="B42" s="198" t="s">
        <v>145</v>
      </c>
      <c r="C42" s="153">
        <v>1</v>
      </c>
      <c r="D42" s="198" t="s">
        <v>150</v>
      </c>
      <c r="E42" s="198">
        <v>29590</v>
      </c>
      <c r="F42" s="111">
        <v>240</v>
      </c>
      <c r="G42" s="112">
        <v>4</v>
      </c>
      <c r="H42" s="112">
        <v>9</v>
      </c>
      <c r="I42" s="199">
        <f>'Приложение 11'!J163</f>
        <v>2400</v>
      </c>
      <c r="J42" s="199">
        <f>'Приложение 11'!K163</f>
        <v>2400</v>
      </c>
    </row>
    <row r="43" spans="1:10" s="188" customFormat="1" ht="63" x14ac:dyDescent="0.25">
      <c r="A43" s="197" t="s">
        <v>484</v>
      </c>
      <c r="B43" s="198" t="s">
        <v>145</v>
      </c>
      <c r="C43" s="153">
        <v>2</v>
      </c>
      <c r="D43" s="198" t="s">
        <v>150</v>
      </c>
      <c r="E43" s="198" t="s">
        <v>148</v>
      </c>
      <c r="F43" s="111"/>
      <c r="G43" s="112"/>
      <c r="H43" s="112"/>
      <c r="I43" s="199">
        <f>SUM(I44:I46)</f>
        <v>8604.2999999999993</v>
      </c>
      <c r="J43" s="199">
        <f>SUM(J44:J46)</f>
        <v>8710.9</v>
      </c>
    </row>
    <row r="44" spans="1:10" s="188" customFormat="1" ht="31.5" x14ac:dyDescent="0.25">
      <c r="A44" s="88" t="s">
        <v>421</v>
      </c>
      <c r="B44" s="198" t="s">
        <v>145</v>
      </c>
      <c r="C44" s="153">
        <v>2</v>
      </c>
      <c r="D44" s="198" t="s">
        <v>150</v>
      </c>
      <c r="E44" s="198" t="s">
        <v>422</v>
      </c>
      <c r="F44" s="111">
        <v>240</v>
      </c>
      <c r="G44" s="112">
        <v>5</v>
      </c>
      <c r="H44" s="112">
        <v>3</v>
      </c>
      <c r="I44" s="199">
        <f>'Приложение 11'!J197</f>
        <v>500</v>
      </c>
      <c r="J44" s="199">
        <f>'Приложение 11'!K197</f>
        <v>500</v>
      </c>
    </row>
    <row r="45" spans="1:10" s="188" customFormat="1" ht="47.25" x14ac:dyDescent="0.25">
      <c r="A45" s="197" t="s">
        <v>333</v>
      </c>
      <c r="B45" s="198" t="s">
        <v>145</v>
      </c>
      <c r="C45" s="198" t="s">
        <v>180</v>
      </c>
      <c r="D45" s="198" t="s">
        <v>150</v>
      </c>
      <c r="E45" s="198" t="s">
        <v>334</v>
      </c>
      <c r="F45" s="198" t="s">
        <v>164</v>
      </c>
      <c r="G45" s="198" t="s">
        <v>217</v>
      </c>
      <c r="H45" s="198" t="s">
        <v>145</v>
      </c>
      <c r="I45" s="199">
        <f>'Приложение 11'!J199</f>
        <v>7104.3</v>
      </c>
      <c r="J45" s="199">
        <f>'Приложение 11'!K199</f>
        <v>7210.9</v>
      </c>
    </row>
    <row r="46" spans="1:10" s="188" customFormat="1" ht="31.5" x14ac:dyDescent="0.25">
      <c r="A46" s="197" t="s">
        <v>335</v>
      </c>
      <c r="B46" s="198" t="s">
        <v>145</v>
      </c>
      <c r="C46" s="198" t="s">
        <v>180</v>
      </c>
      <c r="D46" s="198" t="s">
        <v>150</v>
      </c>
      <c r="E46" s="198" t="s">
        <v>336</v>
      </c>
      <c r="F46" s="198" t="s">
        <v>164</v>
      </c>
      <c r="G46" s="198" t="s">
        <v>217</v>
      </c>
      <c r="H46" s="198" t="s">
        <v>145</v>
      </c>
      <c r="I46" s="199">
        <f>'Приложение 11'!J201</f>
        <v>1000</v>
      </c>
      <c r="J46" s="199">
        <f>'Приложение 11'!K201</f>
        <v>1000</v>
      </c>
    </row>
    <row r="47" spans="1:10" s="188" customFormat="1" ht="78.75" x14ac:dyDescent="0.25">
      <c r="A47" s="197" t="s">
        <v>485</v>
      </c>
      <c r="B47" s="198" t="s">
        <v>145</v>
      </c>
      <c r="C47" s="153">
        <v>3</v>
      </c>
      <c r="D47" s="198" t="s">
        <v>150</v>
      </c>
      <c r="E47" s="198" t="s">
        <v>148</v>
      </c>
      <c r="F47" s="111"/>
      <c r="G47" s="112"/>
      <c r="H47" s="112"/>
      <c r="I47" s="199">
        <f>SUM(I48:I59)</f>
        <v>10974.9</v>
      </c>
      <c r="J47" s="199">
        <f>SUM(J48:J59)</f>
        <v>9628.7999999999993</v>
      </c>
    </row>
    <row r="48" spans="1:10" s="188" customFormat="1" ht="31.5" x14ac:dyDescent="0.25">
      <c r="A48" s="197" t="s">
        <v>331</v>
      </c>
      <c r="B48" s="198" t="s">
        <v>145</v>
      </c>
      <c r="C48" s="198" t="s">
        <v>380</v>
      </c>
      <c r="D48" s="198" t="s">
        <v>150</v>
      </c>
      <c r="E48" s="198" t="s">
        <v>332</v>
      </c>
      <c r="F48" s="198" t="s">
        <v>164</v>
      </c>
      <c r="G48" s="198" t="s">
        <v>217</v>
      </c>
      <c r="H48" s="198" t="s">
        <v>145</v>
      </c>
      <c r="I48" s="199">
        <f>'Приложение 11'!J204</f>
        <v>300</v>
      </c>
      <c r="J48" s="199">
        <f>'Приложение 11'!K204</f>
        <v>300</v>
      </c>
    </row>
    <row r="49" spans="1:10" s="188" customFormat="1" ht="15.75" x14ac:dyDescent="0.25">
      <c r="A49" s="197" t="s">
        <v>337</v>
      </c>
      <c r="B49" s="198" t="s">
        <v>145</v>
      </c>
      <c r="C49" s="198" t="s">
        <v>380</v>
      </c>
      <c r="D49" s="198" t="s">
        <v>150</v>
      </c>
      <c r="E49" s="198" t="s">
        <v>338</v>
      </c>
      <c r="F49" s="198" t="s">
        <v>164</v>
      </c>
      <c r="G49" s="198" t="s">
        <v>217</v>
      </c>
      <c r="H49" s="198" t="s">
        <v>145</v>
      </c>
      <c r="I49" s="199">
        <f>'Приложение 11'!J206</f>
        <v>400</v>
      </c>
      <c r="J49" s="199">
        <f>'Приложение 11'!K206</f>
        <v>400</v>
      </c>
    </row>
    <row r="50" spans="1:10" s="188" customFormat="1" ht="31.5" x14ac:dyDescent="0.25">
      <c r="A50" s="197" t="s">
        <v>339</v>
      </c>
      <c r="B50" s="198" t="s">
        <v>145</v>
      </c>
      <c r="C50" s="198" t="s">
        <v>380</v>
      </c>
      <c r="D50" s="198" t="s">
        <v>150</v>
      </c>
      <c r="E50" s="198" t="s">
        <v>486</v>
      </c>
      <c r="F50" s="198" t="s">
        <v>164</v>
      </c>
      <c r="G50" s="198" t="s">
        <v>217</v>
      </c>
      <c r="H50" s="198" t="s">
        <v>145</v>
      </c>
      <c r="I50" s="199">
        <f>'Приложение 11'!J208</f>
        <v>600</v>
      </c>
      <c r="J50" s="199">
        <f>'Приложение 11'!K208</f>
        <v>600</v>
      </c>
    </row>
    <row r="51" spans="1:10" s="188" customFormat="1" ht="31.5" x14ac:dyDescent="0.25">
      <c r="A51" s="197" t="s">
        <v>340</v>
      </c>
      <c r="B51" s="198" t="s">
        <v>145</v>
      </c>
      <c r="C51" s="198" t="s">
        <v>380</v>
      </c>
      <c r="D51" s="198" t="s">
        <v>150</v>
      </c>
      <c r="E51" s="198" t="s">
        <v>341</v>
      </c>
      <c r="F51" s="198" t="s">
        <v>164</v>
      </c>
      <c r="G51" s="198" t="s">
        <v>217</v>
      </c>
      <c r="H51" s="198" t="s">
        <v>145</v>
      </c>
      <c r="I51" s="199">
        <f>'Приложение 11'!J210</f>
        <v>3475.7</v>
      </c>
      <c r="J51" s="199">
        <f>'Приложение 11'!K210</f>
        <v>3503.2</v>
      </c>
    </row>
    <row r="52" spans="1:10" s="188" customFormat="1" ht="31.5" x14ac:dyDescent="0.25">
      <c r="A52" s="197" t="s">
        <v>342</v>
      </c>
      <c r="B52" s="198" t="s">
        <v>145</v>
      </c>
      <c r="C52" s="198" t="s">
        <v>380</v>
      </c>
      <c r="D52" s="198" t="s">
        <v>150</v>
      </c>
      <c r="E52" s="198" t="s">
        <v>487</v>
      </c>
      <c r="F52" s="198" t="s">
        <v>164</v>
      </c>
      <c r="G52" s="198" t="s">
        <v>217</v>
      </c>
      <c r="H52" s="198" t="s">
        <v>145</v>
      </c>
      <c r="I52" s="199">
        <f>'Приложение 11'!J212</f>
        <v>1199.2</v>
      </c>
      <c r="J52" s="199">
        <f>'Приложение 11'!K212</f>
        <v>0</v>
      </c>
    </row>
    <row r="53" spans="1:10" s="188" customFormat="1" ht="31.5" x14ac:dyDescent="0.25">
      <c r="A53" s="197" t="s">
        <v>343</v>
      </c>
      <c r="B53" s="198" t="s">
        <v>145</v>
      </c>
      <c r="C53" s="198" t="s">
        <v>380</v>
      </c>
      <c r="D53" s="198" t="s">
        <v>150</v>
      </c>
      <c r="E53" s="198" t="s">
        <v>488</v>
      </c>
      <c r="F53" s="198" t="s">
        <v>164</v>
      </c>
      <c r="G53" s="198" t="s">
        <v>217</v>
      </c>
      <c r="H53" s="198" t="s">
        <v>145</v>
      </c>
      <c r="I53" s="199">
        <f>'Приложение 11'!J214</f>
        <v>100</v>
      </c>
      <c r="J53" s="199">
        <f>'Приложение 11'!K214</f>
        <v>100</v>
      </c>
    </row>
    <row r="54" spans="1:10" s="188" customFormat="1" ht="31.5" hidden="1" x14ac:dyDescent="0.25">
      <c r="A54" s="200" t="s">
        <v>344</v>
      </c>
      <c r="B54" s="198" t="s">
        <v>145</v>
      </c>
      <c r="C54" s="198" t="s">
        <v>380</v>
      </c>
      <c r="D54" s="198" t="s">
        <v>150</v>
      </c>
      <c r="E54" s="198" t="s">
        <v>316</v>
      </c>
      <c r="F54" s="198" t="s">
        <v>164</v>
      </c>
      <c r="G54" s="198" t="s">
        <v>217</v>
      </c>
      <c r="H54" s="198" t="s">
        <v>145</v>
      </c>
      <c r="I54" s="199">
        <v>0</v>
      </c>
      <c r="J54" s="199">
        <v>0</v>
      </c>
    </row>
    <row r="55" spans="1:10" s="188" customFormat="1" ht="31.5" x14ac:dyDescent="0.25">
      <c r="A55" s="197" t="s">
        <v>345</v>
      </c>
      <c r="B55" s="198" t="s">
        <v>145</v>
      </c>
      <c r="C55" s="198" t="s">
        <v>380</v>
      </c>
      <c r="D55" s="198" t="s">
        <v>150</v>
      </c>
      <c r="E55" s="198" t="s">
        <v>346</v>
      </c>
      <c r="F55" s="198" t="s">
        <v>164</v>
      </c>
      <c r="G55" s="198" t="s">
        <v>217</v>
      </c>
      <c r="H55" s="198" t="s">
        <v>145</v>
      </c>
      <c r="I55" s="199">
        <f>'Приложение 11'!J216</f>
        <v>800</v>
      </c>
      <c r="J55" s="199">
        <f>'Приложение 11'!K216</f>
        <v>800</v>
      </c>
    </row>
    <row r="56" spans="1:10" s="188" customFormat="1" ht="47.25" x14ac:dyDescent="0.25">
      <c r="A56" s="197" t="s">
        <v>347</v>
      </c>
      <c r="B56" s="198" t="s">
        <v>145</v>
      </c>
      <c r="C56" s="198" t="s">
        <v>380</v>
      </c>
      <c r="D56" s="198" t="s">
        <v>150</v>
      </c>
      <c r="E56" s="198" t="s">
        <v>348</v>
      </c>
      <c r="F56" s="198" t="s">
        <v>164</v>
      </c>
      <c r="G56" s="198" t="s">
        <v>217</v>
      </c>
      <c r="H56" s="198" t="s">
        <v>145</v>
      </c>
      <c r="I56" s="199">
        <f>'Приложение 11'!J218</f>
        <v>100</v>
      </c>
      <c r="J56" s="199">
        <f>'Приложение 11'!K218</f>
        <v>100</v>
      </c>
    </row>
    <row r="57" spans="1:10" s="188" customFormat="1" ht="47.25" hidden="1" x14ac:dyDescent="0.25">
      <c r="A57" s="197" t="s">
        <v>349</v>
      </c>
      <c r="B57" s="198" t="s">
        <v>145</v>
      </c>
      <c r="C57" s="198" t="s">
        <v>380</v>
      </c>
      <c r="D57" s="198" t="s">
        <v>150</v>
      </c>
      <c r="E57" s="198" t="s">
        <v>350</v>
      </c>
      <c r="F57" s="198" t="s">
        <v>164</v>
      </c>
      <c r="G57" s="198" t="s">
        <v>217</v>
      </c>
      <c r="H57" s="198" t="s">
        <v>145</v>
      </c>
      <c r="I57" s="199">
        <f>'Приложение 11'!J220</f>
        <v>0</v>
      </c>
      <c r="J57" s="199">
        <f>'Приложение 11'!K220</f>
        <v>0</v>
      </c>
    </row>
    <row r="58" spans="1:10" s="188" customFormat="1" ht="15.75" hidden="1" x14ac:dyDescent="0.25">
      <c r="A58" s="197" t="s">
        <v>351</v>
      </c>
      <c r="B58" s="198" t="s">
        <v>145</v>
      </c>
      <c r="C58" s="198" t="s">
        <v>380</v>
      </c>
      <c r="D58" s="198" t="s">
        <v>150</v>
      </c>
      <c r="E58" s="198" t="s">
        <v>352</v>
      </c>
      <c r="F58" s="198" t="s">
        <v>164</v>
      </c>
      <c r="G58" s="198" t="s">
        <v>217</v>
      </c>
      <c r="H58" s="198" t="s">
        <v>145</v>
      </c>
      <c r="I58" s="199">
        <f>'Приложение 11'!J222</f>
        <v>0</v>
      </c>
      <c r="J58" s="199">
        <f>'Приложение 11'!K222</f>
        <v>0</v>
      </c>
    </row>
    <row r="59" spans="1:10" s="188" customFormat="1" ht="31.5" x14ac:dyDescent="0.25">
      <c r="A59" s="197" t="s">
        <v>448</v>
      </c>
      <c r="B59" s="198" t="s">
        <v>145</v>
      </c>
      <c r="C59" s="198" t="s">
        <v>380</v>
      </c>
      <c r="D59" s="198" t="s">
        <v>150</v>
      </c>
      <c r="E59" s="198" t="s">
        <v>449</v>
      </c>
      <c r="F59" s="198" t="s">
        <v>164</v>
      </c>
      <c r="G59" s="198" t="s">
        <v>217</v>
      </c>
      <c r="H59" s="198" t="s">
        <v>145</v>
      </c>
      <c r="I59" s="199">
        <f>'Приложение 11'!J224</f>
        <v>4000</v>
      </c>
      <c r="J59" s="199">
        <f>'Приложение 11'!K224</f>
        <v>3825.6</v>
      </c>
    </row>
    <row r="60" spans="1:10" s="188" customFormat="1" ht="31.5" x14ac:dyDescent="0.25">
      <c r="A60" s="197" t="s">
        <v>489</v>
      </c>
      <c r="B60" s="198" t="s">
        <v>145</v>
      </c>
      <c r="C60" s="153">
        <v>4</v>
      </c>
      <c r="D60" s="198" t="s">
        <v>150</v>
      </c>
      <c r="E60" s="198" t="s">
        <v>148</v>
      </c>
      <c r="F60" s="111"/>
      <c r="G60" s="112"/>
      <c r="H60" s="112"/>
      <c r="I60" s="199">
        <f>SUM(I61:I63)</f>
        <v>21944.2</v>
      </c>
      <c r="J60" s="199">
        <f>SUM(J61:J63)</f>
        <v>22196.5</v>
      </c>
    </row>
    <row r="61" spans="1:10" s="188" customFormat="1" ht="47.25" x14ac:dyDescent="0.25">
      <c r="A61" s="197" t="s">
        <v>359</v>
      </c>
      <c r="B61" s="198" t="s">
        <v>145</v>
      </c>
      <c r="C61" s="198" t="s">
        <v>476</v>
      </c>
      <c r="D61" s="198" t="s">
        <v>150</v>
      </c>
      <c r="E61" s="198" t="s">
        <v>360</v>
      </c>
      <c r="F61" s="198" t="s">
        <v>475</v>
      </c>
      <c r="G61" s="198" t="s">
        <v>217</v>
      </c>
      <c r="H61" s="198" t="s">
        <v>217</v>
      </c>
      <c r="I61" s="199">
        <f>'Приложение 11'!J237</f>
        <v>17900.8</v>
      </c>
      <c r="J61" s="199">
        <f>'Приложение 11'!K237</f>
        <v>18616.5</v>
      </c>
    </row>
    <row r="62" spans="1:10" s="188" customFormat="1" ht="47.25" x14ac:dyDescent="0.25">
      <c r="A62" s="197" t="s">
        <v>359</v>
      </c>
      <c r="B62" s="198" t="s">
        <v>145</v>
      </c>
      <c r="C62" s="198" t="s">
        <v>476</v>
      </c>
      <c r="D62" s="198" t="s">
        <v>150</v>
      </c>
      <c r="E62" s="198" t="s">
        <v>360</v>
      </c>
      <c r="F62" s="198" t="s">
        <v>164</v>
      </c>
      <c r="G62" s="198" t="s">
        <v>217</v>
      </c>
      <c r="H62" s="198" t="s">
        <v>217</v>
      </c>
      <c r="I62" s="199">
        <f>'Приложение 11'!J238</f>
        <v>3996.4</v>
      </c>
      <c r="J62" s="199">
        <f>'Приложение 11'!K238</f>
        <v>3533</v>
      </c>
    </row>
    <row r="63" spans="1:10" s="188" customFormat="1" ht="47.25" x14ac:dyDescent="0.25">
      <c r="A63" s="197" t="s">
        <v>359</v>
      </c>
      <c r="B63" s="198" t="s">
        <v>145</v>
      </c>
      <c r="C63" s="198" t="s">
        <v>476</v>
      </c>
      <c r="D63" s="198" t="s">
        <v>150</v>
      </c>
      <c r="E63" s="198" t="s">
        <v>360</v>
      </c>
      <c r="F63" s="198" t="s">
        <v>246</v>
      </c>
      <c r="G63" s="198" t="s">
        <v>217</v>
      </c>
      <c r="H63" s="198" t="s">
        <v>217</v>
      </c>
      <c r="I63" s="199">
        <f>'Приложение 11'!J239</f>
        <v>47</v>
      </c>
      <c r="J63" s="199">
        <f>'Приложение 11'!K239</f>
        <v>47</v>
      </c>
    </row>
    <row r="64" spans="1:10" s="188" customFormat="1" ht="126" x14ac:dyDescent="0.25">
      <c r="A64" s="197" t="s">
        <v>597</v>
      </c>
      <c r="B64" s="198" t="s">
        <v>159</v>
      </c>
      <c r="C64" s="153" t="s">
        <v>147</v>
      </c>
      <c r="D64" s="198" t="s">
        <v>150</v>
      </c>
      <c r="E64" s="198" t="s">
        <v>148</v>
      </c>
      <c r="F64" s="111" t="s">
        <v>426</v>
      </c>
      <c r="G64" s="112" t="s">
        <v>426</v>
      </c>
      <c r="H64" s="112" t="s">
        <v>426</v>
      </c>
      <c r="I64" s="199">
        <f>SUM(I65:I66)</f>
        <v>30</v>
      </c>
      <c r="J64" s="199">
        <f>SUM(J65:J66)</f>
        <v>30</v>
      </c>
    </row>
    <row r="65" spans="1:10" s="188" customFormat="1" ht="204.75" hidden="1" x14ac:dyDescent="0.25">
      <c r="A65" s="88" t="s">
        <v>309</v>
      </c>
      <c r="B65" s="198" t="s">
        <v>159</v>
      </c>
      <c r="C65" s="153">
        <v>0</v>
      </c>
      <c r="D65" s="198" t="s">
        <v>150</v>
      </c>
      <c r="E65" s="198">
        <v>29480</v>
      </c>
      <c r="F65" s="111">
        <v>810</v>
      </c>
      <c r="G65" s="112">
        <v>4</v>
      </c>
      <c r="H65" s="112">
        <v>12</v>
      </c>
      <c r="I65" s="199">
        <f>'Приложение 11'!J172</f>
        <v>0</v>
      </c>
      <c r="J65" s="199">
        <f>'Приложение 11'!K172</f>
        <v>0</v>
      </c>
    </row>
    <row r="66" spans="1:10" s="188" customFormat="1" ht="15.75" x14ac:dyDescent="0.25">
      <c r="A66" s="197" t="s">
        <v>312</v>
      </c>
      <c r="B66" s="198" t="s">
        <v>159</v>
      </c>
      <c r="C66" s="153">
        <v>0</v>
      </c>
      <c r="D66" s="198" t="s">
        <v>150</v>
      </c>
      <c r="E66" s="198">
        <v>29910</v>
      </c>
      <c r="F66" s="111">
        <v>810</v>
      </c>
      <c r="G66" s="112">
        <v>4</v>
      </c>
      <c r="H66" s="112">
        <v>12</v>
      </c>
      <c r="I66" s="199">
        <f>'Приложение 11'!J174</f>
        <v>30</v>
      </c>
      <c r="J66" s="199">
        <f>'Приложение 11'!K174</f>
        <v>30</v>
      </c>
    </row>
    <row r="67" spans="1:10" s="188" customFormat="1" ht="110.25" x14ac:dyDescent="0.25">
      <c r="A67" s="197" t="s">
        <v>317</v>
      </c>
      <c r="B67" s="198" t="s">
        <v>217</v>
      </c>
      <c r="C67" s="153" t="s">
        <v>147</v>
      </c>
      <c r="D67" s="198" t="s">
        <v>150</v>
      </c>
      <c r="E67" s="198" t="s">
        <v>148</v>
      </c>
      <c r="F67" s="111" t="s">
        <v>426</v>
      </c>
      <c r="G67" s="112" t="s">
        <v>426</v>
      </c>
      <c r="H67" s="112" t="s">
        <v>426</v>
      </c>
      <c r="I67" s="199">
        <f>I68+I70+I72</f>
        <v>100</v>
      </c>
      <c r="J67" s="199">
        <f>J68+J70+J72</f>
        <v>100</v>
      </c>
    </row>
    <row r="68" spans="1:10" s="188" customFormat="1" ht="47.25" x14ac:dyDescent="0.25">
      <c r="A68" s="197" t="s">
        <v>490</v>
      </c>
      <c r="B68" s="198" t="s">
        <v>217</v>
      </c>
      <c r="C68" s="153" t="s">
        <v>186</v>
      </c>
      <c r="D68" s="198" t="s">
        <v>150</v>
      </c>
      <c r="E68" s="198" t="s">
        <v>148</v>
      </c>
      <c r="F68" s="111" t="s">
        <v>426</v>
      </c>
      <c r="G68" s="112" t="s">
        <v>426</v>
      </c>
      <c r="H68" s="112" t="s">
        <v>426</v>
      </c>
      <c r="I68" s="199">
        <f>I69</f>
        <v>100</v>
      </c>
      <c r="J68" s="199">
        <f>J69</f>
        <v>100</v>
      </c>
    </row>
    <row r="69" spans="1:10" s="188" customFormat="1" ht="15.75" x14ac:dyDescent="0.25">
      <c r="A69" s="197" t="s">
        <v>319</v>
      </c>
      <c r="B69" s="198" t="s">
        <v>217</v>
      </c>
      <c r="C69" s="153">
        <v>1</v>
      </c>
      <c r="D69" s="198" t="s">
        <v>150</v>
      </c>
      <c r="E69" s="198">
        <v>29420</v>
      </c>
      <c r="F69" s="111">
        <v>240</v>
      </c>
      <c r="G69" s="112">
        <v>5</v>
      </c>
      <c r="H69" s="112">
        <v>1</v>
      </c>
      <c r="I69" s="199">
        <f>'Приложение 11'!J180</f>
        <v>100</v>
      </c>
      <c r="J69" s="199">
        <f>'Приложение 11'!K180</f>
        <v>100</v>
      </c>
    </row>
    <row r="70" spans="1:10" s="188" customFormat="1" ht="63" hidden="1" x14ac:dyDescent="0.25">
      <c r="A70" s="197" t="s">
        <v>491</v>
      </c>
      <c r="B70" s="198" t="s">
        <v>217</v>
      </c>
      <c r="C70" s="153">
        <v>3</v>
      </c>
      <c r="D70" s="198" t="s">
        <v>150</v>
      </c>
      <c r="E70" s="198" t="s">
        <v>148</v>
      </c>
      <c r="F70" s="111"/>
      <c r="G70" s="112"/>
      <c r="H70" s="112"/>
      <c r="I70" s="199">
        <f>I71</f>
        <v>0</v>
      </c>
      <c r="J70" s="199">
        <f>J71</f>
        <v>0</v>
      </c>
    </row>
    <row r="71" spans="1:10" s="188" customFormat="1" ht="15.75" hidden="1" x14ac:dyDescent="0.25">
      <c r="A71" s="197" t="s">
        <v>420</v>
      </c>
      <c r="B71" s="198" t="s">
        <v>217</v>
      </c>
      <c r="C71" s="153">
        <v>3</v>
      </c>
      <c r="D71" s="198" t="s">
        <v>150</v>
      </c>
      <c r="E71" s="198">
        <v>29550</v>
      </c>
      <c r="F71" s="111">
        <v>240</v>
      </c>
      <c r="G71" s="112">
        <v>5</v>
      </c>
      <c r="H71" s="112">
        <v>2</v>
      </c>
      <c r="I71" s="199">
        <v>0</v>
      </c>
      <c r="J71" s="199">
        <v>0</v>
      </c>
    </row>
    <row r="72" spans="1:10" s="188" customFormat="1" ht="110.25" hidden="1" x14ac:dyDescent="0.25">
      <c r="A72" s="197" t="s">
        <v>492</v>
      </c>
      <c r="B72" s="198" t="s">
        <v>217</v>
      </c>
      <c r="C72" s="153">
        <v>6</v>
      </c>
      <c r="D72" s="198" t="s">
        <v>150</v>
      </c>
      <c r="E72" s="198" t="s">
        <v>148</v>
      </c>
      <c r="F72" s="111"/>
      <c r="G72" s="112"/>
      <c r="H72" s="112"/>
      <c r="I72" s="199">
        <f>I73</f>
        <v>0</v>
      </c>
      <c r="J72" s="199">
        <f>J73</f>
        <v>0</v>
      </c>
    </row>
    <row r="73" spans="1:10" s="188" customFormat="1" ht="31.5" hidden="1" x14ac:dyDescent="0.25">
      <c r="A73" s="197" t="s">
        <v>322</v>
      </c>
      <c r="B73" s="198" t="s">
        <v>217</v>
      </c>
      <c r="C73" s="153">
        <v>6</v>
      </c>
      <c r="D73" s="198" t="s">
        <v>150</v>
      </c>
      <c r="E73" s="198">
        <v>29800</v>
      </c>
      <c r="F73" s="111">
        <v>410</v>
      </c>
      <c r="G73" s="112">
        <v>5</v>
      </c>
      <c r="H73" s="112">
        <v>1</v>
      </c>
      <c r="I73" s="199">
        <f>'Приложение 11'!J183</f>
        <v>0</v>
      </c>
      <c r="J73" s="199">
        <f>'Приложение 11'!K183</f>
        <v>0</v>
      </c>
    </row>
    <row r="74" spans="1:10" s="188" customFormat="1" ht="110.25" x14ac:dyDescent="0.25">
      <c r="A74" s="197" t="s">
        <v>598</v>
      </c>
      <c r="B74" s="198" t="s">
        <v>179</v>
      </c>
      <c r="C74" s="153" t="s">
        <v>147</v>
      </c>
      <c r="D74" s="198" t="s">
        <v>150</v>
      </c>
      <c r="E74" s="198" t="s">
        <v>148</v>
      </c>
      <c r="F74" s="111" t="s">
        <v>426</v>
      </c>
      <c r="G74" s="112" t="s">
        <v>426</v>
      </c>
      <c r="H74" s="112" t="s">
        <v>426</v>
      </c>
      <c r="I74" s="199">
        <f>I75+I78+I82+I86+I90</f>
        <v>19374.199999999997</v>
      </c>
      <c r="J74" s="199">
        <f>J75+J78+J82+J86+J90</f>
        <v>20007.900000000001</v>
      </c>
    </row>
    <row r="75" spans="1:10" s="188" customFormat="1" ht="31.5" x14ac:dyDescent="0.25">
      <c r="A75" s="197" t="s">
        <v>493</v>
      </c>
      <c r="B75" s="198" t="s">
        <v>179</v>
      </c>
      <c r="C75" s="153" t="s">
        <v>186</v>
      </c>
      <c r="D75" s="198" t="s">
        <v>150</v>
      </c>
      <c r="E75" s="198" t="s">
        <v>148</v>
      </c>
      <c r="F75" s="111" t="s">
        <v>426</v>
      </c>
      <c r="G75" s="112" t="s">
        <v>426</v>
      </c>
      <c r="H75" s="112" t="s">
        <v>426</v>
      </c>
      <c r="I75" s="199">
        <f>SUM(I76:I77)</f>
        <v>100</v>
      </c>
      <c r="J75" s="199">
        <f>SUM(J76:J77)</f>
        <v>100</v>
      </c>
    </row>
    <row r="76" spans="1:10" s="188" customFormat="1" ht="47.25" x14ac:dyDescent="0.25">
      <c r="A76" s="197" t="s">
        <v>359</v>
      </c>
      <c r="B76" s="198" t="s">
        <v>179</v>
      </c>
      <c r="C76" s="153">
        <v>1</v>
      </c>
      <c r="D76" s="198" t="s">
        <v>150</v>
      </c>
      <c r="E76" s="198">
        <v>29240</v>
      </c>
      <c r="F76" s="111">
        <v>110</v>
      </c>
      <c r="G76" s="112">
        <v>7</v>
      </c>
      <c r="H76" s="112">
        <v>7</v>
      </c>
      <c r="I76" s="199">
        <f>'Приложение 11'!J260</f>
        <v>100</v>
      </c>
      <c r="J76" s="199">
        <f>'Приложение 11'!K260</f>
        <v>100</v>
      </c>
    </row>
    <row r="77" spans="1:10" s="188" customFormat="1" ht="31.5" hidden="1" x14ac:dyDescent="0.25">
      <c r="A77" s="197" t="s">
        <v>371</v>
      </c>
      <c r="B77" s="198" t="s">
        <v>179</v>
      </c>
      <c r="C77" s="153">
        <v>1</v>
      </c>
      <c r="D77" s="198" t="s">
        <v>150</v>
      </c>
      <c r="E77" s="198">
        <v>29260</v>
      </c>
      <c r="F77" s="111">
        <v>244</v>
      </c>
      <c r="G77" s="112">
        <v>7</v>
      </c>
      <c r="H77" s="112">
        <v>7</v>
      </c>
      <c r="I77" s="199">
        <f>'Приложение 11'!J262</f>
        <v>0</v>
      </c>
      <c r="J77" s="199">
        <f>'Приложение 11'!K262</f>
        <v>0</v>
      </c>
    </row>
    <row r="78" spans="1:10" s="188" customFormat="1" ht="31.5" x14ac:dyDescent="0.25">
      <c r="A78" s="197" t="s">
        <v>494</v>
      </c>
      <c r="B78" s="198" t="s">
        <v>179</v>
      </c>
      <c r="C78" s="153">
        <v>2</v>
      </c>
      <c r="D78" s="198" t="s">
        <v>150</v>
      </c>
      <c r="E78" s="198" t="s">
        <v>148</v>
      </c>
      <c r="F78" s="111" t="s">
        <v>426</v>
      </c>
      <c r="G78" s="112" t="s">
        <v>426</v>
      </c>
      <c r="H78" s="112" t="s">
        <v>426</v>
      </c>
      <c r="I78" s="199">
        <f>SUM(I79:I81)</f>
        <v>4200.3999999999996</v>
      </c>
      <c r="J78" s="199">
        <f>SUM(J79:J81)</f>
        <v>3702.9</v>
      </c>
    </row>
    <row r="79" spans="1:10" s="188" customFormat="1" ht="47.25" x14ac:dyDescent="0.25">
      <c r="A79" s="197" t="s">
        <v>359</v>
      </c>
      <c r="B79" s="198" t="s">
        <v>179</v>
      </c>
      <c r="C79" s="153">
        <v>2</v>
      </c>
      <c r="D79" s="198" t="s">
        <v>150</v>
      </c>
      <c r="E79" s="198" t="s">
        <v>360</v>
      </c>
      <c r="F79" s="111">
        <v>110</v>
      </c>
      <c r="G79" s="112">
        <v>8</v>
      </c>
      <c r="H79" s="112">
        <v>1</v>
      </c>
      <c r="I79" s="199">
        <f>'Приложение 11'!J268</f>
        <v>2062.6</v>
      </c>
      <c r="J79" s="199">
        <f>'Приложение 11'!K268</f>
        <v>2336.3000000000002</v>
      </c>
    </row>
    <row r="80" spans="1:10" s="188" customFormat="1" ht="47.25" x14ac:dyDescent="0.25">
      <c r="A80" s="197" t="s">
        <v>359</v>
      </c>
      <c r="B80" s="198" t="s">
        <v>179</v>
      </c>
      <c r="C80" s="153">
        <v>2</v>
      </c>
      <c r="D80" s="198" t="s">
        <v>150</v>
      </c>
      <c r="E80" s="198" t="s">
        <v>360</v>
      </c>
      <c r="F80" s="111">
        <v>240</v>
      </c>
      <c r="G80" s="112">
        <v>8</v>
      </c>
      <c r="H80" s="112">
        <v>1</v>
      </c>
      <c r="I80" s="199">
        <f>'Приложение 11'!J269</f>
        <v>2117.8000000000002</v>
      </c>
      <c r="J80" s="199">
        <f>'Приложение 11'!K269</f>
        <v>1346.6</v>
      </c>
    </row>
    <row r="81" spans="1:10" s="188" customFormat="1" ht="47.25" x14ac:dyDescent="0.25">
      <c r="A81" s="197" t="s">
        <v>359</v>
      </c>
      <c r="B81" s="198" t="s">
        <v>179</v>
      </c>
      <c r="C81" s="153">
        <v>2</v>
      </c>
      <c r="D81" s="198" t="s">
        <v>150</v>
      </c>
      <c r="E81" s="198" t="s">
        <v>360</v>
      </c>
      <c r="F81" s="111">
        <v>850</v>
      </c>
      <c r="G81" s="112">
        <v>8</v>
      </c>
      <c r="H81" s="112">
        <v>1</v>
      </c>
      <c r="I81" s="199">
        <f>'Приложение 11'!J270</f>
        <v>20</v>
      </c>
      <c r="J81" s="199">
        <f>'Приложение 11'!K270</f>
        <v>20</v>
      </c>
    </row>
    <row r="82" spans="1:10" s="188" customFormat="1" ht="31.5" x14ac:dyDescent="0.25">
      <c r="A82" s="197" t="s">
        <v>495</v>
      </c>
      <c r="B82" s="198" t="s">
        <v>179</v>
      </c>
      <c r="C82" s="153">
        <v>3</v>
      </c>
      <c r="D82" s="198" t="s">
        <v>150</v>
      </c>
      <c r="E82" s="198" t="s">
        <v>148</v>
      </c>
      <c r="F82" s="111" t="s">
        <v>426</v>
      </c>
      <c r="G82" s="112" t="s">
        <v>426</v>
      </c>
      <c r="H82" s="112" t="s">
        <v>426</v>
      </c>
      <c r="I82" s="199">
        <f>SUM(I83:I85)</f>
        <v>970</v>
      </c>
      <c r="J82" s="199">
        <f>SUM(J83:J85)</f>
        <v>970</v>
      </c>
    </row>
    <row r="83" spans="1:10" s="188" customFormat="1" ht="15.75" x14ac:dyDescent="0.25">
      <c r="A83" s="197" t="s">
        <v>395</v>
      </c>
      <c r="B83" s="198" t="s">
        <v>179</v>
      </c>
      <c r="C83" s="153">
        <v>3</v>
      </c>
      <c r="D83" s="198" t="s">
        <v>150</v>
      </c>
      <c r="E83" s="198">
        <v>29020</v>
      </c>
      <c r="F83" s="111">
        <v>350</v>
      </c>
      <c r="G83" s="112">
        <v>8</v>
      </c>
      <c r="H83" s="112">
        <v>4</v>
      </c>
      <c r="I83" s="199">
        <f>'Приложение 11'!J298</f>
        <v>100</v>
      </c>
      <c r="J83" s="199">
        <f>'Приложение 11'!K298</f>
        <v>100</v>
      </c>
    </row>
    <row r="84" spans="1:10" s="188" customFormat="1" ht="31.5" x14ac:dyDescent="0.25">
      <c r="A84" s="197" t="s">
        <v>396</v>
      </c>
      <c r="B84" s="198" t="s">
        <v>179</v>
      </c>
      <c r="C84" s="153">
        <v>3</v>
      </c>
      <c r="D84" s="198" t="s">
        <v>150</v>
      </c>
      <c r="E84" s="198">
        <v>29250</v>
      </c>
      <c r="F84" s="111">
        <v>240</v>
      </c>
      <c r="G84" s="112">
        <v>8</v>
      </c>
      <c r="H84" s="112">
        <v>4</v>
      </c>
      <c r="I84" s="199">
        <f>'Приложение 11'!J300</f>
        <v>500</v>
      </c>
      <c r="J84" s="199">
        <f>'Приложение 11'!K300</f>
        <v>500</v>
      </c>
    </row>
    <row r="85" spans="1:10" s="188" customFormat="1" ht="31.5" x14ac:dyDescent="0.25">
      <c r="A85" s="197" t="s">
        <v>371</v>
      </c>
      <c r="B85" s="198" t="s">
        <v>179</v>
      </c>
      <c r="C85" s="153">
        <v>3</v>
      </c>
      <c r="D85" s="198" t="s">
        <v>150</v>
      </c>
      <c r="E85" s="198">
        <v>29260</v>
      </c>
      <c r="F85" s="111">
        <v>240</v>
      </c>
      <c r="G85" s="112">
        <v>8</v>
      </c>
      <c r="H85" s="112">
        <v>4</v>
      </c>
      <c r="I85" s="199">
        <f>'Приложение 11'!J302</f>
        <v>370</v>
      </c>
      <c r="J85" s="199">
        <f>'Приложение 11'!K302</f>
        <v>370</v>
      </c>
    </row>
    <row r="86" spans="1:10" s="188" customFormat="1" ht="110.25" x14ac:dyDescent="0.25">
      <c r="A86" s="197" t="s">
        <v>496</v>
      </c>
      <c r="B86" s="198" t="s">
        <v>179</v>
      </c>
      <c r="C86" s="153">
        <v>4</v>
      </c>
      <c r="D86" s="198" t="s">
        <v>150</v>
      </c>
      <c r="E86" s="198" t="s">
        <v>148</v>
      </c>
      <c r="F86" s="111" t="s">
        <v>426</v>
      </c>
      <c r="G86" s="112" t="s">
        <v>426</v>
      </c>
      <c r="H86" s="112" t="s">
        <v>426</v>
      </c>
      <c r="I86" s="199">
        <f>SUM(I87:I89)</f>
        <v>3095</v>
      </c>
      <c r="J86" s="199">
        <f>SUM(J87:J89)</f>
        <v>3095</v>
      </c>
    </row>
    <row r="87" spans="1:10" s="188" customFormat="1" ht="31.5" x14ac:dyDescent="0.25">
      <c r="A87" s="197" t="s">
        <v>409</v>
      </c>
      <c r="B87" s="198" t="s">
        <v>179</v>
      </c>
      <c r="C87" s="153">
        <v>4</v>
      </c>
      <c r="D87" s="198" t="s">
        <v>150</v>
      </c>
      <c r="E87" s="198">
        <v>29230</v>
      </c>
      <c r="F87" s="111">
        <v>240</v>
      </c>
      <c r="G87" s="112">
        <v>11</v>
      </c>
      <c r="H87" s="112">
        <v>5</v>
      </c>
      <c r="I87" s="199">
        <f>'Приложение 11'!J318</f>
        <v>275</v>
      </c>
      <c r="J87" s="199">
        <f>'Приложение 11'!K318</f>
        <v>275</v>
      </c>
    </row>
    <row r="88" spans="1:10" s="188" customFormat="1" ht="31.5" x14ac:dyDescent="0.25">
      <c r="A88" s="197" t="s">
        <v>340</v>
      </c>
      <c r="B88" s="198" t="s">
        <v>179</v>
      </c>
      <c r="C88" s="153">
        <v>4</v>
      </c>
      <c r="D88" s="198" t="s">
        <v>150</v>
      </c>
      <c r="E88" s="198">
        <v>29370</v>
      </c>
      <c r="F88" s="111">
        <v>240</v>
      </c>
      <c r="G88" s="112">
        <v>11</v>
      </c>
      <c r="H88" s="112">
        <v>5</v>
      </c>
      <c r="I88" s="199">
        <f>'Приложение 11'!J320</f>
        <v>1320</v>
      </c>
      <c r="J88" s="199">
        <f>'Приложение 11'!K320</f>
        <v>1320</v>
      </c>
    </row>
    <row r="89" spans="1:10" s="188" customFormat="1" ht="31.5" x14ac:dyDescent="0.25">
      <c r="A89" s="197" t="s">
        <v>411</v>
      </c>
      <c r="B89" s="198" t="s">
        <v>179</v>
      </c>
      <c r="C89" s="153">
        <v>4</v>
      </c>
      <c r="D89" s="198" t="s">
        <v>150</v>
      </c>
      <c r="E89" s="198">
        <v>29570</v>
      </c>
      <c r="F89" s="111">
        <v>240</v>
      </c>
      <c r="G89" s="112">
        <v>11</v>
      </c>
      <c r="H89" s="112">
        <v>5</v>
      </c>
      <c r="I89" s="199">
        <f>'Приложение 11'!J322</f>
        <v>1500</v>
      </c>
      <c r="J89" s="199">
        <f>'Приложение 11'!K322</f>
        <v>1500</v>
      </c>
    </row>
    <row r="90" spans="1:10" s="188" customFormat="1" ht="47.25" x14ac:dyDescent="0.25">
      <c r="A90" s="197" t="s">
        <v>497</v>
      </c>
      <c r="B90" s="198" t="s">
        <v>179</v>
      </c>
      <c r="C90" s="153">
        <v>5</v>
      </c>
      <c r="D90" s="198" t="s">
        <v>150</v>
      </c>
      <c r="E90" s="198" t="s">
        <v>148</v>
      </c>
      <c r="F90" s="111"/>
      <c r="G90" s="112"/>
      <c r="H90" s="112"/>
      <c r="I90" s="199">
        <f>SUM(I91:I91)</f>
        <v>11008.8</v>
      </c>
      <c r="J90" s="199">
        <f>SUM(J91:J91)</f>
        <v>12140</v>
      </c>
    </row>
    <row r="91" spans="1:10" s="188" customFormat="1" ht="47.25" x14ac:dyDescent="0.25">
      <c r="A91" s="197" t="s">
        <v>359</v>
      </c>
      <c r="B91" s="198" t="s">
        <v>179</v>
      </c>
      <c r="C91" s="153">
        <v>5</v>
      </c>
      <c r="D91" s="198" t="s">
        <v>150</v>
      </c>
      <c r="E91" s="198" t="s">
        <v>360</v>
      </c>
      <c r="F91" s="111">
        <v>620</v>
      </c>
      <c r="G91" s="112">
        <v>8</v>
      </c>
      <c r="H91" s="112">
        <v>1</v>
      </c>
      <c r="I91" s="199">
        <f>'Приложение 11'!J273</f>
        <v>11008.8</v>
      </c>
      <c r="J91" s="199">
        <f>'Приложение 11'!K273</f>
        <v>12140</v>
      </c>
    </row>
    <row r="92" spans="1:10" s="188" customFormat="1" ht="110.25" x14ac:dyDescent="0.25">
      <c r="A92" s="197" t="s">
        <v>206</v>
      </c>
      <c r="B92" s="198" t="s">
        <v>184</v>
      </c>
      <c r="C92" s="153" t="s">
        <v>147</v>
      </c>
      <c r="D92" s="198" t="s">
        <v>150</v>
      </c>
      <c r="E92" s="198" t="s">
        <v>148</v>
      </c>
      <c r="F92" s="111" t="s">
        <v>426</v>
      </c>
      <c r="G92" s="112" t="s">
        <v>426</v>
      </c>
      <c r="H92" s="112" t="s">
        <v>426</v>
      </c>
      <c r="I92" s="199">
        <f>I93+I106+I113</f>
        <v>1547.3</v>
      </c>
      <c r="J92" s="199">
        <f>J93+J106+J113</f>
        <v>1538.6</v>
      </c>
    </row>
    <row r="93" spans="1:10" s="188" customFormat="1" ht="78.75" x14ac:dyDescent="0.25">
      <c r="A93" s="197" t="s">
        <v>498</v>
      </c>
      <c r="B93" s="198" t="s">
        <v>184</v>
      </c>
      <c r="C93" s="153" t="s">
        <v>186</v>
      </c>
      <c r="D93" s="198" t="s">
        <v>150</v>
      </c>
      <c r="E93" s="198" t="s">
        <v>148</v>
      </c>
      <c r="F93" s="111" t="s">
        <v>426</v>
      </c>
      <c r="G93" s="112" t="s">
        <v>426</v>
      </c>
      <c r="H93" s="112" t="s">
        <v>426</v>
      </c>
      <c r="I93" s="199">
        <f>I94+I96+I98+I100+I102+I104</f>
        <v>962.3</v>
      </c>
      <c r="J93" s="199">
        <f>J94+J96+J98+J100+J102+J104</f>
        <v>973.6</v>
      </c>
    </row>
    <row r="94" spans="1:10" s="188" customFormat="1" ht="31.5" x14ac:dyDescent="0.25">
      <c r="A94" s="197" t="s">
        <v>499</v>
      </c>
      <c r="B94" s="198" t="s">
        <v>184</v>
      </c>
      <c r="C94" s="153">
        <v>1</v>
      </c>
      <c r="D94" s="198" t="s">
        <v>141</v>
      </c>
      <c r="E94" s="198" t="s">
        <v>148</v>
      </c>
      <c r="F94" s="111"/>
      <c r="G94" s="112"/>
      <c r="H94" s="112"/>
      <c r="I94" s="199">
        <f>I95</f>
        <v>100</v>
      </c>
      <c r="J94" s="199">
        <f>J95</f>
        <v>100</v>
      </c>
    </row>
    <row r="95" spans="1:10" s="188" customFormat="1" ht="78.75" x14ac:dyDescent="0.25">
      <c r="A95" s="197" t="s">
        <v>209</v>
      </c>
      <c r="B95" s="198" t="s">
        <v>184</v>
      </c>
      <c r="C95" s="153">
        <v>1</v>
      </c>
      <c r="D95" s="198" t="s">
        <v>141</v>
      </c>
      <c r="E95" s="198" t="s">
        <v>211</v>
      </c>
      <c r="F95" s="111">
        <v>240</v>
      </c>
      <c r="G95" s="112">
        <v>1</v>
      </c>
      <c r="H95" s="112">
        <v>13</v>
      </c>
      <c r="I95" s="199">
        <f>'Приложение 11'!J67</f>
        <v>100</v>
      </c>
      <c r="J95" s="199">
        <f>'Приложение 11'!K67</f>
        <v>100</v>
      </c>
    </row>
    <row r="96" spans="1:10" s="188" customFormat="1" ht="63" x14ac:dyDescent="0.25">
      <c r="A96" s="197" t="s">
        <v>500</v>
      </c>
      <c r="B96" s="198" t="s">
        <v>184</v>
      </c>
      <c r="C96" s="153">
        <v>1</v>
      </c>
      <c r="D96" s="198" t="s">
        <v>213</v>
      </c>
      <c r="E96" s="198" t="s">
        <v>148</v>
      </c>
      <c r="F96" s="111"/>
      <c r="G96" s="112"/>
      <c r="H96" s="112"/>
      <c r="I96" s="199">
        <f>I97</f>
        <v>35</v>
      </c>
      <c r="J96" s="199">
        <f>J97</f>
        <v>35</v>
      </c>
    </row>
    <row r="97" spans="1:10" s="188" customFormat="1" ht="78.75" x14ac:dyDescent="0.25">
      <c r="A97" s="197" t="s">
        <v>209</v>
      </c>
      <c r="B97" s="198" t="s">
        <v>184</v>
      </c>
      <c r="C97" s="153">
        <v>1</v>
      </c>
      <c r="D97" s="198" t="s">
        <v>213</v>
      </c>
      <c r="E97" s="198" t="s">
        <v>211</v>
      </c>
      <c r="F97" s="111">
        <v>240</v>
      </c>
      <c r="G97" s="112">
        <v>1</v>
      </c>
      <c r="H97" s="112">
        <v>13</v>
      </c>
      <c r="I97" s="199">
        <f>'Приложение 11'!J70</f>
        <v>35</v>
      </c>
      <c r="J97" s="199">
        <f>'Приложение 11'!K70</f>
        <v>35</v>
      </c>
    </row>
    <row r="98" spans="1:10" s="188" customFormat="1" ht="47.25" x14ac:dyDescent="0.25">
      <c r="A98" s="197" t="s">
        <v>501</v>
      </c>
      <c r="B98" s="198" t="s">
        <v>184</v>
      </c>
      <c r="C98" s="153">
        <v>1</v>
      </c>
      <c r="D98" s="198" t="s">
        <v>145</v>
      </c>
      <c r="E98" s="198" t="s">
        <v>148</v>
      </c>
      <c r="F98" s="111"/>
      <c r="G98" s="112"/>
      <c r="H98" s="112"/>
      <c r="I98" s="199">
        <f>I99</f>
        <v>567.29999999999995</v>
      </c>
      <c r="J98" s="199">
        <f>J99</f>
        <v>578.6</v>
      </c>
    </row>
    <row r="99" spans="1:10" s="188" customFormat="1" ht="78.75" x14ac:dyDescent="0.25">
      <c r="A99" s="197" t="s">
        <v>209</v>
      </c>
      <c r="B99" s="198" t="s">
        <v>184</v>
      </c>
      <c r="C99" s="153">
        <v>1</v>
      </c>
      <c r="D99" s="198" t="s">
        <v>145</v>
      </c>
      <c r="E99" s="198" t="s">
        <v>211</v>
      </c>
      <c r="F99" s="111">
        <v>240</v>
      </c>
      <c r="G99" s="112">
        <v>1</v>
      </c>
      <c r="H99" s="112">
        <v>13</v>
      </c>
      <c r="I99" s="199">
        <f>'Приложение 11'!J73</f>
        <v>567.29999999999995</v>
      </c>
      <c r="J99" s="199">
        <f>'Приложение 11'!K73</f>
        <v>578.6</v>
      </c>
    </row>
    <row r="100" spans="1:10" s="188" customFormat="1" ht="31.5" x14ac:dyDescent="0.25">
      <c r="A100" s="197" t="s">
        <v>502</v>
      </c>
      <c r="B100" s="198" t="s">
        <v>184</v>
      </c>
      <c r="C100" s="153">
        <v>1</v>
      </c>
      <c r="D100" s="198" t="s">
        <v>159</v>
      </c>
      <c r="E100" s="198" t="s">
        <v>148</v>
      </c>
      <c r="F100" s="111"/>
      <c r="G100" s="112"/>
      <c r="H100" s="112"/>
      <c r="I100" s="199">
        <f>I101</f>
        <v>50</v>
      </c>
      <c r="J100" s="199">
        <f>J101</f>
        <v>50</v>
      </c>
    </row>
    <row r="101" spans="1:10" s="188" customFormat="1" ht="78.75" x14ac:dyDescent="0.25">
      <c r="A101" s="197" t="s">
        <v>209</v>
      </c>
      <c r="B101" s="198" t="s">
        <v>184</v>
      </c>
      <c r="C101" s="153">
        <v>1</v>
      </c>
      <c r="D101" s="198" t="s">
        <v>159</v>
      </c>
      <c r="E101" s="198" t="s">
        <v>211</v>
      </c>
      <c r="F101" s="111">
        <v>240</v>
      </c>
      <c r="G101" s="112">
        <v>1</v>
      </c>
      <c r="H101" s="112">
        <v>13</v>
      </c>
      <c r="I101" s="199">
        <f>'Приложение 11'!J75</f>
        <v>50</v>
      </c>
      <c r="J101" s="199">
        <f>'Приложение 11'!K75</f>
        <v>50</v>
      </c>
    </row>
    <row r="102" spans="1:10" s="188" customFormat="1" ht="110.25" x14ac:dyDescent="0.25">
      <c r="A102" s="197" t="s">
        <v>503</v>
      </c>
      <c r="B102" s="198" t="s">
        <v>184</v>
      </c>
      <c r="C102" s="153">
        <v>1</v>
      </c>
      <c r="D102" s="198" t="s">
        <v>217</v>
      </c>
      <c r="E102" s="198" t="s">
        <v>148</v>
      </c>
      <c r="F102" s="111"/>
      <c r="G102" s="112"/>
      <c r="H102" s="112"/>
      <c r="I102" s="199">
        <f>I103</f>
        <v>130</v>
      </c>
      <c r="J102" s="199">
        <f>J103</f>
        <v>130</v>
      </c>
    </row>
    <row r="103" spans="1:10" s="188" customFormat="1" ht="78.75" x14ac:dyDescent="0.25">
      <c r="A103" s="197" t="s">
        <v>209</v>
      </c>
      <c r="B103" s="198" t="s">
        <v>184</v>
      </c>
      <c r="C103" s="153">
        <v>1</v>
      </c>
      <c r="D103" s="198" t="s">
        <v>217</v>
      </c>
      <c r="E103" s="198" t="s">
        <v>211</v>
      </c>
      <c r="F103" s="111">
        <v>240</v>
      </c>
      <c r="G103" s="112">
        <v>1</v>
      </c>
      <c r="H103" s="112">
        <v>13</v>
      </c>
      <c r="I103" s="199">
        <f>'Приложение 11'!J79</f>
        <v>130</v>
      </c>
      <c r="J103" s="199">
        <f>'Приложение 11'!K79</f>
        <v>130</v>
      </c>
    </row>
    <row r="104" spans="1:10" s="188" customFormat="1" ht="63" x14ac:dyDescent="0.25">
      <c r="A104" s="197" t="s">
        <v>504</v>
      </c>
      <c r="B104" s="198" t="s">
        <v>184</v>
      </c>
      <c r="C104" s="153">
        <v>1</v>
      </c>
      <c r="D104" s="198" t="s">
        <v>179</v>
      </c>
      <c r="E104" s="198" t="s">
        <v>148</v>
      </c>
      <c r="F104" s="111"/>
      <c r="G104" s="112"/>
      <c r="H104" s="112"/>
      <c r="I104" s="199">
        <f>I105</f>
        <v>80</v>
      </c>
      <c r="J104" s="199">
        <f>J105</f>
        <v>80</v>
      </c>
    </row>
    <row r="105" spans="1:10" s="188" customFormat="1" ht="78.75" x14ac:dyDescent="0.25">
      <c r="A105" s="197" t="s">
        <v>209</v>
      </c>
      <c r="B105" s="198" t="s">
        <v>184</v>
      </c>
      <c r="C105" s="153">
        <v>1</v>
      </c>
      <c r="D105" s="198" t="s">
        <v>179</v>
      </c>
      <c r="E105" s="198" t="s">
        <v>211</v>
      </c>
      <c r="F105" s="111">
        <v>240</v>
      </c>
      <c r="G105" s="112">
        <v>1</v>
      </c>
      <c r="H105" s="112">
        <v>13</v>
      </c>
      <c r="I105" s="199">
        <f>'Приложение 11'!J82</f>
        <v>80</v>
      </c>
      <c r="J105" s="199">
        <f>'Приложение 11'!K82</f>
        <v>80</v>
      </c>
    </row>
    <row r="106" spans="1:10" s="188" customFormat="1" ht="47.25" x14ac:dyDescent="0.25">
      <c r="A106" s="197" t="s">
        <v>505</v>
      </c>
      <c r="B106" s="198" t="s">
        <v>184</v>
      </c>
      <c r="C106" s="198">
        <v>2</v>
      </c>
      <c r="D106" s="198" t="s">
        <v>150</v>
      </c>
      <c r="E106" s="198" t="s">
        <v>148</v>
      </c>
      <c r="F106" s="111" t="s">
        <v>426</v>
      </c>
      <c r="G106" s="112" t="s">
        <v>426</v>
      </c>
      <c r="H106" s="112" t="s">
        <v>426</v>
      </c>
      <c r="I106" s="199">
        <f>I107+I109+I111</f>
        <v>570</v>
      </c>
      <c r="J106" s="199">
        <f>J107+J109+J111</f>
        <v>550</v>
      </c>
    </row>
    <row r="107" spans="1:10" s="188" customFormat="1" ht="31.5" x14ac:dyDescent="0.25">
      <c r="A107" s="197" t="s">
        <v>499</v>
      </c>
      <c r="B107" s="198" t="s">
        <v>184</v>
      </c>
      <c r="C107" s="198" t="s">
        <v>180</v>
      </c>
      <c r="D107" s="198" t="s">
        <v>141</v>
      </c>
      <c r="E107" s="198" t="s">
        <v>148</v>
      </c>
      <c r="F107" s="111"/>
      <c r="G107" s="112"/>
      <c r="H107" s="112"/>
      <c r="I107" s="199">
        <f>I108</f>
        <v>50</v>
      </c>
      <c r="J107" s="199">
        <f>J108</f>
        <v>50</v>
      </c>
    </row>
    <row r="108" spans="1:10" s="188" customFormat="1" ht="78.75" x14ac:dyDescent="0.25">
      <c r="A108" s="197" t="s">
        <v>209</v>
      </c>
      <c r="B108" s="198" t="s">
        <v>184</v>
      </c>
      <c r="C108" s="198" t="s">
        <v>180</v>
      </c>
      <c r="D108" s="198" t="s">
        <v>141</v>
      </c>
      <c r="E108" s="198" t="s">
        <v>211</v>
      </c>
      <c r="F108" s="111">
        <v>240</v>
      </c>
      <c r="G108" s="112">
        <v>5</v>
      </c>
      <c r="H108" s="112">
        <v>5</v>
      </c>
      <c r="I108" s="199">
        <f>'Приложение 11'!J244</f>
        <v>50</v>
      </c>
      <c r="J108" s="199">
        <f>'Приложение 11'!K244</f>
        <v>50</v>
      </c>
    </row>
    <row r="109" spans="1:10" s="188" customFormat="1" ht="31.5" x14ac:dyDescent="0.25">
      <c r="A109" s="197" t="s">
        <v>506</v>
      </c>
      <c r="B109" s="198" t="s">
        <v>184</v>
      </c>
      <c r="C109" s="198" t="s">
        <v>180</v>
      </c>
      <c r="D109" s="198" t="s">
        <v>213</v>
      </c>
      <c r="E109" s="198" t="s">
        <v>148</v>
      </c>
      <c r="F109" s="111"/>
      <c r="G109" s="112"/>
      <c r="H109" s="112"/>
      <c r="I109" s="199">
        <f>I110</f>
        <v>500</v>
      </c>
      <c r="J109" s="199">
        <f>J110</f>
        <v>500</v>
      </c>
    </row>
    <row r="110" spans="1:10" s="188" customFormat="1" ht="78.75" x14ac:dyDescent="0.25">
      <c r="A110" s="197" t="s">
        <v>209</v>
      </c>
      <c r="B110" s="198" t="s">
        <v>184</v>
      </c>
      <c r="C110" s="198" t="s">
        <v>180</v>
      </c>
      <c r="D110" s="198" t="s">
        <v>213</v>
      </c>
      <c r="E110" s="198" t="s">
        <v>211</v>
      </c>
      <c r="F110" s="111">
        <v>240</v>
      </c>
      <c r="G110" s="112">
        <v>5</v>
      </c>
      <c r="H110" s="112">
        <v>5</v>
      </c>
      <c r="I110" s="199">
        <f>'Приложение 11'!J247</f>
        <v>500</v>
      </c>
      <c r="J110" s="199">
        <f>'Приложение 11'!K247</f>
        <v>500</v>
      </c>
    </row>
    <row r="111" spans="1:10" s="188" customFormat="1" ht="63" x14ac:dyDescent="0.25">
      <c r="A111" s="197" t="s">
        <v>504</v>
      </c>
      <c r="B111" s="198" t="s">
        <v>184</v>
      </c>
      <c r="C111" s="153">
        <v>2</v>
      </c>
      <c r="D111" s="198" t="s">
        <v>145</v>
      </c>
      <c r="E111" s="198" t="s">
        <v>148</v>
      </c>
      <c r="F111" s="111"/>
      <c r="G111" s="112"/>
      <c r="H111" s="112"/>
      <c r="I111" s="199">
        <f>I112</f>
        <v>20</v>
      </c>
      <c r="J111" s="199">
        <f>J112</f>
        <v>0</v>
      </c>
    </row>
    <row r="112" spans="1:10" s="188" customFormat="1" ht="78.75" x14ac:dyDescent="0.25">
      <c r="A112" s="197" t="s">
        <v>209</v>
      </c>
      <c r="B112" s="198" t="s">
        <v>184</v>
      </c>
      <c r="C112" s="153">
        <v>2</v>
      </c>
      <c r="D112" s="198" t="s">
        <v>145</v>
      </c>
      <c r="E112" s="198" t="s">
        <v>211</v>
      </c>
      <c r="F112" s="111">
        <v>240</v>
      </c>
      <c r="G112" s="112">
        <v>5</v>
      </c>
      <c r="H112" s="112">
        <v>5</v>
      </c>
      <c r="I112" s="199">
        <f>'Приложение 11'!J250</f>
        <v>20</v>
      </c>
      <c r="J112" s="199">
        <f>'Приложение 11'!K250</f>
        <v>0</v>
      </c>
    </row>
    <row r="113" spans="1:10" s="188" customFormat="1" ht="47.25" x14ac:dyDescent="0.25">
      <c r="A113" s="197" t="s">
        <v>505</v>
      </c>
      <c r="B113" s="198" t="s">
        <v>184</v>
      </c>
      <c r="C113" s="198" t="s">
        <v>380</v>
      </c>
      <c r="D113" s="198" t="s">
        <v>150</v>
      </c>
      <c r="E113" s="198" t="s">
        <v>148</v>
      </c>
      <c r="F113" s="111" t="s">
        <v>426</v>
      </c>
      <c r="G113" s="112" t="s">
        <v>426</v>
      </c>
      <c r="H113" s="112" t="s">
        <v>426</v>
      </c>
      <c r="I113" s="199">
        <f>I114+I116</f>
        <v>15</v>
      </c>
      <c r="J113" s="199">
        <f>J114+J116</f>
        <v>15</v>
      </c>
    </row>
    <row r="114" spans="1:10" s="188" customFormat="1" ht="31.5" x14ac:dyDescent="0.25">
      <c r="A114" s="197" t="s">
        <v>499</v>
      </c>
      <c r="B114" s="198" t="s">
        <v>184</v>
      </c>
      <c r="C114" s="198" t="s">
        <v>380</v>
      </c>
      <c r="D114" s="198" t="s">
        <v>141</v>
      </c>
      <c r="E114" s="198" t="s">
        <v>148</v>
      </c>
      <c r="F114" s="111"/>
      <c r="G114" s="112"/>
      <c r="H114" s="112"/>
      <c r="I114" s="199">
        <f>I115</f>
        <v>10</v>
      </c>
      <c r="J114" s="199">
        <f>J115</f>
        <v>10</v>
      </c>
    </row>
    <row r="115" spans="1:10" s="188" customFormat="1" ht="78.75" x14ac:dyDescent="0.25">
      <c r="A115" s="197" t="s">
        <v>209</v>
      </c>
      <c r="B115" s="198" t="s">
        <v>184</v>
      </c>
      <c r="C115" s="198" t="s">
        <v>380</v>
      </c>
      <c r="D115" s="198" t="s">
        <v>141</v>
      </c>
      <c r="E115" s="198" t="s">
        <v>211</v>
      </c>
      <c r="F115" s="111">
        <v>240</v>
      </c>
      <c r="G115" s="112">
        <v>8</v>
      </c>
      <c r="H115" s="112">
        <v>1</v>
      </c>
      <c r="I115" s="199">
        <f>'Приложение 11'!J278</f>
        <v>10</v>
      </c>
      <c r="J115" s="199">
        <f>'Приложение 11'!K278</f>
        <v>10</v>
      </c>
    </row>
    <row r="116" spans="1:10" s="188" customFormat="1" ht="63" x14ac:dyDescent="0.25">
      <c r="A116" s="197" t="s">
        <v>504</v>
      </c>
      <c r="B116" s="198" t="s">
        <v>184</v>
      </c>
      <c r="C116" s="153">
        <v>3</v>
      </c>
      <c r="D116" s="198" t="s">
        <v>213</v>
      </c>
      <c r="E116" s="198" t="s">
        <v>148</v>
      </c>
      <c r="F116" s="111"/>
      <c r="G116" s="112"/>
      <c r="H116" s="112"/>
      <c r="I116" s="199">
        <f>I117</f>
        <v>5</v>
      </c>
      <c r="J116" s="199">
        <f>J117</f>
        <v>5</v>
      </c>
    </row>
    <row r="117" spans="1:10" s="188" customFormat="1" ht="78.75" x14ac:dyDescent="0.25">
      <c r="A117" s="197" t="s">
        <v>209</v>
      </c>
      <c r="B117" s="198" t="s">
        <v>184</v>
      </c>
      <c r="C117" s="153">
        <v>3</v>
      </c>
      <c r="D117" s="198" t="s">
        <v>213</v>
      </c>
      <c r="E117" s="198" t="s">
        <v>211</v>
      </c>
      <c r="F117" s="111">
        <v>240</v>
      </c>
      <c r="G117" s="112">
        <v>8</v>
      </c>
      <c r="H117" s="112">
        <v>1</v>
      </c>
      <c r="I117" s="199">
        <f>'Приложение 11'!J281</f>
        <v>5</v>
      </c>
      <c r="J117" s="199">
        <f>'Приложение 11'!K281</f>
        <v>5</v>
      </c>
    </row>
    <row r="118" spans="1:10" s="188" customFormat="1" ht="94.5" x14ac:dyDescent="0.25">
      <c r="A118" s="197" t="s">
        <v>592</v>
      </c>
      <c r="B118" s="198" t="s">
        <v>219</v>
      </c>
      <c r="C118" s="153" t="s">
        <v>147</v>
      </c>
      <c r="D118" s="198" t="s">
        <v>150</v>
      </c>
      <c r="E118" s="198" t="s">
        <v>148</v>
      </c>
      <c r="F118" s="111" t="s">
        <v>426</v>
      </c>
      <c r="G118" s="112" t="s">
        <v>426</v>
      </c>
      <c r="H118" s="112" t="s">
        <v>426</v>
      </c>
      <c r="I118" s="199">
        <f>I119</f>
        <v>55</v>
      </c>
      <c r="J118" s="199">
        <f>J119</f>
        <v>57.8</v>
      </c>
    </row>
    <row r="119" spans="1:10" s="188" customFormat="1" ht="94.5" x14ac:dyDescent="0.25">
      <c r="A119" s="197" t="s">
        <v>221</v>
      </c>
      <c r="B119" s="198" t="s">
        <v>219</v>
      </c>
      <c r="C119" s="153">
        <v>0</v>
      </c>
      <c r="D119" s="198" t="s">
        <v>150</v>
      </c>
      <c r="E119" s="198">
        <v>29010</v>
      </c>
      <c r="F119" s="111">
        <v>240</v>
      </c>
      <c r="G119" s="112">
        <v>1</v>
      </c>
      <c r="H119" s="112">
        <v>13</v>
      </c>
      <c r="I119" s="199">
        <f>'Приложение 11'!J86</f>
        <v>55</v>
      </c>
      <c r="J119" s="199">
        <f>'Приложение 11'!K86</f>
        <v>57.8</v>
      </c>
    </row>
    <row r="120" spans="1:10" s="188" customFormat="1" ht="204.75" x14ac:dyDescent="0.25">
      <c r="A120" s="88" t="s">
        <v>365</v>
      </c>
      <c r="B120" s="198" t="s">
        <v>254</v>
      </c>
      <c r="C120" s="153" t="s">
        <v>147</v>
      </c>
      <c r="D120" s="198" t="s">
        <v>150</v>
      </c>
      <c r="E120" s="198" t="s">
        <v>148</v>
      </c>
      <c r="F120" s="111"/>
      <c r="G120" s="112"/>
      <c r="H120" s="112"/>
      <c r="I120" s="199">
        <f>I121</f>
        <v>30</v>
      </c>
      <c r="J120" s="199">
        <f>J121</f>
        <v>30</v>
      </c>
    </row>
    <row r="121" spans="1:10" s="188" customFormat="1" ht="47.25" x14ac:dyDescent="0.25">
      <c r="A121" s="88" t="s">
        <v>366</v>
      </c>
      <c r="B121" s="198" t="s">
        <v>254</v>
      </c>
      <c r="C121" s="153">
        <v>0</v>
      </c>
      <c r="D121" s="198" t="s">
        <v>150</v>
      </c>
      <c r="E121" s="198" t="s">
        <v>367</v>
      </c>
      <c r="F121" s="111">
        <v>240</v>
      </c>
      <c r="G121" s="112">
        <v>7</v>
      </c>
      <c r="H121" s="112">
        <v>5</v>
      </c>
      <c r="I121" s="199">
        <f>'Приложение 11'!J255</f>
        <v>30</v>
      </c>
      <c r="J121" s="199">
        <f>'Приложение 11'!K255</f>
        <v>30</v>
      </c>
    </row>
    <row r="122" spans="1:10" s="188" customFormat="1" ht="126" x14ac:dyDescent="0.25">
      <c r="A122" s="197" t="s">
        <v>599</v>
      </c>
      <c r="B122" s="198" t="s">
        <v>279</v>
      </c>
      <c r="C122" s="153" t="s">
        <v>147</v>
      </c>
      <c r="D122" s="198" t="s">
        <v>150</v>
      </c>
      <c r="E122" s="198" t="s">
        <v>148</v>
      </c>
      <c r="F122" s="111" t="s">
        <v>426</v>
      </c>
      <c r="G122" s="112" t="s">
        <v>426</v>
      </c>
      <c r="H122" s="112" t="s">
        <v>426</v>
      </c>
      <c r="I122" s="199">
        <f>I123</f>
        <v>200</v>
      </c>
      <c r="J122" s="199">
        <f>J123</f>
        <v>100</v>
      </c>
    </row>
    <row r="123" spans="1:10" s="188" customFormat="1" ht="47.25" x14ac:dyDescent="0.25">
      <c r="A123" s="197" t="s">
        <v>507</v>
      </c>
      <c r="B123" s="198" t="s">
        <v>279</v>
      </c>
      <c r="C123" s="153">
        <v>0</v>
      </c>
      <c r="D123" s="198" t="s">
        <v>141</v>
      </c>
      <c r="E123" s="198" t="s">
        <v>148</v>
      </c>
      <c r="F123" s="111"/>
      <c r="G123" s="112"/>
      <c r="H123" s="112"/>
      <c r="I123" s="199">
        <f>I124</f>
        <v>200</v>
      </c>
      <c r="J123" s="199">
        <f>J124</f>
        <v>100</v>
      </c>
    </row>
    <row r="124" spans="1:10" s="188" customFormat="1" ht="47.25" x14ac:dyDescent="0.25">
      <c r="A124" s="197" t="s">
        <v>382</v>
      </c>
      <c r="B124" s="198" t="s">
        <v>279</v>
      </c>
      <c r="C124" s="153">
        <v>0</v>
      </c>
      <c r="D124" s="198" t="s">
        <v>141</v>
      </c>
      <c r="E124" s="198" t="s">
        <v>383</v>
      </c>
      <c r="F124" s="111">
        <v>240</v>
      </c>
      <c r="G124" s="112">
        <v>8</v>
      </c>
      <c r="H124" s="112">
        <v>1</v>
      </c>
      <c r="I124" s="199">
        <f>'Приложение 11'!J285</f>
        <v>200</v>
      </c>
      <c r="J124" s="199">
        <f>'Приложение 11'!K285</f>
        <v>100</v>
      </c>
    </row>
    <row r="125" spans="1:10" s="188" customFormat="1" ht="94.5" x14ac:dyDescent="0.25">
      <c r="A125" s="197" t="s">
        <v>160</v>
      </c>
      <c r="B125" s="198" t="s">
        <v>161</v>
      </c>
      <c r="C125" s="153" t="s">
        <v>147</v>
      </c>
      <c r="D125" s="198" t="s">
        <v>150</v>
      </c>
      <c r="E125" s="198" t="s">
        <v>148</v>
      </c>
      <c r="F125" s="111" t="s">
        <v>426</v>
      </c>
      <c r="G125" s="112" t="s">
        <v>426</v>
      </c>
      <c r="H125" s="112" t="s">
        <v>426</v>
      </c>
      <c r="I125" s="199">
        <f>I126</f>
        <v>490</v>
      </c>
      <c r="J125" s="199">
        <f>J126</f>
        <v>420</v>
      </c>
    </row>
    <row r="126" spans="1:10" s="188" customFormat="1" ht="126" x14ac:dyDescent="0.25">
      <c r="A126" s="197" t="s">
        <v>601</v>
      </c>
      <c r="B126" s="198" t="s">
        <v>161</v>
      </c>
      <c r="C126" s="153">
        <v>0</v>
      </c>
      <c r="D126" s="198" t="s">
        <v>141</v>
      </c>
      <c r="E126" s="198" t="s">
        <v>148</v>
      </c>
      <c r="F126" s="111" t="s">
        <v>426</v>
      </c>
      <c r="G126" s="112" t="s">
        <v>426</v>
      </c>
      <c r="H126" s="112" t="s">
        <v>426</v>
      </c>
      <c r="I126" s="199">
        <f>SUM(I127:I129)</f>
        <v>490</v>
      </c>
      <c r="J126" s="199">
        <f>SUM(J127:J129)</f>
        <v>420</v>
      </c>
    </row>
    <row r="127" spans="1:10" s="188" customFormat="1" ht="47.25" x14ac:dyDescent="0.25">
      <c r="A127" s="197" t="s">
        <v>162</v>
      </c>
      <c r="B127" s="198" t="s">
        <v>161</v>
      </c>
      <c r="C127" s="153">
        <v>0</v>
      </c>
      <c r="D127" s="198" t="s">
        <v>141</v>
      </c>
      <c r="E127" s="198">
        <v>26910</v>
      </c>
      <c r="F127" s="111">
        <v>240</v>
      </c>
      <c r="G127" s="112">
        <v>1</v>
      </c>
      <c r="H127" s="112">
        <v>4</v>
      </c>
      <c r="I127" s="199">
        <f>'Приложение 11'!J19</f>
        <v>150</v>
      </c>
      <c r="J127" s="199">
        <f>'Приложение 11'!K19</f>
        <v>100</v>
      </c>
    </row>
    <row r="128" spans="1:10" s="188" customFormat="1" ht="47.25" x14ac:dyDescent="0.25">
      <c r="A128" s="197" t="s">
        <v>162</v>
      </c>
      <c r="B128" s="198" t="s">
        <v>161</v>
      </c>
      <c r="C128" s="153">
        <v>0</v>
      </c>
      <c r="D128" s="198" t="s">
        <v>141</v>
      </c>
      <c r="E128" s="198">
        <v>26910</v>
      </c>
      <c r="F128" s="111">
        <v>240</v>
      </c>
      <c r="G128" s="112">
        <v>1</v>
      </c>
      <c r="H128" s="112">
        <v>13</v>
      </c>
      <c r="I128" s="199">
        <f>'Приложение 11'!J90</f>
        <v>90</v>
      </c>
      <c r="J128" s="199">
        <f>'Приложение 11'!K90</f>
        <v>70</v>
      </c>
    </row>
    <row r="129" spans="1:10" s="188" customFormat="1" ht="47.25" x14ac:dyDescent="0.25">
      <c r="A129" s="197" t="s">
        <v>162</v>
      </c>
      <c r="B129" s="198" t="s">
        <v>161</v>
      </c>
      <c r="C129" s="153">
        <v>0</v>
      </c>
      <c r="D129" s="198" t="s">
        <v>141</v>
      </c>
      <c r="E129" s="198">
        <v>26910</v>
      </c>
      <c r="F129" s="111">
        <v>240</v>
      </c>
      <c r="G129" s="112">
        <v>12</v>
      </c>
      <c r="H129" s="112">
        <v>2</v>
      </c>
      <c r="I129" s="199">
        <f>'Приложение 11'!J328</f>
        <v>250</v>
      </c>
      <c r="J129" s="199">
        <f>'Приложение 11'!K328</f>
        <v>250</v>
      </c>
    </row>
    <row r="130" spans="1:10" s="188" customFormat="1" ht="126" x14ac:dyDescent="0.25">
      <c r="A130" s="197" t="s">
        <v>595</v>
      </c>
      <c r="B130" s="198" t="s">
        <v>284</v>
      </c>
      <c r="C130" s="153">
        <v>0</v>
      </c>
      <c r="D130" s="198" t="s">
        <v>150</v>
      </c>
      <c r="E130" s="198" t="s">
        <v>148</v>
      </c>
      <c r="F130" s="111"/>
      <c r="G130" s="112"/>
      <c r="H130" s="112"/>
      <c r="I130" s="199">
        <f>I131</f>
        <v>5</v>
      </c>
      <c r="J130" s="199">
        <f>J131</f>
        <v>0</v>
      </c>
    </row>
    <row r="131" spans="1:10" s="188" customFormat="1" ht="31.5" x14ac:dyDescent="0.25">
      <c r="A131" s="197" t="s">
        <v>285</v>
      </c>
      <c r="B131" s="198" t="s">
        <v>284</v>
      </c>
      <c r="C131" s="153">
        <v>0</v>
      </c>
      <c r="D131" s="198" t="s">
        <v>150</v>
      </c>
      <c r="E131" s="198" t="s">
        <v>286</v>
      </c>
      <c r="F131" s="111">
        <v>240</v>
      </c>
      <c r="G131" s="112">
        <v>3</v>
      </c>
      <c r="H131" s="112">
        <v>14</v>
      </c>
      <c r="I131" s="199">
        <f>'Приложение 11'!J147</f>
        <v>5</v>
      </c>
      <c r="J131" s="199">
        <f>'Приложение 11'!K147</f>
        <v>0</v>
      </c>
    </row>
    <row r="132" spans="1:10" s="188" customFormat="1" ht="126" x14ac:dyDescent="0.25">
      <c r="A132" s="197" t="s">
        <v>594</v>
      </c>
      <c r="B132" s="198" t="s">
        <v>210</v>
      </c>
      <c r="C132" s="153" t="s">
        <v>147</v>
      </c>
      <c r="D132" s="198" t="s">
        <v>150</v>
      </c>
      <c r="E132" s="198" t="s">
        <v>148</v>
      </c>
      <c r="F132" s="111"/>
      <c r="G132" s="112"/>
      <c r="H132" s="112"/>
      <c r="I132" s="199">
        <f>I133+I135+I137+I139+I141</f>
        <v>10</v>
      </c>
      <c r="J132" s="199">
        <f>J133+J135+J137+J139+J141</f>
        <v>10</v>
      </c>
    </row>
    <row r="133" spans="1:10" s="188" customFormat="1" ht="94.5" hidden="1" x14ac:dyDescent="0.25">
      <c r="A133" s="197" t="s">
        <v>223</v>
      </c>
      <c r="B133" s="198" t="s">
        <v>210</v>
      </c>
      <c r="C133" s="153">
        <v>0</v>
      </c>
      <c r="D133" s="198" t="s">
        <v>141</v>
      </c>
      <c r="E133" s="198" t="s">
        <v>148</v>
      </c>
      <c r="F133" s="111"/>
      <c r="G133" s="112"/>
      <c r="H133" s="112"/>
      <c r="I133" s="199">
        <f>I134</f>
        <v>0</v>
      </c>
      <c r="J133" s="199">
        <f>J134</f>
        <v>0</v>
      </c>
    </row>
    <row r="134" spans="1:10" s="188" customFormat="1" ht="47.25" hidden="1" x14ac:dyDescent="0.25">
      <c r="A134" s="197" t="s">
        <v>224</v>
      </c>
      <c r="B134" s="198" t="s">
        <v>210</v>
      </c>
      <c r="C134" s="153">
        <v>0</v>
      </c>
      <c r="D134" s="198" t="s">
        <v>141</v>
      </c>
      <c r="E134" s="198" t="s">
        <v>225</v>
      </c>
      <c r="F134" s="111">
        <v>240</v>
      </c>
      <c r="G134" s="112">
        <v>1</v>
      </c>
      <c r="H134" s="112">
        <v>13</v>
      </c>
      <c r="I134" s="199">
        <f>'Приложение 11'!J94</f>
        <v>0</v>
      </c>
      <c r="J134" s="199">
        <f>'Приложение 11'!K94</f>
        <v>0</v>
      </c>
    </row>
    <row r="135" spans="1:10" s="188" customFormat="1" ht="94.5" x14ac:dyDescent="0.25">
      <c r="A135" s="197" t="s">
        <v>226</v>
      </c>
      <c r="B135" s="198" t="s">
        <v>210</v>
      </c>
      <c r="C135" s="153">
        <v>0</v>
      </c>
      <c r="D135" s="198" t="s">
        <v>213</v>
      </c>
      <c r="E135" s="198" t="s">
        <v>148</v>
      </c>
      <c r="F135" s="111"/>
      <c r="G135" s="112"/>
      <c r="H135" s="112"/>
      <c r="I135" s="199">
        <f>I136</f>
        <v>10</v>
      </c>
      <c r="J135" s="199">
        <f>J136</f>
        <v>10</v>
      </c>
    </row>
    <row r="136" spans="1:10" s="188" customFormat="1" ht="47.25" x14ac:dyDescent="0.25">
      <c r="A136" s="88" t="s">
        <v>227</v>
      </c>
      <c r="B136" s="198" t="s">
        <v>210</v>
      </c>
      <c r="C136" s="153">
        <v>0</v>
      </c>
      <c r="D136" s="198" t="s">
        <v>213</v>
      </c>
      <c r="E136" s="198" t="s">
        <v>228</v>
      </c>
      <c r="F136" s="111">
        <v>240</v>
      </c>
      <c r="G136" s="112">
        <v>1</v>
      </c>
      <c r="H136" s="112">
        <v>13</v>
      </c>
      <c r="I136" s="199">
        <f>'Приложение 11'!J97</f>
        <v>10</v>
      </c>
      <c r="J136" s="199">
        <f>'Приложение 11'!K97</f>
        <v>10</v>
      </c>
    </row>
    <row r="137" spans="1:10" s="188" customFormat="1" ht="126" hidden="1" x14ac:dyDescent="0.25">
      <c r="A137" s="88" t="s">
        <v>229</v>
      </c>
      <c r="B137" s="198" t="s">
        <v>210</v>
      </c>
      <c r="C137" s="153">
        <v>0</v>
      </c>
      <c r="D137" s="198" t="s">
        <v>145</v>
      </c>
      <c r="E137" s="198" t="s">
        <v>148</v>
      </c>
      <c r="F137" s="111"/>
      <c r="G137" s="112"/>
      <c r="H137" s="112"/>
      <c r="I137" s="199">
        <f>I138</f>
        <v>0</v>
      </c>
      <c r="J137" s="199">
        <f>J138</f>
        <v>0</v>
      </c>
    </row>
    <row r="138" spans="1:10" s="188" customFormat="1" ht="63" hidden="1" x14ac:dyDescent="0.25">
      <c r="A138" s="88" t="s">
        <v>230</v>
      </c>
      <c r="B138" s="198" t="s">
        <v>210</v>
      </c>
      <c r="C138" s="153">
        <v>0</v>
      </c>
      <c r="D138" s="198" t="s">
        <v>145</v>
      </c>
      <c r="E138" s="198" t="s">
        <v>231</v>
      </c>
      <c r="F138" s="111">
        <v>240</v>
      </c>
      <c r="G138" s="112">
        <v>1</v>
      </c>
      <c r="H138" s="112">
        <v>13</v>
      </c>
      <c r="I138" s="199">
        <f>'Приложение 11'!J100</f>
        <v>0</v>
      </c>
      <c r="J138" s="199">
        <f>'Приложение 11'!K100</f>
        <v>0</v>
      </c>
    </row>
    <row r="139" spans="1:10" s="188" customFormat="1" ht="126" hidden="1" x14ac:dyDescent="0.25">
      <c r="A139" s="88" t="s">
        <v>232</v>
      </c>
      <c r="B139" s="198" t="s">
        <v>210</v>
      </c>
      <c r="C139" s="153">
        <v>0</v>
      </c>
      <c r="D139" s="198" t="s">
        <v>159</v>
      </c>
      <c r="E139" s="198" t="s">
        <v>148</v>
      </c>
      <c r="F139" s="111"/>
      <c r="G139" s="112"/>
      <c r="H139" s="112"/>
      <c r="I139" s="199">
        <f>I140</f>
        <v>0</v>
      </c>
      <c r="J139" s="199">
        <f>J140</f>
        <v>0</v>
      </c>
    </row>
    <row r="140" spans="1:10" s="188" customFormat="1" ht="63" hidden="1" x14ac:dyDescent="0.25">
      <c r="A140" s="88" t="s">
        <v>233</v>
      </c>
      <c r="B140" s="198" t="s">
        <v>210</v>
      </c>
      <c r="C140" s="153">
        <v>0</v>
      </c>
      <c r="D140" s="198" t="s">
        <v>159</v>
      </c>
      <c r="E140" s="198" t="s">
        <v>234</v>
      </c>
      <c r="F140" s="111">
        <v>240</v>
      </c>
      <c r="G140" s="112">
        <v>1</v>
      </c>
      <c r="H140" s="112">
        <v>13</v>
      </c>
      <c r="I140" s="199">
        <f>'Приложение 11'!J103</f>
        <v>0</v>
      </c>
      <c r="J140" s="199">
        <f>'Приложение 11'!K103</f>
        <v>0</v>
      </c>
    </row>
    <row r="141" spans="1:10" s="188" customFormat="1" ht="126" hidden="1" x14ac:dyDescent="0.25">
      <c r="A141" s="88" t="s">
        <v>235</v>
      </c>
      <c r="B141" s="198" t="s">
        <v>210</v>
      </c>
      <c r="C141" s="153">
        <v>0</v>
      </c>
      <c r="D141" s="198" t="s">
        <v>217</v>
      </c>
      <c r="E141" s="198" t="s">
        <v>148</v>
      </c>
      <c r="F141" s="111"/>
      <c r="G141" s="112"/>
      <c r="H141" s="112"/>
      <c r="I141" s="199">
        <f>I142</f>
        <v>0</v>
      </c>
      <c r="J141" s="199">
        <f>J142</f>
        <v>0</v>
      </c>
    </row>
    <row r="142" spans="1:10" s="188" customFormat="1" ht="63" hidden="1" x14ac:dyDescent="0.25">
      <c r="A142" s="88" t="s">
        <v>236</v>
      </c>
      <c r="B142" s="198" t="s">
        <v>210</v>
      </c>
      <c r="C142" s="153">
        <v>0</v>
      </c>
      <c r="D142" s="198" t="s">
        <v>217</v>
      </c>
      <c r="E142" s="198" t="s">
        <v>237</v>
      </c>
      <c r="F142" s="111">
        <v>240</v>
      </c>
      <c r="G142" s="112">
        <v>1</v>
      </c>
      <c r="H142" s="112">
        <v>13</v>
      </c>
      <c r="I142" s="199">
        <f>'Приложение 11'!J106</f>
        <v>0</v>
      </c>
      <c r="J142" s="199">
        <f>'Приложение 11'!K106</f>
        <v>0</v>
      </c>
    </row>
    <row r="143" spans="1:10" s="188" customFormat="1" ht="110.25" x14ac:dyDescent="0.25">
      <c r="A143" s="88" t="s">
        <v>301</v>
      </c>
      <c r="B143" s="198" t="s">
        <v>283</v>
      </c>
      <c r="C143" s="153">
        <v>0</v>
      </c>
      <c r="D143" s="198" t="s">
        <v>150</v>
      </c>
      <c r="E143" s="198" t="s">
        <v>148</v>
      </c>
      <c r="F143" s="111"/>
      <c r="G143" s="112"/>
      <c r="H143" s="112"/>
      <c r="I143" s="199">
        <f>I144</f>
        <v>1240</v>
      </c>
      <c r="J143" s="199">
        <f>J144</f>
        <v>1260</v>
      </c>
    </row>
    <row r="144" spans="1:10" s="188" customFormat="1" ht="94.5" x14ac:dyDescent="0.25">
      <c r="A144" s="88" t="s">
        <v>509</v>
      </c>
      <c r="B144" s="198" t="s">
        <v>283</v>
      </c>
      <c r="C144" s="153">
        <v>1</v>
      </c>
      <c r="D144" s="198" t="s">
        <v>150</v>
      </c>
      <c r="E144" s="198" t="s">
        <v>148</v>
      </c>
      <c r="F144" s="111"/>
      <c r="G144" s="112"/>
      <c r="H144" s="112"/>
      <c r="I144" s="199">
        <f>I145+I147+I149</f>
        <v>1240</v>
      </c>
      <c r="J144" s="199">
        <f>J145+J147+J149</f>
        <v>1260</v>
      </c>
    </row>
    <row r="145" spans="1:10" s="188" customFormat="1" ht="47.25" x14ac:dyDescent="0.25">
      <c r="A145" s="88" t="s">
        <v>302</v>
      </c>
      <c r="B145" s="198" t="s">
        <v>283</v>
      </c>
      <c r="C145" s="153">
        <v>1</v>
      </c>
      <c r="D145" s="198" t="s">
        <v>141</v>
      </c>
      <c r="E145" s="198" t="s">
        <v>148</v>
      </c>
      <c r="F145" s="111"/>
      <c r="G145" s="112"/>
      <c r="H145" s="112"/>
      <c r="I145" s="199">
        <f>I146</f>
        <v>840</v>
      </c>
      <c r="J145" s="199">
        <f>J146</f>
        <v>860</v>
      </c>
    </row>
    <row r="146" spans="1:10" s="188" customFormat="1" ht="31.5" x14ac:dyDescent="0.25">
      <c r="A146" s="88" t="s">
        <v>303</v>
      </c>
      <c r="B146" s="198" t="s">
        <v>283</v>
      </c>
      <c r="C146" s="153">
        <v>1</v>
      </c>
      <c r="D146" s="198" t="s">
        <v>141</v>
      </c>
      <c r="E146" s="198" t="s">
        <v>304</v>
      </c>
      <c r="F146" s="111">
        <v>240</v>
      </c>
      <c r="G146" s="112">
        <v>5</v>
      </c>
      <c r="H146" s="112">
        <v>3</v>
      </c>
      <c r="I146" s="199">
        <f>'Приложение 11'!J229</f>
        <v>840</v>
      </c>
      <c r="J146" s="199">
        <f>'Приложение 11'!K229</f>
        <v>860</v>
      </c>
    </row>
    <row r="147" spans="1:10" s="188" customFormat="1" ht="47.25" x14ac:dyDescent="0.25">
      <c r="A147" s="88" t="s">
        <v>355</v>
      </c>
      <c r="B147" s="198" t="s">
        <v>283</v>
      </c>
      <c r="C147" s="153">
        <v>1</v>
      </c>
      <c r="D147" s="198" t="s">
        <v>213</v>
      </c>
      <c r="E147" s="198" t="s">
        <v>148</v>
      </c>
      <c r="F147" s="111"/>
      <c r="G147" s="112"/>
      <c r="H147" s="112"/>
      <c r="I147" s="199">
        <f>I148</f>
        <v>400</v>
      </c>
      <c r="J147" s="199">
        <f>J148</f>
        <v>400</v>
      </c>
    </row>
    <row r="148" spans="1:10" s="188" customFormat="1" ht="204.75" x14ac:dyDescent="0.25">
      <c r="A148" s="88" t="s">
        <v>510</v>
      </c>
      <c r="B148" s="198" t="s">
        <v>283</v>
      </c>
      <c r="C148" s="153">
        <v>1</v>
      </c>
      <c r="D148" s="198" t="s">
        <v>213</v>
      </c>
      <c r="E148" s="198" t="s">
        <v>304</v>
      </c>
      <c r="F148" s="111">
        <v>240</v>
      </c>
      <c r="G148" s="112">
        <v>5</v>
      </c>
      <c r="H148" s="112">
        <v>3</v>
      </c>
      <c r="I148" s="199">
        <f>'Приложение 11'!J232</f>
        <v>400</v>
      </c>
      <c r="J148" s="199">
        <f>'Приложение 11'!K232</f>
        <v>400</v>
      </c>
    </row>
    <row r="149" spans="1:10" s="188" customFormat="1" ht="204.75" hidden="1" x14ac:dyDescent="0.25">
      <c r="A149" s="88" t="s">
        <v>356</v>
      </c>
      <c r="B149" s="198" t="s">
        <v>283</v>
      </c>
      <c r="C149" s="153">
        <v>1</v>
      </c>
      <c r="D149" s="198" t="s">
        <v>145</v>
      </c>
      <c r="E149" s="198" t="s">
        <v>148</v>
      </c>
      <c r="F149" s="111"/>
      <c r="G149" s="112"/>
      <c r="H149" s="112"/>
      <c r="I149" s="199">
        <f>I150</f>
        <v>0</v>
      </c>
      <c r="J149" s="199">
        <f>J150</f>
        <v>0</v>
      </c>
    </row>
    <row r="150" spans="1:10" s="188" customFormat="1" ht="189" hidden="1" x14ac:dyDescent="0.25">
      <c r="A150" s="88" t="s">
        <v>354</v>
      </c>
      <c r="B150" s="198" t="s">
        <v>283</v>
      </c>
      <c r="C150" s="153">
        <v>1</v>
      </c>
      <c r="D150" s="198" t="s">
        <v>145</v>
      </c>
      <c r="E150" s="198" t="s">
        <v>304</v>
      </c>
      <c r="F150" s="111">
        <v>540</v>
      </c>
      <c r="G150" s="112">
        <v>5</v>
      </c>
      <c r="H150" s="112">
        <v>3</v>
      </c>
      <c r="I150" s="199">
        <v>0</v>
      </c>
      <c r="J150" s="199">
        <v>0</v>
      </c>
    </row>
    <row r="151" spans="1:10" s="188" customFormat="1" ht="15.75" x14ac:dyDescent="0.25">
      <c r="A151" s="185" t="s">
        <v>414</v>
      </c>
      <c r="B151" s="186"/>
      <c r="C151" s="186"/>
      <c r="D151" s="186"/>
      <c r="E151" s="186"/>
      <c r="F151" s="186"/>
      <c r="G151" s="186"/>
      <c r="H151" s="186"/>
      <c r="I151" s="187">
        <f>I14+I21+I35+I64+I67+I74+I92+I118+I120+I122+I125+I130+I132+I144</f>
        <v>82371.900000000009</v>
      </c>
      <c r="J151" s="187">
        <f>J14+J21+J35+J64+J67+J74+J92+J118+J120+J122+J125+J130+J132+J144</f>
        <v>81803.500000000015</v>
      </c>
    </row>
  </sheetData>
  <mergeCells count="2">
    <mergeCell ref="B13:E13"/>
    <mergeCell ref="A10:J10"/>
  </mergeCells>
  <pageMargins left="0.78740157480314965" right="0.39370078740157483" top="0.39370078740157483" bottom="0.39370078740157483" header="0.31496062992125984" footer="0.31496062992125984"/>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2:D17"/>
  <sheetViews>
    <sheetView workbookViewId="0">
      <selection activeCell="D3" sqref="D3"/>
    </sheetView>
  </sheetViews>
  <sheetFormatPr defaultRowHeight="12.75" x14ac:dyDescent="0.2"/>
  <cols>
    <col min="1" max="1" width="56.28515625" customWidth="1"/>
    <col min="2" max="3" width="7.85546875" customWidth="1"/>
    <col min="4" max="4" width="18.140625" customWidth="1"/>
  </cols>
  <sheetData>
    <row r="2" spans="1:4" ht="15" customHeight="1" x14ac:dyDescent="0.25">
      <c r="A2" s="213"/>
      <c r="B2" s="213"/>
      <c r="C2" s="213"/>
      <c r="D2" s="78" t="s">
        <v>512</v>
      </c>
    </row>
    <row r="3" spans="1:4" ht="15" customHeight="1" x14ac:dyDescent="0.25">
      <c r="A3" s="213"/>
      <c r="B3" s="213"/>
      <c r="C3" s="213"/>
      <c r="D3" s="78" t="s">
        <v>44</v>
      </c>
    </row>
    <row r="4" spans="1:4" ht="15" customHeight="1" x14ac:dyDescent="0.25">
      <c r="A4" s="213"/>
      <c r="B4" s="213"/>
      <c r="C4" s="213"/>
      <c r="D4" s="78" t="s">
        <v>46</v>
      </c>
    </row>
    <row r="5" spans="1:4" ht="15" customHeight="1" x14ac:dyDescent="0.25">
      <c r="A5" s="213"/>
      <c r="B5" s="213"/>
      <c r="C5" s="213"/>
      <c r="D5" s="78" t="s">
        <v>47</v>
      </c>
    </row>
    <row r="6" spans="1:4" ht="15" customHeight="1" x14ac:dyDescent="0.25">
      <c r="A6" s="213"/>
      <c r="B6" s="213"/>
      <c r="C6" s="213"/>
      <c r="D6" s="78" t="s">
        <v>48</v>
      </c>
    </row>
    <row r="7" spans="1:4" ht="15" customHeight="1" x14ac:dyDescent="0.25">
      <c r="A7" s="213"/>
      <c r="B7" s="213"/>
      <c r="C7" s="213"/>
      <c r="D7" s="78" t="str">
        <f>'Приложение 4'!C7</f>
        <v>от "____" декабря 2018 года №_____</v>
      </c>
    </row>
    <row r="8" spans="1:4" ht="18.75" x14ac:dyDescent="0.2">
      <c r="A8" s="214"/>
      <c r="B8" s="214"/>
      <c r="C8" s="214"/>
      <c r="D8" s="212"/>
    </row>
    <row r="9" spans="1:4" ht="86.25" customHeight="1" x14ac:dyDescent="0.2">
      <c r="A9" s="334" t="s">
        <v>568</v>
      </c>
      <c r="B9" s="334"/>
      <c r="C9" s="334"/>
      <c r="D9" s="334"/>
    </row>
    <row r="10" spans="1:4" ht="15" x14ac:dyDescent="0.2">
      <c r="A10" s="202"/>
      <c r="B10" s="203"/>
      <c r="C10" s="333" t="s">
        <v>3</v>
      </c>
      <c r="D10" s="333"/>
    </row>
    <row r="11" spans="1:4" ht="39" customHeight="1" x14ac:dyDescent="0.2">
      <c r="A11" s="204" t="s">
        <v>136</v>
      </c>
      <c r="B11" s="205" t="s">
        <v>513</v>
      </c>
      <c r="C11" s="205" t="s">
        <v>514</v>
      </c>
      <c r="D11" s="205" t="s">
        <v>28</v>
      </c>
    </row>
    <row r="12" spans="1:4" ht="15.75" x14ac:dyDescent="0.2">
      <c r="A12" s="206" t="s">
        <v>432</v>
      </c>
      <c r="B12" s="207" t="s">
        <v>184</v>
      </c>
      <c r="C12" s="207"/>
      <c r="D12" s="208">
        <f>D13</f>
        <v>100</v>
      </c>
    </row>
    <row r="13" spans="1:4" ht="15.75" x14ac:dyDescent="0.2">
      <c r="A13" s="209" t="s">
        <v>368</v>
      </c>
      <c r="B13" s="186" t="s">
        <v>184</v>
      </c>
      <c r="C13" s="186" t="s">
        <v>184</v>
      </c>
      <c r="D13" s="210">
        <f>'Приложение 10'!J275</f>
        <v>100</v>
      </c>
    </row>
    <row r="14" spans="1:4" ht="15.75" x14ac:dyDescent="0.2">
      <c r="A14" s="206" t="s">
        <v>434</v>
      </c>
      <c r="B14" s="207" t="s">
        <v>279</v>
      </c>
      <c r="C14" s="207"/>
      <c r="D14" s="208">
        <f>D15</f>
        <v>50</v>
      </c>
    </row>
    <row r="15" spans="1:4" ht="15.75" x14ac:dyDescent="0.2">
      <c r="A15" s="209" t="s">
        <v>398</v>
      </c>
      <c r="B15" s="186" t="s">
        <v>279</v>
      </c>
      <c r="C15" s="201" t="s">
        <v>145</v>
      </c>
      <c r="D15" s="210">
        <f>'Приложение 10'!J329</f>
        <v>50</v>
      </c>
    </row>
    <row r="16" spans="1:4" ht="15.75" x14ac:dyDescent="0.2">
      <c r="A16" s="209"/>
      <c r="B16" s="211"/>
      <c r="C16" s="211"/>
      <c r="D16" s="210"/>
    </row>
    <row r="17" spans="1:4" ht="15.75" x14ac:dyDescent="0.2">
      <c r="A17" s="209" t="s">
        <v>414</v>
      </c>
      <c r="B17" s="211"/>
      <c r="C17" s="211"/>
      <c r="D17" s="210">
        <f>D12+D14</f>
        <v>150</v>
      </c>
    </row>
  </sheetData>
  <mergeCells count="2">
    <mergeCell ref="C10:D10"/>
    <mergeCell ref="A9:D9"/>
  </mergeCells>
  <pageMargins left="0.78740157480314965" right="0.39370078740157483" top="0.39370078740157483" bottom="0.39370078740157483" header="0.31496062992125984" footer="0.31496062992125984"/>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2:E17"/>
  <sheetViews>
    <sheetView workbookViewId="0">
      <selection activeCell="E3" sqref="E3"/>
    </sheetView>
  </sheetViews>
  <sheetFormatPr defaultRowHeight="12.75" x14ac:dyDescent="0.2"/>
  <cols>
    <col min="1" max="1" width="41.140625" customWidth="1"/>
    <col min="2" max="3" width="9.28515625" customWidth="1"/>
    <col min="4" max="5" width="13.7109375" customWidth="1"/>
  </cols>
  <sheetData>
    <row r="2" spans="1:5" ht="15" customHeight="1" x14ac:dyDescent="0.25">
      <c r="A2" s="213"/>
      <c r="B2" s="213"/>
      <c r="C2" s="213"/>
      <c r="E2" s="78" t="s">
        <v>515</v>
      </c>
    </row>
    <row r="3" spans="1:5" ht="15" customHeight="1" x14ac:dyDescent="0.25">
      <c r="A3" s="213"/>
      <c r="B3" s="213"/>
      <c r="C3" s="213"/>
      <c r="E3" s="78" t="s">
        <v>44</v>
      </c>
    </row>
    <row r="4" spans="1:5" ht="15" customHeight="1" x14ac:dyDescent="0.25">
      <c r="A4" s="213"/>
      <c r="B4" s="213"/>
      <c r="C4" s="213"/>
      <c r="E4" s="78" t="s">
        <v>46</v>
      </c>
    </row>
    <row r="5" spans="1:5" ht="15" customHeight="1" x14ac:dyDescent="0.25">
      <c r="A5" s="213"/>
      <c r="B5" s="213"/>
      <c r="C5" s="213"/>
      <c r="E5" s="78" t="s">
        <v>47</v>
      </c>
    </row>
    <row r="6" spans="1:5" ht="15" customHeight="1" x14ac:dyDescent="0.25">
      <c r="A6" s="213"/>
      <c r="B6" s="213"/>
      <c r="C6" s="213"/>
      <c r="E6" s="78" t="s">
        <v>48</v>
      </c>
    </row>
    <row r="7" spans="1:5" ht="15" customHeight="1" x14ac:dyDescent="0.25">
      <c r="A7" s="213"/>
      <c r="B7" s="213"/>
      <c r="C7" s="213"/>
      <c r="E7" s="78" t="str">
        <f>'Приложение 4'!C7</f>
        <v>от "____" декабря 2018 года №_____</v>
      </c>
    </row>
    <row r="8" spans="1:5" ht="18.75" x14ac:dyDescent="0.2">
      <c r="A8" s="214"/>
      <c r="B8" s="214"/>
      <c r="C8" s="214"/>
      <c r="D8" s="212"/>
    </row>
    <row r="9" spans="1:5" ht="111.75" customHeight="1" x14ac:dyDescent="0.2">
      <c r="A9" s="334" t="s">
        <v>569</v>
      </c>
      <c r="B9" s="334"/>
      <c r="C9" s="334"/>
      <c r="D9" s="334"/>
      <c r="E9" s="334"/>
    </row>
    <row r="10" spans="1:5" ht="15" x14ac:dyDescent="0.2">
      <c r="A10" s="202"/>
      <c r="B10" s="203"/>
      <c r="C10" s="333"/>
      <c r="D10" s="333"/>
      <c r="E10" s="215" t="s">
        <v>3</v>
      </c>
    </row>
    <row r="11" spans="1:5" ht="39" customHeight="1" x14ac:dyDescent="0.2">
      <c r="A11" s="205" t="s">
        <v>136</v>
      </c>
      <c r="B11" s="205" t="s">
        <v>513</v>
      </c>
      <c r="C11" s="204" t="s">
        <v>516</v>
      </c>
      <c r="D11" s="205" t="s">
        <v>51</v>
      </c>
      <c r="E11" s="205" t="s">
        <v>52</v>
      </c>
    </row>
    <row r="12" spans="1:5" ht="15.75" x14ac:dyDescent="0.2">
      <c r="A12" s="206" t="s">
        <v>432</v>
      </c>
      <c r="B12" s="207" t="s">
        <v>184</v>
      </c>
      <c r="C12" s="207"/>
      <c r="D12" s="208">
        <f>D13</f>
        <v>100</v>
      </c>
      <c r="E12" s="208">
        <f>E13</f>
        <v>100</v>
      </c>
    </row>
    <row r="13" spans="1:5" ht="15.75" x14ac:dyDescent="0.2">
      <c r="A13" s="209" t="s">
        <v>368</v>
      </c>
      <c r="B13" s="186" t="s">
        <v>184</v>
      </c>
      <c r="C13" s="186" t="s">
        <v>184</v>
      </c>
      <c r="D13" s="210">
        <f>'Приложение 11'!J260</f>
        <v>100</v>
      </c>
      <c r="E13" s="210">
        <f>'Приложение 11'!K260</f>
        <v>100</v>
      </c>
    </row>
    <row r="14" spans="1:5" ht="15.75" x14ac:dyDescent="0.2">
      <c r="A14" s="206" t="s">
        <v>434</v>
      </c>
      <c r="B14" s="207" t="s">
        <v>279</v>
      </c>
      <c r="C14" s="207"/>
      <c r="D14" s="208">
        <f>D15</f>
        <v>50</v>
      </c>
      <c r="E14" s="208">
        <f>E15</f>
        <v>50</v>
      </c>
    </row>
    <row r="15" spans="1:5" ht="15.75" x14ac:dyDescent="0.2">
      <c r="A15" s="209" t="s">
        <v>398</v>
      </c>
      <c r="B15" s="186" t="s">
        <v>279</v>
      </c>
      <c r="C15" s="201" t="s">
        <v>145</v>
      </c>
      <c r="D15" s="210">
        <f>'Приложение 11'!J312</f>
        <v>50</v>
      </c>
      <c r="E15" s="210">
        <f>'Приложение 11'!K312</f>
        <v>50</v>
      </c>
    </row>
    <row r="16" spans="1:5" ht="15.75" x14ac:dyDescent="0.2">
      <c r="A16" s="209"/>
      <c r="B16" s="211"/>
      <c r="C16" s="211"/>
      <c r="D16" s="210"/>
      <c r="E16" s="210"/>
    </row>
    <row r="17" spans="1:5" ht="15.75" x14ac:dyDescent="0.2">
      <c r="A17" s="209" t="s">
        <v>414</v>
      </c>
      <c r="B17" s="211"/>
      <c r="C17" s="211"/>
      <c r="D17" s="210">
        <f>D12+D14</f>
        <v>150</v>
      </c>
      <c r="E17" s="210">
        <f>E12+E14</f>
        <v>150</v>
      </c>
    </row>
  </sheetData>
  <mergeCells count="2">
    <mergeCell ref="C10:D10"/>
    <mergeCell ref="A9:E9"/>
  </mergeCells>
  <pageMargins left="0.78740157480314965" right="0.39370078740157483" top="0.39370078740157483" bottom="0.39370078740157483" header="0.31496062992125984" footer="0.31496062992125984"/>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1:E20"/>
  <sheetViews>
    <sheetView view="pageBreakPreview" zoomScaleNormal="100" zoomScaleSheetLayoutView="100" workbookViewId="0">
      <selection activeCell="E3" sqref="E3"/>
    </sheetView>
  </sheetViews>
  <sheetFormatPr defaultRowHeight="12.75" x14ac:dyDescent="0.2"/>
  <cols>
    <col min="1" max="1" width="3.140625" style="216" customWidth="1"/>
    <col min="2" max="2" width="47.7109375" style="216" customWidth="1"/>
    <col min="3" max="5" width="13.28515625" style="216" customWidth="1"/>
    <col min="6" max="6" width="6.42578125" style="216" customWidth="1"/>
    <col min="7" max="16384" width="9.140625" style="216"/>
  </cols>
  <sheetData>
    <row r="1" spans="1:5" ht="15.75" x14ac:dyDescent="0.25">
      <c r="E1" s="217"/>
    </row>
    <row r="2" spans="1:5" ht="15.75" x14ac:dyDescent="0.25">
      <c r="E2" s="78" t="s">
        <v>517</v>
      </c>
    </row>
    <row r="3" spans="1:5" ht="15.75" x14ac:dyDescent="0.25">
      <c r="E3" s="78" t="s">
        <v>44</v>
      </c>
    </row>
    <row r="4" spans="1:5" ht="15.75" x14ac:dyDescent="0.25">
      <c r="E4" s="78" t="s">
        <v>46</v>
      </c>
    </row>
    <row r="5" spans="1:5" ht="15.75" x14ac:dyDescent="0.25">
      <c r="E5" s="78" t="s">
        <v>47</v>
      </c>
    </row>
    <row r="6" spans="1:5" ht="15.75" x14ac:dyDescent="0.25">
      <c r="E6" s="78" t="s">
        <v>48</v>
      </c>
    </row>
    <row r="7" spans="1:5" ht="15.75" x14ac:dyDescent="0.25">
      <c r="E7" s="78" t="str">
        <f>'Приложение 4'!C7</f>
        <v>от "____" декабря 2018 года №_____</v>
      </c>
    </row>
    <row r="8" spans="1:5" ht="79.5" customHeight="1" x14ac:dyDescent="0.3">
      <c r="B8" s="335" t="s">
        <v>523</v>
      </c>
      <c r="C8" s="335"/>
      <c r="D8" s="335"/>
      <c r="E8" s="335"/>
    </row>
    <row r="9" spans="1:5" ht="12.6" customHeight="1" x14ac:dyDescent="0.2">
      <c r="B9" s="336"/>
      <c r="C9" s="336"/>
      <c r="D9" s="336"/>
      <c r="E9" s="336"/>
    </row>
    <row r="10" spans="1:5" ht="10.9" customHeight="1" x14ac:dyDescent="0.2">
      <c r="B10" s="218"/>
      <c r="E10" s="219" t="s">
        <v>518</v>
      </c>
    </row>
    <row r="11" spans="1:5" ht="43.15" customHeight="1" x14ac:dyDescent="0.2">
      <c r="A11" s="220"/>
      <c r="B11" s="241" t="s">
        <v>519</v>
      </c>
      <c r="C11" s="221" t="s">
        <v>520</v>
      </c>
      <c r="D11" s="221" t="s">
        <v>521</v>
      </c>
      <c r="E11" s="221" t="s">
        <v>524</v>
      </c>
    </row>
    <row r="12" spans="1:5" ht="15.75" x14ac:dyDescent="0.25">
      <c r="A12" s="237">
        <v>1</v>
      </c>
      <c r="B12" s="238" t="s">
        <v>42</v>
      </c>
      <c r="C12" s="239">
        <f>'Приложение 4'!C22*0.32</f>
        <v>15602.496000000001</v>
      </c>
      <c r="D12" s="239">
        <f>'Приложение 5'!C22*0.32</f>
        <v>15683.583999999999</v>
      </c>
      <c r="E12" s="239">
        <f>'Приложение 5'!D22*0.32</f>
        <v>15765.12</v>
      </c>
    </row>
    <row r="13" spans="1:5" ht="18" customHeight="1" x14ac:dyDescent="0.25">
      <c r="A13" s="240"/>
      <c r="B13" s="242" t="s">
        <v>414</v>
      </c>
      <c r="C13" s="239">
        <f>SUM(C12:C12)</f>
        <v>15602.496000000001</v>
      </c>
      <c r="D13" s="239">
        <f>SUM(D12:D12)</f>
        <v>15683.583999999999</v>
      </c>
      <c r="E13" s="239">
        <f>SUM(E12:E12)</f>
        <v>15765.12</v>
      </c>
    </row>
    <row r="16" spans="1:5" x14ac:dyDescent="0.2">
      <c r="C16" s="222">
        <f>'Приложение 10'!J159</f>
        <v>15602.5</v>
      </c>
      <c r="D16" s="222">
        <f>'Приложение 11'!J149</f>
        <v>15683.6</v>
      </c>
      <c r="E16" s="222">
        <f>'Приложение 11'!K149</f>
        <v>15765.1</v>
      </c>
    </row>
    <row r="17" spans="3:5" x14ac:dyDescent="0.2">
      <c r="C17" s="222">
        <f>C13-C16</f>
        <v>-3.9999999989959178E-3</v>
      </c>
      <c r="D17" s="222">
        <f>D13-D16</f>
        <v>-1.600000000144064E-2</v>
      </c>
      <c r="E17" s="222">
        <f>E13-E16</f>
        <v>2.0000000000436557E-2</v>
      </c>
    </row>
    <row r="18" spans="3:5" x14ac:dyDescent="0.2">
      <c r="C18" s="222"/>
      <c r="D18" s="222"/>
      <c r="E18" s="222"/>
    </row>
    <row r="19" spans="3:5" x14ac:dyDescent="0.2">
      <c r="C19" s="222"/>
      <c r="D19" s="222"/>
      <c r="E19" s="222"/>
    </row>
    <row r="20" spans="3:5" x14ac:dyDescent="0.2">
      <c r="C20" s="222"/>
      <c r="D20" s="222"/>
      <c r="E20" s="222"/>
    </row>
  </sheetData>
  <mergeCells count="2">
    <mergeCell ref="B8:E8"/>
    <mergeCell ref="B9:E9"/>
  </mergeCells>
  <pageMargins left="0.78740157480314965" right="0.19685039370078741" top="0.39370078740157483" bottom="0.39370078740157483" header="0" footer="0"/>
  <pageSetup paperSize="9" scale="9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1:R26"/>
  <sheetViews>
    <sheetView showGridLines="0" view="pageBreakPreview" zoomScaleSheetLayoutView="100" workbookViewId="0">
      <selection activeCell="J3" sqref="J3"/>
    </sheetView>
  </sheetViews>
  <sheetFormatPr defaultRowHeight="12.75" x14ac:dyDescent="0.2"/>
  <cols>
    <col min="1" max="1" width="4" style="223" customWidth="1"/>
    <col min="2" max="2" width="58.140625" style="223" customWidth="1"/>
    <col min="3" max="3" width="4.42578125" style="223" customWidth="1"/>
    <col min="4" max="4" width="4.5703125" style="223" customWidth="1"/>
    <col min="5" max="7" width="3.5703125" style="223" customWidth="1"/>
    <col min="8" max="8" width="6.7109375" style="223" customWidth="1"/>
    <col min="9" max="9" width="6.5703125" style="223" customWidth="1"/>
    <col min="10" max="10" width="10.28515625" style="223" customWidth="1"/>
    <col min="11" max="11" width="14.140625" style="223" customWidth="1"/>
    <col min="12" max="12" width="15.140625" style="223" customWidth="1"/>
    <col min="13" max="13" width="13.42578125" style="223" customWidth="1"/>
    <col min="14" max="14" width="11.85546875" style="223" customWidth="1"/>
    <col min="15" max="15" width="13" style="223" customWidth="1"/>
    <col min="16" max="16" width="9.42578125" style="223" customWidth="1"/>
    <col min="17" max="17" width="2.42578125" style="223" customWidth="1"/>
    <col min="18" max="246" width="9.140625" style="223" customWidth="1"/>
    <col min="247" max="16384" width="9.140625" style="223"/>
  </cols>
  <sheetData>
    <row r="1" spans="1:18" ht="15.75" x14ac:dyDescent="0.25">
      <c r="J1" s="78"/>
    </row>
    <row r="2" spans="1:18" ht="15.75" x14ac:dyDescent="0.25">
      <c r="J2" s="78" t="s">
        <v>522</v>
      </c>
    </row>
    <row r="3" spans="1:18" ht="15.75" x14ac:dyDescent="0.25">
      <c r="J3" s="78" t="s">
        <v>44</v>
      </c>
    </row>
    <row r="4" spans="1:18" ht="15.75" x14ac:dyDescent="0.25">
      <c r="J4" s="78" t="s">
        <v>46</v>
      </c>
    </row>
    <row r="5" spans="1:18" ht="15.75" x14ac:dyDescent="0.25">
      <c r="J5" s="78" t="s">
        <v>47</v>
      </c>
    </row>
    <row r="6" spans="1:18" ht="15.75" x14ac:dyDescent="0.25">
      <c r="J6" s="78" t="s">
        <v>48</v>
      </c>
    </row>
    <row r="7" spans="1:18" ht="15.75" x14ac:dyDescent="0.25">
      <c r="J7" s="78" t="str">
        <f>'Приложение 4'!C7</f>
        <v>от "____" декабря 2018 года №_____</v>
      </c>
    </row>
    <row r="8" spans="1:18" ht="163.5" customHeight="1" x14ac:dyDescent="0.2">
      <c r="A8" s="225"/>
      <c r="B8" s="337" t="s">
        <v>529</v>
      </c>
      <c r="C8" s="337"/>
      <c r="D8" s="337"/>
      <c r="E8" s="337"/>
      <c r="F8" s="337"/>
      <c r="G8" s="337"/>
      <c r="H8" s="337"/>
      <c r="I8" s="337"/>
      <c r="J8" s="337"/>
      <c r="K8" s="224"/>
      <c r="L8" s="224"/>
      <c r="M8" s="224"/>
      <c r="N8" s="224"/>
      <c r="O8" s="224"/>
      <c r="P8" s="224"/>
      <c r="Q8" s="224"/>
    </row>
    <row r="9" spans="1:18" ht="18.75" x14ac:dyDescent="0.2">
      <c r="A9" s="226"/>
      <c r="B9" s="227"/>
      <c r="C9" s="227"/>
      <c r="D9" s="227"/>
      <c r="E9" s="227"/>
      <c r="F9" s="227"/>
      <c r="G9" s="227"/>
      <c r="H9" s="227"/>
      <c r="I9" s="338" t="s">
        <v>3</v>
      </c>
      <c r="J9" s="338"/>
      <c r="K9" s="224"/>
      <c r="L9" s="224"/>
      <c r="M9" s="224"/>
      <c r="N9" s="224"/>
      <c r="O9" s="224"/>
      <c r="P9" s="224"/>
      <c r="Q9" s="224"/>
    </row>
    <row r="10" spans="1:18" ht="94.5" customHeight="1" x14ac:dyDescent="0.2">
      <c r="A10" s="229" t="s">
        <v>525</v>
      </c>
      <c r="B10" s="149" t="s">
        <v>136</v>
      </c>
      <c r="C10" s="149" t="s">
        <v>137</v>
      </c>
      <c r="D10" s="149" t="s">
        <v>138</v>
      </c>
      <c r="E10" s="339" t="s">
        <v>139</v>
      </c>
      <c r="F10" s="339"/>
      <c r="G10" s="339"/>
      <c r="H10" s="339"/>
      <c r="I10" s="149" t="s">
        <v>442</v>
      </c>
      <c r="J10" s="149" t="s">
        <v>28</v>
      </c>
      <c r="K10" s="230"/>
      <c r="L10" s="230"/>
      <c r="M10" s="230"/>
      <c r="N10" s="230"/>
      <c r="O10" s="230"/>
      <c r="P10" s="230"/>
      <c r="Q10" s="231"/>
      <c r="R10" s="232"/>
    </row>
    <row r="11" spans="1:18" ht="63" x14ac:dyDescent="0.2">
      <c r="A11" s="243">
        <v>1</v>
      </c>
      <c r="B11" s="244" t="s">
        <v>526</v>
      </c>
      <c r="C11" s="245" t="s">
        <v>426</v>
      </c>
      <c r="D11" s="245" t="s">
        <v>426</v>
      </c>
      <c r="E11" s="246" t="s">
        <v>426</v>
      </c>
      <c r="F11" s="243" t="s">
        <v>426</v>
      </c>
      <c r="G11" s="243"/>
      <c r="H11" s="247" t="s">
        <v>426</v>
      </c>
      <c r="I11" s="248" t="s">
        <v>426</v>
      </c>
      <c r="J11" s="249">
        <f>J12</f>
        <v>500</v>
      </c>
      <c r="K11" s="224"/>
      <c r="L11" s="224"/>
      <c r="M11" s="224"/>
      <c r="N11" s="224"/>
      <c r="O11" s="224"/>
      <c r="P11" s="224"/>
      <c r="Q11" s="224"/>
    </row>
    <row r="12" spans="1:18" s="234" customFormat="1" ht="15.75" x14ac:dyDescent="0.25">
      <c r="A12" s="245" t="s">
        <v>426</v>
      </c>
      <c r="B12" s="114" t="s">
        <v>398</v>
      </c>
      <c r="C12" s="116" t="s">
        <v>279</v>
      </c>
      <c r="D12" s="116" t="s">
        <v>145</v>
      </c>
      <c r="E12" s="116"/>
      <c r="F12" s="116"/>
      <c r="G12" s="116"/>
      <c r="H12" s="116"/>
      <c r="I12" s="117"/>
      <c r="J12" s="249">
        <f>J13</f>
        <v>500</v>
      </c>
      <c r="K12" s="233"/>
      <c r="L12" s="233"/>
      <c r="M12" s="233"/>
      <c r="N12" s="233"/>
      <c r="O12" s="233"/>
      <c r="P12" s="233"/>
      <c r="Q12" s="233"/>
    </row>
    <row r="13" spans="1:18" ht="30.75" customHeight="1" x14ac:dyDescent="0.25">
      <c r="A13" s="245" t="s">
        <v>426</v>
      </c>
      <c r="B13" s="88" t="s">
        <v>399</v>
      </c>
      <c r="C13" s="116" t="s">
        <v>279</v>
      </c>
      <c r="D13" s="116" t="s">
        <v>145</v>
      </c>
      <c r="E13" s="116" t="s">
        <v>400</v>
      </c>
      <c r="F13" s="117"/>
      <c r="G13" s="116"/>
      <c r="H13" s="116"/>
      <c r="I13" s="117"/>
      <c r="J13" s="249">
        <f>J14</f>
        <v>500</v>
      </c>
      <c r="K13" s="224"/>
      <c r="L13" s="224"/>
      <c r="M13" s="224"/>
      <c r="N13" s="224"/>
      <c r="O13" s="224"/>
      <c r="P13" s="224"/>
      <c r="Q13" s="224"/>
    </row>
    <row r="14" spans="1:18" ht="15.75" x14ac:dyDescent="0.25">
      <c r="A14" s="245" t="s">
        <v>426</v>
      </c>
      <c r="B14" s="88" t="s">
        <v>401</v>
      </c>
      <c r="C14" s="116" t="s">
        <v>279</v>
      </c>
      <c r="D14" s="116" t="s">
        <v>145</v>
      </c>
      <c r="E14" s="116" t="s">
        <v>400</v>
      </c>
      <c r="F14" s="117">
        <v>3</v>
      </c>
      <c r="G14" s="116"/>
      <c r="H14" s="116"/>
      <c r="I14" s="117"/>
      <c r="J14" s="249">
        <f>J15</f>
        <v>500</v>
      </c>
      <c r="K14" s="224"/>
      <c r="L14" s="224"/>
      <c r="M14" s="224"/>
      <c r="N14" s="224"/>
      <c r="O14" s="224"/>
      <c r="P14" s="224"/>
      <c r="Q14" s="224"/>
    </row>
    <row r="15" spans="1:18" ht="31.5" x14ac:dyDescent="0.25">
      <c r="A15" s="245" t="s">
        <v>426</v>
      </c>
      <c r="B15" s="88" t="s">
        <v>402</v>
      </c>
      <c r="C15" s="116" t="s">
        <v>279</v>
      </c>
      <c r="D15" s="116" t="s">
        <v>145</v>
      </c>
      <c r="E15" s="116" t="s">
        <v>400</v>
      </c>
      <c r="F15" s="117">
        <v>3</v>
      </c>
      <c r="G15" s="116" t="s">
        <v>150</v>
      </c>
      <c r="H15" s="116" t="s">
        <v>403</v>
      </c>
      <c r="I15" s="117"/>
      <c r="J15" s="249">
        <f>J16</f>
        <v>500</v>
      </c>
      <c r="K15" s="224"/>
      <c r="L15" s="224"/>
      <c r="M15" s="224"/>
      <c r="N15" s="224"/>
      <c r="O15" s="224"/>
      <c r="P15" s="224"/>
      <c r="Q15" s="224"/>
    </row>
    <row r="16" spans="1:18" ht="47.25" x14ac:dyDescent="0.25">
      <c r="A16" s="245" t="s">
        <v>426</v>
      </c>
      <c r="B16" s="88" t="s">
        <v>311</v>
      </c>
      <c r="C16" s="116" t="s">
        <v>279</v>
      </c>
      <c r="D16" s="116" t="s">
        <v>145</v>
      </c>
      <c r="E16" s="116" t="s">
        <v>400</v>
      </c>
      <c r="F16" s="117">
        <v>3</v>
      </c>
      <c r="G16" s="116" t="s">
        <v>150</v>
      </c>
      <c r="H16" s="116" t="s">
        <v>403</v>
      </c>
      <c r="I16" s="117">
        <v>810</v>
      </c>
      <c r="J16" s="249">
        <f>'Приложение 10'!J325</f>
        <v>500</v>
      </c>
      <c r="K16" s="224"/>
      <c r="L16" s="224"/>
      <c r="M16" s="224"/>
      <c r="N16" s="224"/>
      <c r="O16" s="224"/>
      <c r="P16" s="224"/>
      <c r="Q16" s="224"/>
    </row>
    <row r="17" spans="1:17" ht="63" x14ac:dyDescent="0.2">
      <c r="A17" s="243">
        <v>2</v>
      </c>
      <c r="B17" s="244" t="s">
        <v>527</v>
      </c>
      <c r="C17" s="245" t="s">
        <v>426</v>
      </c>
      <c r="D17" s="245" t="s">
        <v>426</v>
      </c>
      <c r="E17" s="246" t="s">
        <v>426</v>
      </c>
      <c r="F17" s="243" t="s">
        <v>426</v>
      </c>
      <c r="G17" s="243"/>
      <c r="H17" s="247" t="s">
        <v>426</v>
      </c>
      <c r="I17" s="248" t="s">
        <v>426</v>
      </c>
      <c r="J17" s="249">
        <f>J18</f>
        <v>50</v>
      </c>
      <c r="K17" s="224"/>
      <c r="L17" s="224"/>
      <c r="M17" s="224"/>
      <c r="N17" s="224"/>
      <c r="O17" s="224"/>
      <c r="P17" s="224"/>
      <c r="Q17" s="224"/>
    </row>
    <row r="18" spans="1:17" ht="15.75" x14ac:dyDescent="0.25">
      <c r="A18" s="245" t="s">
        <v>426</v>
      </c>
      <c r="B18" s="114" t="s">
        <v>398</v>
      </c>
      <c r="C18" s="245">
        <v>10</v>
      </c>
      <c r="D18" s="245">
        <v>3</v>
      </c>
      <c r="E18" s="246"/>
      <c r="F18" s="243"/>
      <c r="G18" s="243"/>
      <c r="H18" s="247"/>
      <c r="I18" s="248" t="s">
        <v>426</v>
      </c>
      <c r="J18" s="249">
        <f>J19</f>
        <v>50</v>
      </c>
      <c r="K18" s="224"/>
      <c r="L18" s="224"/>
      <c r="M18" s="224"/>
      <c r="N18" s="224"/>
      <c r="O18" s="224"/>
      <c r="P18" s="224"/>
      <c r="Q18" s="224"/>
    </row>
    <row r="19" spans="1:17" ht="15.75" x14ac:dyDescent="0.25">
      <c r="A19" s="245"/>
      <c r="B19" s="88" t="s">
        <v>248</v>
      </c>
      <c r="C19" s="116" t="s">
        <v>279</v>
      </c>
      <c r="D19" s="116" t="s">
        <v>145</v>
      </c>
      <c r="E19" s="116" t="s">
        <v>249</v>
      </c>
      <c r="F19" s="117"/>
      <c r="G19" s="116"/>
      <c r="H19" s="122"/>
      <c r="I19" s="117"/>
      <c r="J19" s="249">
        <f>J20</f>
        <v>50</v>
      </c>
      <c r="K19" s="224"/>
      <c r="L19" s="224"/>
      <c r="M19" s="224"/>
      <c r="N19" s="224"/>
      <c r="O19" s="224"/>
      <c r="P19" s="224"/>
      <c r="Q19" s="224"/>
    </row>
    <row r="20" spans="1:17" ht="15.75" x14ac:dyDescent="0.25">
      <c r="A20" s="245" t="s">
        <v>426</v>
      </c>
      <c r="B20" s="88" t="s">
        <v>250</v>
      </c>
      <c r="C20" s="116" t="s">
        <v>279</v>
      </c>
      <c r="D20" s="116" t="s">
        <v>145</v>
      </c>
      <c r="E20" s="116" t="s">
        <v>249</v>
      </c>
      <c r="F20" s="117">
        <v>9</v>
      </c>
      <c r="G20" s="116"/>
      <c r="H20" s="122"/>
      <c r="I20" s="117"/>
      <c r="J20" s="249">
        <f>J21</f>
        <v>50</v>
      </c>
      <c r="K20" s="224"/>
      <c r="L20" s="224"/>
      <c r="M20" s="224"/>
      <c r="N20" s="224"/>
      <c r="O20" s="224"/>
      <c r="P20" s="224"/>
      <c r="Q20" s="224"/>
    </row>
    <row r="21" spans="1:17" ht="15.75" x14ac:dyDescent="0.25">
      <c r="A21" s="245" t="s">
        <v>426</v>
      </c>
      <c r="B21" s="88" t="s">
        <v>404</v>
      </c>
      <c r="C21" s="116" t="s">
        <v>279</v>
      </c>
      <c r="D21" s="116" t="s">
        <v>145</v>
      </c>
      <c r="E21" s="116" t="s">
        <v>249</v>
      </c>
      <c r="F21" s="117">
        <v>9</v>
      </c>
      <c r="G21" s="116" t="s">
        <v>150</v>
      </c>
      <c r="H21" s="122" t="s">
        <v>405</v>
      </c>
      <c r="I21" s="117"/>
      <c r="J21" s="249">
        <f>J22</f>
        <v>50</v>
      </c>
      <c r="K21" s="224"/>
      <c r="L21" s="224"/>
      <c r="M21" s="224"/>
      <c r="N21" s="224"/>
      <c r="O21" s="224"/>
      <c r="P21" s="224"/>
      <c r="Q21" s="224"/>
    </row>
    <row r="22" spans="1:17" ht="31.5" x14ac:dyDescent="0.25">
      <c r="A22" s="245" t="s">
        <v>426</v>
      </c>
      <c r="B22" s="88" t="s">
        <v>406</v>
      </c>
      <c r="C22" s="116" t="s">
        <v>279</v>
      </c>
      <c r="D22" s="116" t="s">
        <v>145</v>
      </c>
      <c r="E22" s="116" t="s">
        <v>249</v>
      </c>
      <c r="F22" s="117">
        <v>9</v>
      </c>
      <c r="G22" s="116" t="s">
        <v>150</v>
      </c>
      <c r="H22" s="122" t="s">
        <v>405</v>
      </c>
      <c r="I22" s="117">
        <v>310</v>
      </c>
      <c r="J22" s="249">
        <f>'Приложение 11'!J312</f>
        <v>50</v>
      </c>
      <c r="K22" s="224"/>
      <c r="L22" s="224"/>
      <c r="M22" s="224"/>
      <c r="N22" s="224"/>
      <c r="O22" s="224"/>
      <c r="P22" s="224"/>
      <c r="Q22" s="224"/>
    </row>
    <row r="23" spans="1:17" ht="15.75" x14ac:dyDescent="0.2">
      <c r="A23" s="250" t="s">
        <v>426</v>
      </c>
      <c r="B23" s="251" t="s">
        <v>414</v>
      </c>
      <c r="C23" s="245" t="s">
        <v>426</v>
      </c>
      <c r="D23" s="245" t="s">
        <v>426</v>
      </c>
      <c r="E23" s="245" t="s">
        <v>426</v>
      </c>
      <c r="F23" s="243" t="s">
        <v>426</v>
      </c>
      <c r="G23" s="243"/>
      <c r="H23" s="252" t="s">
        <v>426</v>
      </c>
      <c r="I23" s="248" t="s">
        <v>426</v>
      </c>
      <c r="J23" s="249">
        <f>J11+J17</f>
        <v>550</v>
      </c>
      <c r="K23" s="224"/>
      <c r="L23" s="224"/>
      <c r="M23" s="224"/>
      <c r="N23" s="224"/>
      <c r="O23" s="224"/>
      <c r="P23" s="224"/>
      <c r="Q23" s="224"/>
    </row>
    <row r="24" spans="1:17" x14ac:dyDescent="0.2">
      <c r="A24" s="224"/>
      <c r="B24" s="224"/>
      <c r="C24" s="224"/>
      <c r="D24" s="224"/>
      <c r="E24" s="224"/>
      <c r="F24" s="224"/>
      <c r="G24" s="224"/>
      <c r="H24" s="224"/>
      <c r="I24" s="224"/>
      <c r="J24" s="224"/>
      <c r="K24" s="224"/>
      <c r="L24" s="224"/>
      <c r="M24" s="224"/>
      <c r="N24" s="224"/>
      <c r="O24" s="224"/>
      <c r="P24" s="224"/>
      <c r="Q24" s="224"/>
    </row>
    <row r="25" spans="1:17" x14ac:dyDescent="0.2">
      <c r="A25" s="224"/>
      <c r="B25" s="224"/>
      <c r="C25" s="224"/>
      <c r="D25" s="224"/>
      <c r="E25" s="224"/>
      <c r="F25" s="224"/>
      <c r="G25" s="224"/>
      <c r="H25" s="224"/>
      <c r="I25" s="224"/>
      <c r="J25" s="224"/>
      <c r="K25" s="224"/>
      <c r="L25" s="224"/>
      <c r="M25" s="224"/>
      <c r="N25" s="224"/>
      <c r="O25" s="224"/>
      <c r="P25" s="224"/>
      <c r="Q25" s="224"/>
    </row>
    <row r="26" spans="1:17" ht="15.75" x14ac:dyDescent="0.25">
      <c r="A26" s="235"/>
      <c r="B26" s="224"/>
      <c r="C26" s="224"/>
      <c r="D26" s="224"/>
      <c r="E26" s="224"/>
      <c r="F26" s="224"/>
      <c r="G26" s="224"/>
      <c r="H26" s="224"/>
      <c r="I26" s="224"/>
      <c r="J26" s="236"/>
      <c r="K26" s="224"/>
      <c r="L26" s="224"/>
      <c r="M26" s="224"/>
      <c r="N26" s="224"/>
      <c r="O26" s="224"/>
      <c r="P26" s="224"/>
      <c r="Q26" s="224"/>
    </row>
  </sheetData>
  <mergeCells count="3">
    <mergeCell ref="B8:J8"/>
    <mergeCell ref="I9:J9"/>
    <mergeCell ref="E10:H10"/>
  </mergeCells>
  <pageMargins left="0.78740157480314965" right="0.39370078740157483" top="0.39370078740157483" bottom="0.39370078740157483" header="0.19685039370078741" footer="0.19685039370078741"/>
  <pageSetup scale="90" fitToHeight="0" orientation="portrait" r:id="rId1"/>
  <headerFooter scaleWithDoc="0"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1:Q27"/>
  <sheetViews>
    <sheetView showGridLines="0" zoomScaleNormal="100" zoomScaleSheetLayoutView="100" workbookViewId="0">
      <selection activeCell="K3" sqref="K3"/>
    </sheetView>
  </sheetViews>
  <sheetFormatPr defaultRowHeight="12.75" x14ac:dyDescent="0.2"/>
  <cols>
    <col min="1" max="1" width="4" style="223" customWidth="1"/>
    <col min="2" max="2" width="43.28515625" style="223" customWidth="1"/>
    <col min="3" max="3" width="4.42578125" style="223" customWidth="1"/>
    <col min="4" max="4" width="4.5703125" style="223" customWidth="1"/>
    <col min="5" max="7" width="3.5703125" style="223" customWidth="1"/>
    <col min="8" max="8" width="6.7109375" style="223" customWidth="1"/>
    <col min="9" max="9" width="6.5703125" style="223" customWidth="1"/>
    <col min="10" max="11" width="12.28515625" style="223" customWidth="1"/>
    <col min="12" max="12" width="13.42578125" style="223" customWidth="1"/>
    <col min="13" max="13" width="11.85546875" style="223" customWidth="1"/>
    <col min="14" max="14" width="13" style="223" customWidth="1"/>
    <col min="15" max="15" width="9.42578125" style="223" customWidth="1"/>
    <col min="16" max="16" width="2.42578125" style="223" customWidth="1"/>
    <col min="17" max="245" width="9.140625" style="223" customWidth="1"/>
    <col min="246" max="16384" width="9.140625" style="223"/>
  </cols>
  <sheetData>
    <row r="1" spans="1:17" ht="15.75" x14ac:dyDescent="0.25">
      <c r="J1" s="78"/>
    </row>
    <row r="2" spans="1:17" ht="15.75" x14ac:dyDescent="0.25">
      <c r="K2" s="78" t="s">
        <v>528</v>
      </c>
    </row>
    <row r="3" spans="1:17" ht="15.75" x14ac:dyDescent="0.25">
      <c r="K3" s="78" t="s">
        <v>44</v>
      </c>
    </row>
    <row r="4" spans="1:17" ht="15.75" x14ac:dyDescent="0.25">
      <c r="K4" s="78" t="s">
        <v>46</v>
      </c>
    </row>
    <row r="5" spans="1:17" ht="15.75" x14ac:dyDescent="0.25">
      <c r="K5" s="78" t="s">
        <v>47</v>
      </c>
    </row>
    <row r="6" spans="1:17" ht="15.75" x14ac:dyDescent="0.25">
      <c r="K6" s="78" t="s">
        <v>48</v>
      </c>
    </row>
    <row r="7" spans="1:17" ht="15.75" x14ac:dyDescent="0.25">
      <c r="K7" s="78" t="str">
        <f>'Приложение 4'!C7</f>
        <v>от "____" декабря 2018 года №_____</v>
      </c>
    </row>
    <row r="8" spans="1:17" ht="135.75" customHeight="1" x14ac:dyDescent="0.2">
      <c r="A8" s="337" t="s">
        <v>531</v>
      </c>
      <c r="B8" s="337"/>
      <c r="C8" s="337"/>
      <c r="D8" s="337"/>
      <c r="E8" s="337"/>
      <c r="F8" s="337"/>
      <c r="G8" s="337"/>
      <c r="H8" s="337"/>
      <c r="I8" s="337"/>
      <c r="J8" s="337"/>
      <c r="K8" s="337"/>
      <c r="L8" s="224"/>
      <c r="M8" s="224"/>
      <c r="N8" s="224"/>
      <c r="O8" s="224"/>
      <c r="P8" s="224"/>
    </row>
    <row r="9" spans="1:17" ht="18.75" x14ac:dyDescent="0.2">
      <c r="A9" s="226"/>
      <c r="B9" s="227"/>
      <c r="C9" s="227"/>
      <c r="D9" s="227"/>
      <c r="E9" s="227"/>
      <c r="F9" s="227"/>
      <c r="G9" s="227"/>
      <c r="H9" s="227"/>
      <c r="I9" s="338"/>
      <c r="J9" s="338"/>
      <c r="K9" s="228" t="s">
        <v>3</v>
      </c>
      <c r="L9" s="224"/>
      <c r="M9" s="224"/>
      <c r="N9" s="224"/>
      <c r="O9" s="224"/>
      <c r="P9" s="224"/>
    </row>
    <row r="10" spans="1:17" ht="94.5" customHeight="1" x14ac:dyDescent="0.2">
      <c r="A10" s="340" t="s">
        <v>525</v>
      </c>
      <c r="B10" s="324" t="s">
        <v>136</v>
      </c>
      <c r="C10" s="324" t="s">
        <v>1</v>
      </c>
      <c r="D10" s="324"/>
      <c r="E10" s="324"/>
      <c r="F10" s="324"/>
      <c r="G10" s="324"/>
      <c r="H10" s="324"/>
      <c r="I10" s="324"/>
      <c r="J10" s="324" t="s">
        <v>51</v>
      </c>
      <c r="K10" s="324" t="s">
        <v>52</v>
      </c>
      <c r="L10" s="230"/>
      <c r="M10" s="230"/>
      <c r="N10" s="230"/>
      <c r="O10" s="230"/>
      <c r="P10" s="231"/>
      <c r="Q10" s="232"/>
    </row>
    <row r="11" spans="1:17" ht="141.75" x14ac:dyDescent="0.2">
      <c r="A11" s="340"/>
      <c r="B11" s="324"/>
      <c r="C11" s="148" t="s">
        <v>137</v>
      </c>
      <c r="D11" s="148" t="s">
        <v>138</v>
      </c>
      <c r="E11" s="325" t="s">
        <v>139</v>
      </c>
      <c r="F11" s="325"/>
      <c r="G11" s="325"/>
      <c r="H11" s="325"/>
      <c r="I11" s="148" t="s">
        <v>140</v>
      </c>
      <c r="J11" s="324"/>
      <c r="K11" s="324"/>
      <c r="L11" s="224"/>
      <c r="M11" s="224"/>
      <c r="N11" s="224"/>
      <c r="O11" s="224"/>
      <c r="P11" s="224"/>
    </row>
    <row r="12" spans="1:17" ht="78.75" x14ac:dyDescent="0.2">
      <c r="A12" s="243">
        <v>1</v>
      </c>
      <c r="B12" s="244" t="s">
        <v>526</v>
      </c>
      <c r="C12" s="245" t="s">
        <v>426</v>
      </c>
      <c r="D12" s="245" t="s">
        <v>426</v>
      </c>
      <c r="E12" s="246" t="s">
        <v>426</v>
      </c>
      <c r="F12" s="243" t="s">
        <v>426</v>
      </c>
      <c r="G12" s="243"/>
      <c r="H12" s="247" t="s">
        <v>426</v>
      </c>
      <c r="I12" s="248" t="s">
        <v>426</v>
      </c>
      <c r="J12" s="249">
        <f t="shared" ref="J12:K16" si="0">J13</f>
        <v>500</v>
      </c>
      <c r="K12" s="249">
        <f t="shared" si="0"/>
        <v>500</v>
      </c>
      <c r="L12" s="224"/>
      <c r="M12" s="224"/>
      <c r="N12" s="224"/>
      <c r="O12" s="224"/>
      <c r="P12" s="224"/>
    </row>
    <row r="13" spans="1:17" s="234" customFormat="1" ht="15.75" x14ac:dyDescent="0.25">
      <c r="A13" s="245" t="s">
        <v>426</v>
      </c>
      <c r="B13" s="114" t="s">
        <v>398</v>
      </c>
      <c r="C13" s="116" t="s">
        <v>279</v>
      </c>
      <c r="D13" s="116" t="s">
        <v>145</v>
      </c>
      <c r="E13" s="116"/>
      <c r="F13" s="116"/>
      <c r="G13" s="116"/>
      <c r="H13" s="116"/>
      <c r="I13" s="117"/>
      <c r="J13" s="249">
        <f t="shared" si="0"/>
        <v>500</v>
      </c>
      <c r="K13" s="249">
        <f t="shared" si="0"/>
        <v>500</v>
      </c>
      <c r="L13" s="233"/>
      <c r="M13" s="233"/>
      <c r="N13" s="233"/>
      <c r="O13" s="233"/>
      <c r="P13" s="233"/>
    </row>
    <row r="14" spans="1:17" ht="31.5" x14ac:dyDescent="0.25">
      <c r="A14" s="245" t="s">
        <v>426</v>
      </c>
      <c r="B14" s="88" t="s">
        <v>399</v>
      </c>
      <c r="C14" s="116" t="s">
        <v>279</v>
      </c>
      <c r="D14" s="116" t="s">
        <v>145</v>
      </c>
      <c r="E14" s="116" t="s">
        <v>400</v>
      </c>
      <c r="F14" s="117"/>
      <c r="G14" s="116"/>
      <c r="H14" s="116"/>
      <c r="I14" s="117"/>
      <c r="J14" s="249">
        <f t="shared" si="0"/>
        <v>500</v>
      </c>
      <c r="K14" s="249">
        <f t="shared" si="0"/>
        <v>500</v>
      </c>
      <c r="L14" s="224"/>
      <c r="M14" s="224"/>
      <c r="N14" s="224"/>
      <c r="O14" s="224"/>
      <c r="P14" s="224"/>
    </row>
    <row r="15" spans="1:17" ht="31.5" x14ac:dyDescent="0.25">
      <c r="A15" s="245" t="s">
        <v>426</v>
      </c>
      <c r="B15" s="88" t="s">
        <v>401</v>
      </c>
      <c r="C15" s="116" t="s">
        <v>279</v>
      </c>
      <c r="D15" s="116" t="s">
        <v>145</v>
      </c>
      <c r="E15" s="116" t="s">
        <v>400</v>
      </c>
      <c r="F15" s="117">
        <v>3</v>
      </c>
      <c r="G15" s="116"/>
      <c r="H15" s="116"/>
      <c r="I15" s="117"/>
      <c r="J15" s="249">
        <f t="shared" si="0"/>
        <v>500</v>
      </c>
      <c r="K15" s="249">
        <f t="shared" si="0"/>
        <v>500</v>
      </c>
      <c r="L15" s="224"/>
      <c r="M15" s="224"/>
      <c r="N15" s="224"/>
      <c r="O15" s="224"/>
      <c r="P15" s="224"/>
    </row>
    <row r="16" spans="1:17" ht="47.25" x14ac:dyDescent="0.25">
      <c r="A16" s="245" t="s">
        <v>426</v>
      </c>
      <c r="B16" s="88" t="s">
        <v>402</v>
      </c>
      <c r="C16" s="116" t="s">
        <v>279</v>
      </c>
      <c r="D16" s="116" t="s">
        <v>145</v>
      </c>
      <c r="E16" s="116" t="s">
        <v>400</v>
      </c>
      <c r="F16" s="117">
        <v>3</v>
      </c>
      <c r="G16" s="116" t="s">
        <v>150</v>
      </c>
      <c r="H16" s="116" t="s">
        <v>403</v>
      </c>
      <c r="I16" s="117"/>
      <c r="J16" s="249">
        <f t="shared" si="0"/>
        <v>500</v>
      </c>
      <c r="K16" s="249">
        <f t="shared" si="0"/>
        <v>500</v>
      </c>
      <c r="L16" s="224"/>
      <c r="M16" s="224"/>
      <c r="N16" s="224"/>
      <c r="O16" s="224"/>
      <c r="P16" s="224"/>
    </row>
    <row r="17" spans="1:16" ht="63" x14ac:dyDescent="0.25">
      <c r="A17" s="245" t="s">
        <v>426</v>
      </c>
      <c r="B17" s="88" t="s">
        <v>311</v>
      </c>
      <c r="C17" s="116" t="s">
        <v>279</v>
      </c>
      <c r="D17" s="116" t="s">
        <v>145</v>
      </c>
      <c r="E17" s="116" t="s">
        <v>400</v>
      </c>
      <c r="F17" s="117">
        <v>3</v>
      </c>
      <c r="G17" s="116" t="s">
        <v>150</v>
      </c>
      <c r="H17" s="116" t="s">
        <v>403</v>
      </c>
      <c r="I17" s="117">
        <v>810</v>
      </c>
      <c r="J17" s="249">
        <f>'Приложение 11'!J308</f>
        <v>500</v>
      </c>
      <c r="K17" s="249">
        <f>'Приложение 11'!K308</f>
        <v>500</v>
      </c>
      <c r="L17" s="224"/>
      <c r="M17" s="224"/>
      <c r="N17" s="224"/>
      <c r="O17" s="224"/>
      <c r="P17" s="224"/>
    </row>
    <row r="18" spans="1:16" ht="78.75" x14ac:dyDescent="0.2">
      <c r="A18" s="243">
        <v>2</v>
      </c>
      <c r="B18" s="244" t="s">
        <v>527</v>
      </c>
      <c r="C18" s="245" t="s">
        <v>426</v>
      </c>
      <c r="D18" s="245" t="s">
        <v>426</v>
      </c>
      <c r="E18" s="246" t="s">
        <v>426</v>
      </c>
      <c r="F18" s="243" t="s">
        <v>426</v>
      </c>
      <c r="G18" s="243"/>
      <c r="H18" s="247" t="s">
        <v>426</v>
      </c>
      <c r="I18" s="248" t="s">
        <v>426</v>
      </c>
      <c r="J18" s="249">
        <f t="shared" ref="J18:K22" si="1">J19</f>
        <v>50</v>
      </c>
      <c r="K18" s="249">
        <f t="shared" si="1"/>
        <v>50</v>
      </c>
      <c r="L18" s="224"/>
      <c r="M18" s="224"/>
      <c r="N18" s="224"/>
      <c r="O18" s="224"/>
      <c r="P18" s="224"/>
    </row>
    <row r="19" spans="1:16" ht="15.75" x14ac:dyDescent="0.25">
      <c r="A19" s="245" t="s">
        <v>426</v>
      </c>
      <c r="B19" s="114" t="s">
        <v>398</v>
      </c>
      <c r="C19" s="245">
        <v>10</v>
      </c>
      <c r="D19" s="245">
        <v>3</v>
      </c>
      <c r="E19" s="246"/>
      <c r="F19" s="243"/>
      <c r="G19" s="243"/>
      <c r="H19" s="247"/>
      <c r="I19" s="248" t="s">
        <v>426</v>
      </c>
      <c r="J19" s="249">
        <f t="shared" si="1"/>
        <v>50</v>
      </c>
      <c r="K19" s="249">
        <f t="shared" si="1"/>
        <v>50</v>
      </c>
      <c r="L19" s="224"/>
      <c r="M19" s="224"/>
      <c r="N19" s="224"/>
      <c r="O19" s="224"/>
      <c r="P19" s="224"/>
    </row>
    <row r="20" spans="1:16" ht="15.75" x14ac:dyDescent="0.25">
      <c r="A20" s="245"/>
      <c r="B20" s="88" t="s">
        <v>248</v>
      </c>
      <c r="C20" s="116" t="s">
        <v>279</v>
      </c>
      <c r="D20" s="116" t="s">
        <v>145</v>
      </c>
      <c r="E20" s="116" t="s">
        <v>249</v>
      </c>
      <c r="F20" s="117"/>
      <c r="G20" s="116"/>
      <c r="H20" s="122"/>
      <c r="I20" s="117"/>
      <c r="J20" s="249">
        <f t="shared" si="1"/>
        <v>50</v>
      </c>
      <c r="K20" s="249">
        <f t="shared" si="1"/>
        <v>50</v>
      </c>
      <c r="L20" s="224"/>
      <c r="M20" s="224"/>
      <c r="N20" s="224"/>
      <c r="O20" s="224"/>
      <c r="P20" s="224"/>
    </row>
    <row r="21" spans="1:16" ht="15.75" x14ac:dyDescent="0.25">
      <c r="A21" s="245" t="s">
        <v>426</v>
      </c>
      <c r="B21" s="88" t="s">
        <v>250</v>
      </c>
      <c r="C21" s="116" t="s">
        <v>279</v>
      </c>
      <c r="D21" s="116" t="s">
        <v>145</v>
      </c>
      <c r="E21" s="116" t="s">
        <v>249</v>
      </c>
      <c r="F21" s="117">
        <v>9</v>
      </c>
      <c r="G21" s="116"/>
      <c r="H21" s="122"/>
      <c r="I21" s="117"/>
      <c r="J21" s="249">
        <f t="shared" si="1"/>
        <v>50</v>
      </c>
      <c r="K21" s="249">
        <f t="shared" si="1"/>
        <v>50</v>
      </c>
      <c r="L21" s="224"/>
      <c r="M21" s="224"/>
      <c r="N21" s="224"/>
      <c r="O21" s="224"/>
      <c r="P21" s="224"/>
    </row>
    <row r="22" spans="1:16" ht="15.75" x14ac:dyDescent="0.25">
      <c r="A22" s="245" t="s">
        <v>426</v>
      </c>
      <c r="B22" s="88" t="s">
        <v>404</v>
      </c>
      <c r="C22" s="116" t="s">
        <v>279</v>
      </c>
      <c r="D22" s="116" t="s">
        <v>145</v>
      </c>
      <c r="E22" s="116" t="s">
        <v>249</v>
      </c>
      <c r="F22" s="117">
        <v>9</v>
      </c>
      <c r="G22" s="116" t="s">
        <v>150</v>
      </c>
      <c r="H22" s="122" t="s">
        <v>405</v>
      </c>
      <c r="I22" s="117"/>
      <c r="J22" s="249">
        <f t="shared" si="1"/>
        <v>50</v>
      </c>
      <c r="K22" s="249">
        <f t="shared" si="1"/>
        <v>50</v>
      </c>
      <c r="L22" s="224"/>
      <c r="M22" s="224"/>
      <c r="N22" s="224"/>
      <c r="O22" s="224"/>
      <c r="P22" s="224"/>
    </row>
    <row r="23" spans="1:16" ht="31.5" x14ac:dyDescent="0.25">
      <c r="A23" s="245" t="s">
        <v>426</v>
      </c>
      <c r="B23" s="88" t="s">
        <v>406</v>
      </c>
      <c r="C23" s="116" t="s">
        <v>279</v>
      </c>
      <c r="D23" s="116" t="s">
        <v>145</v>
      </c>
      <c r="E23" s="116" t="s">
        <v>249</v>
      </c>
      <c r="F23" s="117">
        <v>9</v>
      </c>
      <c r="G23" s="116" t="s">
        <v>150</v>
      </c>
      <c r="H23" s="122" t="s">
        <v>405</v>
      </c>
      <c r="I23" s="117">
        <v>310</v>
      </c>
      <c r="J23" s="249">
        <f>'Приложение 11'!J312</f>
        <v>50</v>
      </c>
      <c r="K23" s="249">
        <f>'Приложение 11'!K312</f>
        <v>50</v>
      </c>
      <c r="L23" s="224"/>
      <c r="M23" s="224"/>
      <c r="N23" s="224"/>
      <c r="O23" s="224"/>
      <c r="P23" s="224"/>
    </row>
    <row r="24" spans="1:16" ht="15.75" x14ac:dyDescent="0.2">
      <c r="A24" s="250" t="s">
        <v>426</v>
      </c>
      <c r="B24" s="251" t="s">
        <v>414</v>
      </c>
      <c r="C24" s="245" t="s">
        <v>426</v>
      </c>
      <c r="D24" s="245" t="s">
        <v>426</v>
      </c>
      <c r="E24" s="245" t="s">
        <v>426</v>
      </c>
      <c r="F24" s="243" t="s">
        <v>426</v>
      </c>
      <c r="G24" s="243"/>
      <c r="H24" s="252" t="s">
        <v>426</v>
      </c>
      <c r="I24" s="248" t="s">
        <v>426</v>
      </c>
      <c r="J24" s="249">
        <f>J12+J18</f>
        <v>550</v>
      </c>
      <c r="K24" s="249">
        <f>K12+K18</f>
        <v>550</v>
      </c>
      <c r="L24" s="224"/>
      <c r="M24" s="224"/>
      <c r="N24" s="224"/>
      <c r="O24" s="224"/>
      <c r="P24" s="224"/>
    </row>
    <row r="25" spans="1:16" x14ac:dyDescent="0.2">
      <c r="A25" s="224"/>
      <c r="B25" s="224"/>
      <c r="C25" s="224"/>
      <c r="D25" s="224"/>
      <c r="E25" s="224"/>
      <c r="F25" s="224"/>
      <c r="G25" s="224"/>
      <c r="H25" s="224"/>
      <c r="I25" s="224"/>
      <c r="J25" s="224"/>
      <c r="K25" s="224"/>
      <c r="L25" s="224"/>
      <c r="M25" s="224"/>
      <c r="N25" s="224"/>
      <c r="O25" s="224"/>
      <c r="P25" s="224"/>
    </row>
    <row r="26" spans="1:16" x14ac:dyDescent="0.2">
      <c r="A26" s="224"/>
      <c r="B26" s="224"/>
      <c r="C26" s="224"/>
      <c r="D26" s="224"/>
      <c r="E26" s="224"/>
      <c r="F26" s="224"/>
      <c r="G26" s="224"/>
      <c r="H26" s="224"/>
      <c r="I26" s="224"/>
      <c r="J26" s="224"/>
      <c r="K26" s="224"/>
      <c r="L26" s="224"/>
      <c r="M26" s="224"/>
      <c r="N26" s="224"/>
      <c r="O26" s="224"/>
      <c r="P26" s="224"/>
    </row>
    <row r="27" spans="1:16" ht="15.75" x14ac:dyDescent="0.25">
      <c r="A27" s="235"/>
      <c r="B27" s="224"/>
      <c r="C27" s="224"/>
      <c r="D27" s="224"/>
      <c r="E27" s="224"/>
      <c r="F27" s="224"/>
      <c r="G27" s="224"/>
      <c r="H27" s="224"/>
      <c r="I27" s="224"/>
      <c r="J27" s="236"/>
      <c r="K27" s="224"/>
      <c r="L27" s="224"/>
      <c r="M27" s="224"/>
      <c r="N27" s="224"/>
      <c r="O27" s="224"/>
      <c r="P27" s="224"/>
    </row>
  </sheetData>
  <mergeCells count="8">
    <mergeCell ref="K10:K11"/>
    <mergeCell ref="E11:H11"/>
    <mergeCell ref="A10:A11"/>
    <mergeCell ref="A8:K8"/>
    <mergeCell ref="I9:J9"/>
    <mergeCell ref="B10:B11"/>
    <mergeCell ref="C10:I10"/>
    <mergeCell ref="J10:J11"/>
  </mergeCells>
  <pageMargins left="0.78740157480314965" right="0.39370078740157483" top="0.39370078740157483" bottom="0.39370078740157483" header="0.19685039370078741" footer="0.19685039370078741"/>
  <pageSetup scale="90" fitToHeight="0" orientation="portrait" r:id="rId1"/>
  <headerFooter scaleWithDoc="0"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1:C30"/>
  <sheetViews>
    <sheetView zoomScaleNormal="100" workbookViewId="0">
      <selection activeCell="C3" sqref="C3"/>
    </sheetView>
  </sheetViews>
  <sheetFormatPr defaultRowHeight="15" x14ac:dyDescent="0.25"/>
  <cols>
    <col min="1" max="1" width="24.85546875" style="75" customWidth="1"/>
    <col min="2" max="2" width="52" style="75" customWidth="1"/>
    <col min="3" max="3" width="15" style="75" customWidth="1"/>
    <col min="4" max="16384" width="9.140625" style="75"/>
  </cols>
  <sheetData>
    <row r="1" spans="1:3" ht="15.75" x14ac:dyDescent="0.25">
      <c r="C1" s="217"/>
    </row>
    <row r="2" spans="1:3" ht="15.75" x14ac:dyDescent="0.25">
      <c r="C2" s="78" t="s">
        <v>530</v>
      </c>
    </row>
    <row r="3" spans="1:3" ht="15.75" x14ac:dyDescent="0.25">
      <c r="C3" s="78" t="s">
        <v>44</v>
      </c>
    </row>
    <row r="4" spans="1:3" ht="15.75" x14ac:dyDescent="0.25">
      <c r="C4" s="78" t="s">
        <v>46</v>
      </c>
    </row>
    <row r="5" spans="1:3" ht="15.75" x14ac:dyDescent="0.25">
      <c r="C5" s="78" t="s">
        <v>47</v>
      </c>
    </row>
    <row r="6" spans="1:3" ht="15.75" x14ac:dyDescent="0.25">
      <c r="C6" s="78" t="s">
        <v>48</v>
      </c>
    </row>
    <row r="7" spans="1:3" ht="15.75" x14ac:dyDescent="0.25">
      <c r="C7" s="78" t="str">
        <f>'Приложение 4'!C7</f>
        <v>от "____" декабря 2018 года №_____</v>
      </c>
    </row>
    <row r="8" spans="1:3" x14ac:dyDescent="0.25">
      <c r="B8" s="341"/>
      <c r="C8" s="341"/>
    </row>
    <row r="9" spans="1:3" ht="56.25" customHeight="1" x14ac:dyDescent="0.25">
      <c r="A9" s="342" t="s">
        <v>561</v>
      </c>
      <c r="B9" s="342"/>
      <c r="C9" s="342"/>
    </row>
    <row r="11" spans="1:3" x14ac:dyDescent="0.25">
      <c r="B11" s="253"/>
      <c r="C11" s="134" t="s">
        <v>3</v>
      </c>
    </row>
    <row r="12" spans="1:3" ht="29.25" customHeight="1" x14ac:dyDescent="0.25">
      <c r="A12" s="264" t="s">
        <v>558</v>
      </c>
      <c r="B12" s="264" t="s">
        <v>559</v>
      </c>
      <c r="C12" s="264" t="s">
        <v>560</v>
      </c>
    </row>
    <row r="13" spans="1:3" ht="30" x14ac:dyDescent="0.25">
      <c r="A13" s="255" t="s">
        <v>532</v>
      </c>
      <c r="B13" s="257" t="s">
        <v>533</v>
      </c>
      <c r="C13" s="256"/>
    </row>
    <row r="14" spans="1:3" ht="30" hidden="1" x14ac:dyDescent="0.25">
      <c r="A14" s="259" t="s">
        <v>534</v>
      </c>
      <c r="B14" s="260" t="s">
        <v>535</v>
      </c>
      <c r="C14" s="261">
        <f>SUM(C15-C17)</f>
        <v>0</v>
      </c>
    </row>
    <row r="15" spans="1:3" ht="30" hidden="1" x14ac:dyDescent="0.25">
      <c r="A15" s="254" t="s">
        <v>536</v>
      </c>
      <c r="B15" s="257" t="s">
        <v>537</v>
      </c>
      <c r="C15" s="258">
        <f>SUM(C16)</f>
        <v>0</v>
      </c>
    </row>
    <row r="16" spans="1:3" ht="30" hidden="1" x14ac:dyDescent="0.25">
      <c r="A16" s="254" t="s">
        <v>538</v>
      </c>
      <c r="B16" s="257" t="s">
        <v>539</v>
      </c>
      <c r="C16" s="258"/>
    </row>
    <row r="17" spans="1:3" ht="30" hidden="1" x14ac:dyDescent="0.25">
      <c r="A17" s="254" t="s">
        <v>540</v>
      </c>
      <c r="B17" s="257" t="s">
        <v>541</v>
      </c>
      <c r="C17" s="258">
        <f>SUM(C18)</f>
        <v>0</v>
      </c>
    </row>
    <row r="18" spans="1:3" ht="45" hidden="1" x14ac:dyDescent="0.25">
      <c r="A18" s="254" t="s">
        <v>542</v>
      </c>
      <c r="B18" s="257" t="s">
        <v>543</v>
      </c>
      <c r="C18" s="258"/>
    </row>
    <row r="19" spans="1:3" ht="30" x14ac:dyDescent="0.25">
      <c r="A19" s="259" t="s">
        <v>544</v>
      </c>
      <c r="B19" s="260" t="s">
        <v>545</v>
      </c>
      <c r="C19" s="261">
        <f>C24-C20</f>
        <v>0</v>
      </c>
    </row>
    <row r="20" spans="1:3" x14ac:dyDescent="0.25">
      <c r="A20" s="259" t="s">
        <v>546</v>
      </c>
      <c r="B20" s="260" t="s">
        <v>115</v>
      </c>
      <c r="C20" s="261">
        <f>C21</f>
        <v>96340.5</v>
      </c>
    </row>
    <row r="21" spans="1:3" x14ac:dyDescent="0.25">
      <c r="A21" s="259" t="s">
        <v>547</v>
      </c>
      <c r="B21" s="260" t="s">
        <v>117</v>
      </c>
      <c r="C21" s="261">
        <f>C22</f>
        <v>96340.5</v>
      </c>
    </row>
    <row r="22" spans="1:3" ht="30" x14ac:dyDescent="0.25">
      <c r="A22" s="259" t="s">
        <v>548</v>
      </c>
      <c r="B22" s="260" t="s">
        <v>119</v>
      </c>
      <c r="C22" s="261">
        <f>C23</f>
        <v>96340.5</v>
      </c>
    </row>
    <row r="23" spans="1:3" ht="30" x14ac:dyDescent="0.25">
      <c r="A23" s="259" t="s">
        <v>549</v>
      </c>
      <c r="B23" s="260" t="s">
        <v>550</v>
      </c>
      <c r="C23" s="262">
        <f>'Приложение 4'!C34</f>
        <v>96340.5</v>
      </c>
    </row>
    <row r="24" spans="1:3" x14ac:dyDescent="0.25">
      <c r="A24" s="259" t="s">
        <v>551</v>
      </c>
      <c r="B24" s="260" t="s">
        <v>552</v>
      </c>
      <c r="C24" s="261">
        <f>C25</f>
        <v>96340.5</v>
      </c>
    </row>
    <row r="25" spans="1:3" x14ac:dyDescent="0.25">
      <c r="A25" s="259" t="s">
        <v>553</v>
      </c>
      <c r="B25" s="260" t="s">
        <v>123</v>
      </c>
      <c r="C25" s="261">
        <f>C26</f>
        <v>96340.5</v>
      </c>
    </row>
    <row r="26" spans="1:3" ht="30" x14ac:dyDescent="0.25">
      <c r="A26" s="259" t="s">
        <v>554</v>
      </c>
      <c r="B26" s="260" t="s">
        <v>125</v>
      </c>
      <c r="C26" s="261">
        <f>C27</f>
        <v>96340.5</v>
      </c>
    </row>
    <row r="27" spans="1:3" ht="30" x14ac:dyDescent="0.25">
      <c r="A27" s="259" t="s">
        <v>555</v>
      </c>
      <c r="B27" s="260" t="s">
        <v>556</v>
      </c>
      <c r="C27" s="262">
        <f>'Приложение 10'!J363</f>
        <v>96340.5</v>
      </c>
    </row>
    <row r="28" spans="1:3" x14ac:dyDescent="0.25">
      <c r="A28" s="257"/>
      <c r="B28" s="257" t="s">
        <v>557</v>
      </c>
      <c r="C28" s="258">
        <f>C14+C19</f>
        <v>0</v>
      </c>
    </row>
    <row r="30" spans="1:3" x14ac:dyDescent="0.25">
      <c r="C30" s="263"/>
    </row>
  </sheetData>
  <mergeCells count="2">
    <mergeCell ref="B8:C8"/>
    <mergeCell ref="A9:C9"/>
  </mergeCells>
  <pageMargins left="0.78740157480314965" right="0.39370078740157483" top="0.39370078740157483" bottom="0.39370078740157483" header="0.15748031496062992" footer="0.27559055118110237"/>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008080"/>
  </sheetPr>
  <dimension ref="A2:C290"/>
  <sheetViews>
    <sheetView view="pageBreakPreview" zoomScaleNormal="100" zoomScaleSheetLayoutView="100" workbookViewId="0">
      <selection activeCell="C3" sqref="C3"/>
    </sheetView>
  </sheetViews>
  <sheetFormatPr defaultColWidth="8.85546875" defaultRowHeight="12.75" x14ac:dyDescent="0.2"/>
  <cols>
    <col min="1" max="1" width="9.140625" style="39" customWidth="1"/>
    <col min="2" max="2" width="27.7109375" style="45" customWidth="1"/>
    <col min="3" max="3" width="79.28515625" style="39" customWidth="1"/>
    <col min="4" max="16384" width="8.85546875" style="39"/>
  </cols>
  <sheetData>
    <row r="2" spans="1:3" ht="15.75" x14ac:dyDescent="0.25">
      <c r="C2" s="18" t="s">
        <v>53</v>
      </c>
    </row>
    <row r="3" spans="1:3" ht="15.75" x14ac:dyDescent="0.25">
      <c r="C3" s="18" t="s">
        <v>44</v>
      </c>
    </row>
    <row r="4" spans="1:3" ht="15.75" x14ac:dyDescent="0.25">
      <c r="C4" s="18" t="s">
        <v>46</v>
      </c>
    </row>
    <row r="5" spans="1:3" ht="15.75" x14ac:dyDescent="0.25">
      <c r="C5" s="18" t="s">
        <v>47</v>
      </c>
    </row>
    <row r="6" spans="1:3" ht="15.75" x14ac:dyDescent="0.25">
      <c r="C6" s="18" t="s">
        <v>48</v>
      </c>
    </row>
    <row r="7" spans="1:3" ht="15.75" x14ac:dyDescent="0.2">
      <c r="C7" s="19" t="str">
        <f>'Приложение 4'!C7</f>
        <v>от "____" декабря 2018 года №_____</v>
      </c>
    </row>
    <row r="8" spans="1:3" x14ac:dyDescent="0.2">
      <c r="A8" s="37"/>
      <c r="B8" s="38"/>
      <c r="C8" s="40"/>
    </row>
    <row r="9" spans="1:3" x14ac:dyDescent="0.2">
      <c r="A9" s="37"/>
      <c r="B9" s="38"/>
      <c r="C9" s="40"/>
    </row>
    <row r="10" spans="1:3" ht="18.75" x14ac:dyDescent="0.3">
      <c r="A10" s="290" t="s">
        <v>107</v>
      </c>
      <c r="B10" s="290"/>
      <c r="C10" s="290"/>
    </row>
    <row r="11" spans="1:3" ht="18.75" x14ac:dyDescent="0.3">
      <c r="A11" s="290" t="s">
        <v>108</v>
      </c>
      <c r="B11" s="290"/>
      <c r="C11" s="290"/>
    </row>
    <row r="12" spans="1:3" ht="18.75" x14ac:dyDescent="0.3">
      <c r="A12" s="41" t="s">
        <v>92</v>
      </c>
      <c r="B12" s="42"/>
      <c r="C12" s="43"/>
    </row>
    <row r="13" spans="1:3" x14ac:dyDescent="0.2">
      <c r="A13" s="44"/>
    </row>
    <row r="14" spans="1:3" ht="56.25" x14ac:dyDescent="0.2">
      <c r="A14" s="46" t="s">
        <v>109</v>
      </c>
      <c r="B14" s="47" t="s">
        <v>110</v>
      </c>
      <c r="C14" s="48" t="s">
        <v>111</v>
      </c>
    </row>
    <row r="15" spans="1:3" ht="45.75" customHeight="1" x14ac:dyDescent="0.2">
      <c r="A15" s="49" t="s">
        <v>94</v>
      </c>
      <c r="B15" s="50"/>
      <c r="C15" s="51" t="s">
        <v>95</v>
      </c>
    </row>
    <row r="16" spans="1:3" ht="37.5" x14ac:dyDescent="0.2">
      <c r="A16" s="52" t="s">
        <v>94</v>
      </c>
      <c r="B16" s="53" t="s">
        <v>112</v>
      </c>
      <c r="C16" s="54" t="s">
        <v>113</v>
      </c>
    </row>
    <row r="17" spans="1:3" ht="37.5" x14ac:dyDescent="0.2">
      <c r="A17" s="52" t="s">
        <v>94</v>
      </c>
      <c r="B17" s="53" t="s">
        <v>114</v>
      </c>
      <c r="C17" s="54" t="s">
        <v>115</v>
      </c>
    </row>
    <row r="18" spans="1:3" ht="37.5" x14ac:dyDescent="0.2">
      <c r="A18" s="52" t="s">
        <v>94</v>
      </c>
      <c r="B18" s="53" t="s">
        <v>116</v>
      </c>
      <c r="C18" s="54" t="s">
        <v>117</v>
      </c>
    </row>
    <row r="19" spans="1:3" ht="37.5" x14ac:dyDescent="0.2">
      <c r="A19" s="52" t="s">
        <v>94</v>
      </c>
      <c r="B19" s="53" t="s">
        <v>118</v>
      </c>
      <c r="C19" s="54" t="s">
        <v>119</v>
      </c>
    </row>
    <row r="20" spans="1:3" ht="37.5" x14ac:dyDescent="0.2">
      <c r="A20" s="52" t="s">
        <v>94</v>
      </c>
      <c r="B20" s="53" t="s">
        <v>120</v>
      </c>
      <c r="C20" s="54" t="s">
        <v>121</v>
      </c>
    </row>
    <row r="21" spans="1:3" ht="37.5" x14ac:dyDescent="0.2">
      <c r="A21" s="52" t="s">
        <v>94</v>
      </c>
      <c r="B21" s="53" t="s">
        <v>122</v>
      </c>
      <c r="C21" s="54" t="s">
        <v>123</v>
      </c>
    </row>
    <row r="22" spans="1:3" ht="37.5" x14ac:dyDescent="0.2">
      <c r="A22" s="52" t="s">
        <v>94</v>
      </c>
      <c r="B22" s="53" t="s">
        <v>124</v>
      </c>
      <c r="C22" s="54" t="s">
        <v>125</v>
      </c>
    </row>
    <row r="23" spans="1:3" ht="37.5" x14ac:dyDescent="0.2">
      <c r="A23" s="52" t="s">
        <v>94</v>
      </c>
      <c r="B23" s="53" t="s">
        <v>126</v>
      </c>
      <c r="C23" s="54" t="s">
        <v>127</v>
      </c>
    </row>
    <row r="24" spans="1:3" x14ac:dyDescent="0.2">
      <c r="A24" s="55"/>
      <c r="B24" s="56"/>
    </row>
    <row r="25" spans="1:3" x14ac:dyDescent="0.2">
      <c r="A25" s="55"/>
      <c r="B25" s="56"/>
    </row>
    <row r="26" spans="1:3" x14ac:dyDescent="0.2">
      <c r="A26" s="55"/>
      <c r="B26" s="56"/>
    </row>
    <row r="27" spans="1:3" x14ac:dyDescent="0.2">
      <c r="A27" s="55"/>
      <c r="B27" s="56"/>
    </row>
    <row r="28" spans="1:3" x14ac:dyDescent="0.2">
      <c r="A28" s="55"/>
      <c r="B28" s="56"/>
    </row>
    <row r="29" spans="1:3" x14ac:dyDescent="0.2">
      <c r="A29" s="55"/>
      <c r="B29" s="56"/>
    </row>
    <row r="30" spans="1:3" x14ac:dyDescent="0.2">
      <c r="A30" s="55"/>
      <c r="B30" s="56"/>
    </row>
    <row r="31" spans="1:3" x14ac:dyDescent="0.2">
      <c r="A31" s="55"/>
      <c r="B31" s="56"/>
    </row>
    <row r="32" spans="1:3" x14ac:dyDescent="0.2">
      <c r="A32" s="55"/>
      <c r="B32" s="56"/>
    </row>
    <row r="33" spans="1:2" x14ac:dyDescent="0.2">
      <c r="A33" s="55"/>
      <c r="B33" s="56"/>
    </row>
    <row r="34" spans="1:2" x14ac:dyDescent="0.2">
      <c r="A34" s="55"/>
      <c r="B34" s="56"/>
    </row>
    <row r="35" spans="1:2" x14ac:dyDescent="0.2">
      <c r="A35" s="55"/>
      <c r="B35" s="56"/>
    </row>
    <row r="36" spans="1:2" x14ac:dyDescent="0.2">
      <c r="A36" s="55"/>
      <c r="B36" s="56"/>
    </row>
    <row r="37" spans="1:2" x14ac:dyDescent="0.2">
      <c r="A37" s="55"/>
      <c r="B37" s="56"/>
    </row>
    <row r="38" spans="1:2" x14ac:dyDescent="0.2">
      <c r="A38" s="55"/>
      <c r="B38" s="56"/>
    </row>
    <row r="39" spans="1:2" x14ac:dyDescent="0.2">
      <c r="A39" s="55"/>
      <c r="B39" s="56"/>
    </row>
    <row r="40" spans="1:2" x14ac:dyDescent="0.2">
      <c r="A40" s="55"/>
      <c r="B40" s="56"/>
    </row>
    <row r="41" spans="1:2" x14ac:dyDescent="0.2">
      <c r="A41" s="55"/>
      <c r="B41" s="56"/>
    </row>
    <row r="42" spans="1:2" x14ac:dyDescent="0.2">
      <c r="A42" s="55"/>
      <c r="B42" s="56"/>
    </row>
    <row r="43" spans="1:2" x14ac:dyDescent="0.2">
      <c r="A43" s="55"/>
      <c r="B43" s="56"/>
    </row>
    <row r="44" spans="1:2" x14ac:dyDescent="0.2">
      <c r="A44" s="55"/>
      <c r="B44" s="56"/>
    </row>
    <row r="45" spans="1:2" x14ac:dyDescent="0.2">
      <c r="A45" s="55"/>
      <c r="B45" s="56"/>
    </row>
    <row r="46" spans="1:2" x14ac:dyDescent="0.2">
      <c r="A46" s="55"/>
      <c r="B46" s="56"/>
    </row>
    <row r="47" spans="1:2" x14ac:dyDescent="0.2">
      <c r="A47" s="55"/>
      <c r="B47" s="56"/>
    </row>
    <row r="48" spans="1:2" x14ac:dyDescent="0.2">
      <c r="A48" s="55"/>
      <c r="B48" s="56"/>
    </row>
    <row r="49" spans="1:2" x14ac:dyDescent="0.2">
      <c r="A49" s="55"/>
      <c r="B49" s="56"/>
    </row>
    <row r="50" spans="1:2" x14ac:dyDescent="0.2">
      <c r="A50" s="55"/>
      <c r="B50" s="56"/>
    </row>
    <row r="51" spans="1:2" x14ac:dyDescent="0.2">
      <c r="A51" s="55"/>
      <c r="B51" s="56"/>
    </row>
    <row r="52" spans="1:2" x14ac:dyDescent="0.2">
      <c r="A52" s="55"/>
      <c r="B52" s="56"/>
    </row>
    <row r="53" spans="1:2" x14ac:dyDescent="0.2">
      <c r="A53" s="55"/>
      <c r="B53" s="56"/>
    </row>
    <row r="54" spans="1:2" x14ac:dyDescent="0.2">
      <c r="A54" s="55"/>
      <c r="B54" s="56"/>
    </row>
    <row r="55" spans="1:2" x14ac:dyDescent="0.2">
      <c r="A55" s="55"/>
      <c r="B55" s="56"/>
    </row>
    <row r="56" spans="1:2" x14ac:dyDescent="0.2">
      <c r="A56" s="55"/>
      <c r="B56" s="56"/>
    </row>
    <row r="57" spans="1:2" x14ac:dyDescent="0.2">
      <c r="A57" s="55"/>
      <c r="B57" s="56"/>
    </row>
    <row r="58" spans="1:2" x14ac:dyDescent="0.2">
      <c r="A58" s="55"/>
      <c r="B58" s="56"/>
    </row>
    <row r="59" spans="1:2" x14ac:dyDescent="0.2">
      <c r="A59" s="55"/>
      <c r="B59" s="56"/>
    </row>
    <row r="60" spans="1:2" x14ac:dyDescent="0.2">
      <c r="A60" s="55"/>
      <c r="B60" s="56"/>
    </row>
    <row r="61" spans="1:2" x14ac:dyDescent="0.2">
      <c r="A61" s="55"/>
      <c r="B61" s="56"/>
    </row>
    <row r="62" spans="1:2" x14ac:dyDescent="0.2">
      <c r="A62" s="55"/>
      <c r="B62" s="56"/>
    </row>
    <row r="63" spans="1:2" x14ac:dyDescent="0.2">
      <c r="A63" s="55"/>
      <c r="B63" s="56"/>
    </row>
    <row r="64" spans="1:2" x14ac:dyDescent="0.2">
      <c r="A64" s="55"/>
      <c r="B64" s="56"/>
    </row>
    <row r="65" spans="1:2" x14ac:dyDescent="0.2">
      <c r="A65" s="55"/>
      <c r="B65" s="56"/>
    </row>
    <row r="66" spans="1:2" x14ac:dyDescent="0.2">
      <c r="A66" s="55"/>
      <c r="B66" s="56"/>
    </row>
    <row r="67" spans="1:2" x14ac:dyDescent="0.2">
      <c r="A67" s="55"/>
      <c r="B67" s="56"/>
    </row>
    <row r="68" spans="1:2" x14ac:dyDescent="0.2">
      <c r="A68" s="55"/>
      <c r="B68" s="56"/>
    </row>
    <row r="69" spans="1:2" x14ac:dyDescent="0.2">
      <c r="A69" s="55"/>
      <c r="B69" s="56"/>
    </row>
    <row r="70" spans="1:2" x14ac:dyDescent="0.2">
      <c r="A70" s="55"/>
      <c r="B70" s="56"/>
    </row>
    <row r="71" spans="1:2" x14ac:dyDescent="0.2">
      <c r="A71" s="55"/>
      <c r="B71" s="56"/>
    </row>
    <row r="72" spans="1:2" x14ac:dyDescent="0.2">
      <c r="A72" s="55"/>
      <c r="B72" s="56"/>
    </row>
    <row r="73" spans="1:2" x14ac:dyDescent="0.2">
      <c r="A73" s="55"/>
      <c r="B73" s="56"/>
    </row>
    <row r="74" spans="1:2" x14ac:dyDescent="0.2">
      <c r="A74" s="55"/>
      <c r="B74" s="56"/>
    </row>
    <row r="75" spans="1:2" x14ac:dyDescent="0.2">
      <c r="A75" s="55"/>
      <c r="B75" s="56"/>
    </row>
    <row r="76" spans="1:2" x14ac:dyDescent="0.2">
      <c r="A76" s="55"/>
      <c r="B76" s="56"/>
    </row>
    <row r="77" spans="1:2" x14ac:dyDescent="0.2">
      <c r="A77" s="55"/>
      <c r="B77" s="56"/>
    </row>
    <row r="78" spans="1:2" x14ac:dyDescent="0.2">
      <c r="A78" s="55"/>
      <c r="B78" s="56"/>
    </row>
    <row r="79" spans="1:2" x14ac:dyDescent="0.2">
      <c r="A79" s="55"/>
      <c r="B79" s="56"/>
    </row>
    <row r="80" spans="1:2" x14ac:dyDescent="0.2">
      <c r="A80" s="55"/>
      <c r="B80" s="56"/>
    </row>
    <row r="81" spans="1:2" x14ac:dyDescent="0.2">
      <c r="A81" s="55"/>
      <c r="B81" s="56"/>
    </row>
    <row r="82" spans="1:2" x14ac:dyDescent="0.2">
      <c r="A82" s="55"/>
      <c r="B82" s="56"/>
    </row>
    <row r="83" spans="1:2" x14ac:dyDescent="0.2">
      <c r="A83" s="55"/>
      <c r="B83" s="56"/>
    </row>
    <row r="84" spans="1:2" x14ac:dyDescent="0.2">
      <c r="A84" s="55"/>
      <c r="B84" s="56"/>
    </row>
    <row r="85" spans="1:2" x14ac:dyDescent="0.2">
      <c r="A85" s="55"/>
      <c r="B85" s="56"/>
    </row>
    <row r="86" spans="1:2" x14ac:dyDescent="0.2">
      <c r="A86" s="55"/>
      <c r="B86" s="56"/>
    </row>
    <row r="87" spans="1:2" x14ac:dyDescent="0.2">
      <c r="A87" s="55"/>
      <c r="B87" s="56"/>
    </row>
    <row r="88" spans="1:2" x14ac:dyDescent="0.2">
      <c r="A88" s="55"/>
      <c r="B88" s="56"/>
    </row>
    <row r="89" spans="1:2" x14ac:dyDescent="0.2">
      <c r="A89" s="55"/>
      <c r="B89" s="56"/>
    </row>
    <row r="90" spans="1:2" x14ac:dyDescent="0.2">
      <c r="A90" s="55"/>
      <c r="B90" s="56"/>
    </row>
    <row r="91" spans="1:2" x14ac:dyDescent="0.2">
      <c r="A91" s="55"/>
      <c r="B91" s="56"/>
    </row>
    <row r="92" spans="1:2" x14ac:dyDescent="0.2">
      <c r="A92" s="55"/>
      <c r="B92" s="56"/>
    </row>
    <row r="93" spans="1:2" x14ac:dyDescent="0.2">
      <c r="A93" s="55"/>
      <c r="B93" s="56"/>
    </row>
    <row r="94" spans="1:2" x14ac:dyDescent="0.2">
      <c r="A94" s="55"/>
      <c r="B94" s="56"/>
    </row>
    <row r="95" spans="1:2" x14ac:dyDescent="0.2">
      <c r="A95" s="55"/>
      <c r="B95" s="56"/>
    </row>
    <row r="96" spans="1:2" x14ac:dyDescent="0.2">
      <c r="A96" s="55"/>
      <c r="B96" s="56"/>
    </row>
    <row r="97" spans="1:2" x14ac:dyDescent="0.2">
      <c r="A97" s="55"/>
      <c r="B97" s="56"/>
    </row>
    <row r="98" spans="1:2" x14ac:dyDescent="0.2">
      <c r="A98" s="55"/>
      <c r="B98" s="56"/>
    </row>
    <row r="99" spans="1:2" x14ac:dyDescent="0.2">
      <c r="A99" s="55"/>
      <c r="B99" s="56"/>
    </row>
    <row r="100" spans="1:2" x14ac:dyDescent="0.2">
      <c r="A100" s="55"/>
      <c r="B100" s="56"/>
    </row>
    <row r="101" spans="1:2" x14ac:dyDescent="0.2">
      <c r="A101" s="55"/>
      <c r="B101" s="56"/>
    </row>
    <row r="102" spans="1:2" x14ac:dyDescent="0.2">
      <c r="A102" s="55"/>
      <c r="B102" s="56"/>
    </row>
    <row r="103" spans="1:2" x14ac:dyDescent="0.2">
      <c r="A103" s="55"/>
      <c r="B103" s="56"/>
    </row>
    <row r="104" spans="1:2" x14ac:dyDescent="0.2">
      <c r="A104" s="55"/>
      <c r="B104" s="56"/>
    </row>
    <row r="105" spans="1:2" x14ac:dyDescent="0.2">
      <c r="A105" s="55"/>
      <c r="B105" s="56"/>
    </row>
    <row r="106" spans="1:2" x14ac:dyDescent="0.2">
      <c r="A106" s="55"/>
      <c r="B106" s="56"/>
    </row>
    <row r="107" spans="1:2" x14ac:dyDescent="0.2">
      <c r="A107" s="55"/>
      <c r="B107" s="56"/>
    </row>
    <row r="108" spans="1:2" x14ac:dyDescent="0.2">
      <c r="A108" s="55"/>
      <c r="B108" s="56"/>
    </row>
    <row r="109" spans="1:2" x14ac:dyDescent="0.2">
      <c r="A109" s="55"/>
      <c r="B109" s="56"/>
    </row>
    <row r="110" spans="1:2" x14ac:dyDescent="0.2">
      <c r="A110" s="55"/>
      <c r="B110" s="56"/>
    </row>
    <row r="111" spans="1:2" x14ac:dyDescent="0.2">
      <c r="A111" s="55"/>
      <c r="B111" s="56"/>
    </row>
    <row r="112" spans="1:2" x14ac:dyDescent="0.2">
      <c r="A112" s="55"/>
      <c r="B112" s="56"/>
    </row>
    <row r="113" spans="1:2" x14ac:dyDescent="0.2">
      <c r="A113" s="55"/>
      <c r="B113" s="56"/>
    </row>
    <row r="114" spans="1:2" x14ac:dyDescent="0.2">
      <c r="A114" s="55"/>
      <c r="B114" s="56"/>
    </row>
    <row r="115" spans="1:2" x14ac:dyDescent="0.2">
      <c r="A115" s="55"/>
      <c r="B115" s="56"/>
    </row>
    <row r="116" spans="1:2" x14ac:dyDescent="0.2">
      <c r="A116" s="55"/>
      <c r="B116" s="56"/>
    </row>
    <row r="117" spans="1:2" x14ac:dyDescent="0.2">
      <c r="A117" s="55"/>
      <c r="B117" s="56"/>
    </row>
    <row r="118" spans="1:2" x14ac:dyDescent="0.2">
      <c r="A118" s="55"/>
      <c r="B118" s="56"/>
    </row>
    <row r="119" spans="1:2" x14ac:dyDescent="0.2">
      <c r="A119" s="55"/>
      <c r="B119" s="56"/>
    </row>
    <row r="120" spans="1:2" x14ac:dyDescent="0.2">
      <c r="A120" s="55"/>
      <c r="B120" s="56"/>
    </row>
    <row r="121" spans="1:2" x14ac:dyDescent="0.2">
      <c r="A121" s="55"/>
      <c r="B121" s="56"/>
    </row>
    <row r="122" spans="1:2" x14ac:dyDescent="0.2">
      <c r="A122" s="55"/>
      <c r="B122" s="56"/>
    </row>
    <row r="123" spans="1:2" x14ac:dyDescent="0.2">
      <c r="A123" s="55"/>
      <c r="B123" s="56"/>
    </row>
    <row r="124" spans="1:2" x14ac:dyDescent="0.2">
      <c r="A124" s="55"/>
      <c r="B124" s="56"/>
    </row>
    <row r="125" spans="1:2" x14ac:dyDescent="0.2">
      <c r="A125" s="55"/>
      <c r="B125" s="56"/>
    </row>
    <row r="126" spans="1:2" x14ac:dyDescent="0.2">
      <c r="A126" s="55"/>
      <c r="B126" s="56"/>
    </row>
    <row r="127" spans="1:2" x14ac:dyDescent="0.2">
      <c r="A127" s="55"/>
      <c r="B127" s="56"/>
    </row>
    <row r="128" spans="1:2" x14ac:dyDescent="0.2">
      <c r="A128" s="55"/>
      <c r="B128" s="56"/>
    </row>
    <row r="129" spans="1:2" x14ac:dyDescent="0.2">
      <c r="A129" s="55"/>
      <c r="B129" s="56"/>
    </row>
    <row r="130" spans="1:2" x14ac:dyDescent="0.2">
      <c r="A130" s="55"/>
      <c r="B130" s="56"/>
    </row>
    <row r="131" spans="1:2" x14ac:dyDescent="0.2">
      <c r="A131" s="55"/>
      <c r="B131" s="56"/>
    </row>
    <row r="132" spans="1:2" x14ac:dyDescent="0.2">
      <c r="A132" s="55"/>
      <c r="B132" s="56"/>
    </row>
    <row r="133" spans="1:2" x14ac:dyDescent="0.2">
      <c r="A133" s="55"/>
      <c r="B133" s="56"/>
    </row>
    <row r="134" spans="1:2" x14ac:dyDescent="0.2">
      <c r="A134" s="55"/>
      <c r="B134" s="56"/>
    </row>
    <row r="135" spans="1:2" x14ac:dyDescent="0.2">
      <c r="A135" s="55"/>
      <c r="B135" s="56"/>
    </row>
    <row r="136" spans="1:2" x14ac:dyDescent="0.2">
      <c r="A136" s="55"/>
      <c r="B136" s="56"/>
    </row>
    <row r="137" spans="1:2" x14ac:dyDescent="0.2">
      <c r="A137" s="55"/>
      <c r="B137" s="56"/>
    </row>
    <row r="138" spans="1:2" x14ac:dyDescent="0.2">
      <c r="A138" s="55"/>
      <c r="B138" s="56"/>
    </row>
    <row r="139" spans="1:2" x14ac:dyDescent="0.2">
      <c r="A139" s="55"/>
      <c r="B139" s="56"/>
    </row>
    <row r="140" spans="1:2" x14ac:dyDescent="0.2">
      <c r="A140" s="55"/>
      <c r="B140" s="56"/>
    </row>
    <row r="141" spans="1:2" x14ac:dyDescent="0.2">
      <c r="A141" s="55"/>
      <c r="B141" s="56"/>
    </row>
    <row r="142" spans="1:2" x14ac:dyDescent="0.2">
      <c r="A142" s="55"/>
      <c r="B142" s="56"/>
    </row>
    <row r="143" spans="1:2" x14ac:dyDescent="0.2">
      <c r="A143" s="55"/>
      <c r="B143" s="56"/>
    </row>
    <row r="144" spans="1:2" x14ac:dyDescent="0.2">
      <c r="A144" s="55"/>
      <c r="B144" s="56"/>
    </row>
    <row r="145" spans="1:2" x14ac:dyDescent="0.2">
      <c r="A145" s="55"/>
      <c r="B145" s="56"/>
    </row>
    <row r="146" spans="1:2" x14ac:dyDescent="0.2">
      <c r="A146" s="55"/>
      <c r="B146" s="56"/>
    </row>
    <row r="147" spans="1:2" x14ac:dyDescent="0.2">
      <c r="A147" s="55"/>
      <c r="B147" s="56"/>
    </row>
    <row r="148" spans="1:2" x14ac:dyDescent="0.2">
      <c r="A148" s="55"/>
      <c r="B148" s="56"/>
    </row>
    <row r="149" spans="1:2" x14ac:dyDescent="0.2">
      <c r="A149" s="55"/>
      <c r="B149" s="56"/>
    </row>
    <row r="150" spans="1:2" x14ac:dyDescent="0.2">
      <c r="A150" s="55"/>
      <c r="B150" s="56"/>
    </row>
    <row r="151" spans="1:2" x14ac:dyDescent="0.2">
      <c r="A151" s="55"/>
      <c r="B151" s="56"/>
    </row>
    <row r="152" spans="1:2" x14ac:dyDescent="0.2">
      <c r="A152" s="55"/>
      <c r="B152" s="56"/>
    </row>
    <row r="153" spans="1:2" x14ac:dyDescent="0.2">
      <c r="A153" s="55"/>
      <c r="B153" s="56"/>
    </row>
    <row r="154" spans="1:2" x14ac:dyDescent="0.2">
      <c r="A154" s="55"/>
      <c r="B154" s="56"/>
    </row>
    <row r="155" spans="1:2" x14ac:dyDescent="0.2">
      <c r="A155" s="55"/>
      <c r="B155" s="56"/>
    </row>
    <row r="156" spans="1:2" x14ac:dyDescent="0.2">
      <c r="A156" s="55"/>
      <c r="B156" s="56"/>
    </row>
    <row r="157" spans="1:2" x14ac:dyDescent="0.2">
      <c r="A157" s="55"/>
      <c r="B157" s="56"/>
    </row>
    <row r="158" spans="1:2" x14ac:dyDescent="0.2">
      <c r="A158" s="55"/>
      <c r="B158" s="56"/>
    </row>
    <row r="159" spans="1:2" x14ac:dyDescent="0.2">
      <c r="A159" s="55"/>
      <c r="B159" s="56"/>
    </row>
    <row r="160" spans="1:2" x14ac:dyDescent="0.2">
      <c r="A160" s="55"/>
      <c r="B160" s="56"/>
    </row>
    <row r="161" spans="1:2" x14ac:dyDescent="0.2">
      <c r="A161" s="55"/>
      <c r="B161" s="56"/>
    </row>
    <row r="162" spans="1:2" x14ac:dyDescent="0.2">
      <c r="A162" s="55"/>
      <c r="B162" s="56"/>
    </row>
    <row r="163" spans="1:2" x14ac:dyDescent="0.2">
      <c r="A163" s="55"/>
      <c r="B163" s="56"/>
    </row>
    <row r="164" spans="1:2" x14ac:dyDescent="0.2">
      <c r="A164" s="55"/>
      <c r="B164" s="56"/>
    </row>
    <row r="165" spans="1:2" x14ac:dyDescent="0.2">
      <c r="A165" s="55"/>
      <c r="B165" s="56"/>
    </row>
    <row r="166" spans="1:2" x14ac:dyDescent="0.2">
      <c r="A166" s="55"/>
      <c r="B166" s="56"/>
    </row>
    <row r="167" spans="1:2" x14ac:dyDescent="0.2">
      <c r="A167" s="55"/>
      <c r="B167" s="56"/>
    </row>
    <row r="168" spans="1:2" x14ac:dyDescent="0.2">
      <c r="A168" s="55"/>
      <c r="B168" s="56"/>
    </row>
    <row r="169" spans="1:2" x14ac:dyDescent="0.2">
      <c r="A169" s="55"/>
      <c r="B169" s="56"/>
    </row>
    <row r="170" spans="1:2" x14ac:dyDescent="0.2">
      <c r="A170" s="55"/>
      <c r="B170" s="56"/>
    </row>
    <row r="171" spans="1:2" x14ac:dyDescent="0.2">
      <c r="A171" s="55"/>
      <c r="B171" s="56"/>
    </row>
    <row r="172" spans="1:2" x14ac:dyDescent="0.2">
      <c r="A172" s="55"/>
      <c r="B172" s="56"/>
    </row>
    <row r="173" spans="1:2" x14ac:dyDescent="0.2">
      <c r="A173" s="55"/>
      <c r="B173" s="56"/>
    </row>
    <row r="174" spans="1:2" x14ac:dyDescent="0.2">
      <c r="A174" s="55"/>
      <c r="B174" s="56"/>
    </row>
    <row r="175" spans="1:2" x14ac:dyDescent="0.2">
      <c r="A175" s="55"/>
      <c r="B175" s="56"/>
    </row>
    <row r="176" spans="1:2" x14ac:dyDescent="0.2">
      <c r="A176" s="55"/>
      <c r="B176" s="56"/>
    </row>
    <row r="177" spans="1:2" x14ac:dyDescent="0.2">
      <c r="A177" s="55"/>
      <c r="B177" s="56"/>
    </row>
    <row r="178" spans="1:2" x14ac:dyDescent="0.2">
      <c r="A178" s="55"/>
      <c r="B178" s="56"/>
    </row>
    <row r="179" spans="1:2" x14ac:dyDescent="0.2">
      <c r="A179" s="55"/>
      <c r="B179" s="56"/>
    </row>
    <row r="180" spans="1:2" x14ac:dyDescent="0.2">
      <c r="A180" s="55"/>
      <c r="B180" s="56"/>
    </row>
    <row r="181" spans="1:2" x14ac:dyDescent="0.2">
      <c r="A181" s="55"/>
      <c r="B181" s="56"/>
    </row>
    <row r="182" spans="1:2" x14ac:dyDescent="0.2">
      <c r="A182" s="55"/>
      <c r="B182" s="56"/>
    </row>
    <row r="183" spans="1:2" x14ac:dyDescent="0.2">
      <c r="A183" s="55"/>
      <c r="B183" s="56"/>
    </row>
    <row r="184" spans="1:2" x14ac:dyDescent="0.2">
      <c r="A184" s="55"/>
      <c r="B184" s="56"/>
    </row>
    <row r="185" spans="1:2" x14ac:dyDescent="0.2">
      <c r="A185" s="55"/>
      <c r="B185" s="56"/>
    </row>
    <row r="186" spans="1:2" x14ac:dyDescent="0.2">
      <c r="A186" s="55"/>
      <c r="B186" s="56"/>
    </row>
    <row r="187" spans="1:2" x14ac:dyDescent="0.2">
      <c r="A187" s="55"/>
      <c r="B187" s="56"/>
    </row>
    <row r="188" spans="1:2" x14ac:dyDescent="0.2">
      <c r="A188" s="55"/>
      <c r="B188" s="56"/>
    </row>
    <row r="189" spans="1:2" x14ac:dyDescent="0.2">
      <c r="A189" s="55"/>
      <c r="B189" s="56"/>
    </row>
    <row r="190" spans="1:2" x14ac:dyDescent="0.2">
      <c r="A190" s="55"/>
      <c r="B190" s="56"/>
    </row>
    <row r="191" spans="1:2" x14ac:dyDescent="0.2">
      <c r="A191" s="55"/>
      <c r="B191" s="56"/>
    </row>
    <row r="192" spans="1:2" x14ac:dyDescent="0.2">
      <c r="A192" s="55"/>
      <c r="B192" s="56"/>
    </row>
    <row r="193" spans="1:2" x14ac:dyDescent="0.2">
      <c r="A193" s="55"/>
      <c r="B193" s="56"/>
    </row>
    <row r="194" spans="1:2" x14ac:dyDescent="0.2">
      <c r="A194" s="55"/>
      <c r="B194" s="56"/>
    </row>
    <row r="195" spans="1:2" x14ac:dyDescent="0.2">
      <c r="A195" s="55"/>
      <c r="B195" s="56"/>
    </row>
    <row r="196" spans="1:2" x14ac:dyDescent="0.2">
      <c r="A196" s="55"/>
      <c r="B196" s="56"/>
    </row>
    <row r="197" spans="1:2" x14ac:dyDescent="0.2">
      <c r="A197" s="55"/>
      <c r="B197" s="56"/>
    </row>
    <row r="198" spans="1:2" x14ac:dyDescent="0.2">
      <c r="A198" s="55"/>
      <c r="B198" s="56"/>
    </row>
    <row r="199" spans="1:2" x14ac:dyDescent="0.2">
      <c r="A199" s="55"/>
      <c r="B199" s="56"/>
    </row>
    <row r="200" spans="1:2" x14ac:dyDescent="0.2">
      <c r="A200" s="55"/>
      <c r="B200" s="56"/>
    </row>
    <row r="201" spans="1:2" x14ac:dyDescent="0.2">
      <c r="A201" s="55"/>
      <c r="B201" s="56"/>
    </row>
    <row r="202" spans="1:2" x14ac:dyDescent="0.2">
      <c r="A202" s="55"/>
      <c r="B202" s="56"/>
    </row>
    <row r="203" spans="1:2" x14ac:dyDescent="0.2">
      <c r="A203" s="55"/>
      <c r="B203" s="56"/>
    </row>
    <row r="204" spans="1:2" x14ac:dyDescent="0.2">
      <c r="A204" s="55"/>
      <c r="B204" s="56"/>
    </row>
    <row r="205" spans="1:2" x14ac:dyDescent="0.2">
      <c r="A205" s="55"/>
      <c r="B205" s="56"/>
    </row>
    <row r="206" spans="1:2" x14ac:dyDescent="0.2">
      <c r="A206" s="55"/>
      <c r="B206" s="56"/>
    </row>
    <row r="207" spans="1:2" x14ac:dyDescent="0.2">
      <c r="A207" s="55"/>
      <c r="B207" s="56"/>
    </row>
    <row r="208" spans="1:2" x14ac:dyDescent="0.2">
      <c r="A208" s="55"/>
      <c r="B208" s="56"/>
    </row>
    <row r="209" spans="1:2" x14ac:dyDescent="0.2">
      <c r="A209" s="55"/>
      <c r="B209" s="56"/>
    </row>
    <row r="210" spans="1:2" x14ac:dyDescent="0.2">
      <c r="A210" s="55"/>
      <c r="B210" s="56"/>
    </row>
    <row r="211" spans="1:2" x14ac:dyDescent="0.2">
      <c r="A211" s="55"/>
      <c r="B211" s="56"/>
    </row>
    <row r="212" spans="1:2" x14ac:dyDescent="0.2">
      <c r="A212" s="55"/>
      <c r="B212" s="56"/>
    </row>
    <row r="213" spans="1:2" x14ac:dyDescent="0.2">
      <c r="A213" s="55"/>
      <c r="B213" s="56"/>
    </row>
    <row r="214" spans="1:2" x14ac:dyDescent="0.2">
      <c r="A214" s="55"/>
      <c r="B214" s="56"/>
    </row>
    <row r="215" spans="1:2" x14ac:dyDescent="0.2">
      <c r="A215" s="55"/>
      <c r="B215" s="56"/>
    </row>
    <row r="216" spans="1:2" x14ac:dyDescent="0.2">
      <c r="A216" s="55"/>
      <c r="B216" s="56"/>
    </row>
    <row r="217" spans="1:2" x14ac:dyDescent="0.2">
      <c r="A217" s="55"/>
      <c r="B217" s="56"/>
    </row>
    <row r="218" spans="1:2" x14ac:dyDescent="0.2">
      <c r="A218" s="55"/>
      <c r="B218" s="56"/>
    </row>
    <row r="219" spans="1:2" x14ac:dyDescent="0.2">
      <c r="A219" s="55"/>
      <c r="B219" s="56"/>
    </row>
    <row r="220" spans="1:2" x14ac:dyDescent="0.2">
      <c r="A220" s="55"/>
      <c r="B220" s="56"/>
    </row>
    <row r="221" spans="1:2" x14ac:dyDescent="0.2">
      <c r="A221" s="55"/>
      <c r="B221" s="56"/>
    </row>
    <row r="222" spans="1:2" x14ac:dyDescent="0.2">
      <c r="A222" s="55"/>
      <c r="B222" s="56"/>
    </row>
    <row r="223" spans="1:2" x14ac:dyDescent="0.2">
      <c r="A223" s="55"/>
      <c r="B223" s="56"/>
    </row>
    <row r="224" spans="1:2" x14ac:dyDescent="0.2">
      <c r="A224" s="55"/>
      <c r="B224" s="56"/>
    </row>
    <row r="225" spans="1:2" x14ac:dyDescent="0.2">
      <c r="A225" s="55"/>
      <c r="B225" s="56"/>
    </row>
    <row r="226" spans="1:2" x14ac:dyDescent="0.2">
      <c r="A226" s="55"/>
      <c r="B226" s="56"/>
    </row>
    <row r="227" spans="1:2" x14ac:dyDescent="0.2">
      <c r="A227" s="55"/>
      <c r="B227" s="56"/>
    </row>
    <row r="228" spans="1:2" x14ac:dyDescent="0.2">
      <c r="A228" s="55"/>
      <c r="B228" s="56"/>
    </row>
    <row r="229" spans="1:2" x14ac:dyDescent="0.2">
      <c r="A229" s="55"/>
      <c r="B229" s="56"/>
    </row>
    <row r="230" spans="1:2" x14ac:dyDescent="0.2">
      <c r="A230" s="55"/>
      <c r="B230" s="56"/>
    </row>
    <row r="231" spans="1:2" x14ac:dyDescent="0.2">
      <c r="A231" s="55"/>
      <c r="B231" s="56"/>
    </row>
    <row r="232" spans="1:2" x14ac:dyDescent="0.2">
      <c r="A232" s="55"/>
      <c r="B232" s="56"/>
    </row>
    <row r="233" spans="1:2" x14ac:dyDescent="0.2">
      <c r="A233" s="55"/>
      <c r="B233" s="56"/>
    </row>
    <row r="234" spans="1:2" x14ac:dyDescent="0.2">
      <c r="A234" s="55"/>
      <c r="B234" s="56"/>
    </row>
    <row r="235" spans="1:2" x14ac:dyDescent="0.2">
      <c r="A235" s="55"/>
      <c r="B235" s="56"/>
    </row>
    <row r="236" spans="1:2" x14ac:dyDescent="0.2">
      <c r="A236" s="55"/>
      <c r="B236" s="56"/>
    </row>
    <row r="237" spans="1:2" x14ac:dyDescent="0.2">
      <c r="A237" s="55"/>
      <c r="B237" s="56"/>
    </row>
    <row r="238" spans="1:2" x14ac:dyDescent="0.2">
      <c r="A238" s="55"/>
      <c r="B238" s="56"/>
    </row>
    <row r="239" spans="1:2" x14ac:dyDescent="0.2">
      <c r="A239" s="55"/>
      <c r="B239" s="56"/>
    </row>
    <row r="240" spans="1:2" x14ac:dyDescent="0.2">
      <c r="A240" s="55"/>
      <c r="B240" s="56"/>
    </row>
    <row r="241" spans="1:2" x14ac:dyDescent="0.2">
      <c r="A241" s="55"/>
      <c r="B241" s="56"/>
    </row>
    <row r="242" spans="1:2" x14ac:dyDescent="0.2">
      <c r="A242" s="55"/>
      <c r="B242" s="56"/>
    </row>
    <row r="243" spans="1:2" x14ac:dyDescent="0.2">
      <c r="A243" s="55"/>
      <c r="B243" s="56"/>
    </row>
    <row r="244" spans="1:2" x14ac:dyDescent="0.2">
      <c r="A244" s="55"/>
      <c r="B244" s="56"/>
    </row>
    <row r="245" spans="1:2" x14ac:dyDescent="0.2">
      <c r="A245" s="55"/>
      <c r="B245" s="56"/>
    </row>
    <row r="246" spans="1:2" x14ac:dyDescent="0.2">
      <c r="A246" s="55"/>
      <c r="B246" s="56"/>
    </row>
    <row r="247" spans="1:2" x14ac:dyDescent="0.2">
      <c r="A247" s="55"/>
      <c r="B247" s="56"/>
    </row>
    <row r="248" spans="1:2" x14ac:dyDescent="0.2">
      <c r="A248" s="55"/>
      <c r="B248" s="56"/>
    </row>
    <row r="249" spans="1:2" x14ac:dyDescent="0.2">
      <c r="A249" s="55"/>
      <c r="B249" s="56"/>
    </row>
    <row r="250" spans="1:2" x14ac:dyDescent="0.2">
      <c r="A250" s="55"/>
      <c r="B250" s="56"/>
    </row>
    <row r="251" spans="1:2" x14ac:dyDescent="0.2">
      <c r="A251" s="55"/>
      <c r="B251" s="56"/>
    </row>
    <row r="252" spans="1:2" x14ac:dyDescent="0.2">
      <c r="A252" s="55"/>
      <c r="B252" s="56"/>
    </row>
    <row r="253" spans="1:2" x14ac:dyDescent="0.2">
      <c r="A253" s="55"/>
      <c r="B253" s="56"/>
    </row>
    <row r="254" spans="1:2" x14ac:dyDescent="0.2">
      <c r="A254" s="55"/>
      <c r="B254" s="56"/>
    </row>
    <row r="255" spans="1:2" x14ac:dyDescent="0.2">
      <c r="A255" s="55"/>
      <c r="B255" s="56"/>
    </row>
    <row r="256" spans="1:2" x14ac:dyDescent="0.2">
      <c r="A256" s="55"/>
      <c r="B256" s="56"/>
    </row>
    <row r="257" spans="1:2" x14ac:dyDescent="0.2">
      <c r="A257" s="55"/>
      <c r="B257" s="56"/>
    </row>
    <row r="258" spans="1:2" x14ac:dyDescent="0.2">
      <c r="A258" s="55"/>
      <c r="B258" s="56"/>
    </row>
    <row r="259" spans="1:2" x14ac:dyDescent="0.2">
      <c r="A259" s="55"/>
      <c r="B259" s="56"/>
    </row>
    <row r="260" spans="1:2" x14ac:dyDescent="0.2">
      <c r="A260" s="55"/>
      <c r="B260" s="56"/>
    </row>
    <row r="261" spans="1:2" x14ac:dyDescent="0.2">
      <c r="A261" s="55"/>
      <c r="B261" s="56"/>
    </row>
    <row r="262" spans="1:2" x14ac:dyDescent="0.2">
      <c r="A262" s="55"/>
      <c r="B262" s="56"/>
    </row>
    <row r="263" spans="1:2" x14ac:dyDescent="0.2">
      <c r="A263" s="55"/>
      <c r="B263" s="56"/>
    </row>
    <row r="264" spans="1:2" x14ac:dyDescent="0.2">
      <c r="A264" s="55"/>
      <c r="B264" s="56"/>
    </row>
    <row r="265" spans="1:2" x14ac:dyDescent="0.2">
      <c r="A265" s="55"/>
      <c r="B265" s="56"/>
    </row>
    <row r="266" spans="1:2" x14ac:dyDescent="0.2">
      <c r="A266" s="55"/>
      <c r="B266" s="56"/>
    </row>
    <row r="267" spans="1:2" x14ac:dyDescent="0.2">
      <c r="A267" s="55"/>
      <c r="B267" s="56"/>
    </row>
    <row r="268" spans="1:2" x14ac:dyDescent="0.2">
      <c r="A268" s="55"/>
      <c r="B268" s="56"/>
    </row>
    <row r="269" spans="1:2" x14ac:dyDescent="0.2">
      <c r="A269" s="55"/>
      <c r="B269" s="56"/>
    </row>
    <row r="270" spans="1:2" x14ac:dyDescent="0.2">
      <c r="A270" s="55"/>
      <c r="B270" s="56"/>
    </row>
    <row r="271" spans="1:2" x14ac:dyDescent="0.2">
      <c r="A271" s="57"/>
      <c r="B271" s="56"/>
    </row>
    <row r="272" spans="1:2" x14ac:dyDescent="0.2">
      <c r="A272" s="57"/>
      <c r="B272" s="56"/>
    </row>
    <row r="273" spans="1:2" x14ac:dyDescent="0.2">
      <c r="A273" s="57"/>
      <c r="B273" s="56"/>
    </row>
    <row r="274" spans="1:2" x14ac:dyDescent="0.2">
      <c r="A274" s="57"/>
      <c r="B274" s="56"/>
    </row>
    <row r="275" spans="1:2" x14ac:dyDescent="0.2">
      <c r="A275" s="57"/>
      <c r="B275" s="56"/>
    </row>
    <row r="276" spans="1:2" x14ac:dyDescent="0.2">
      <c r="A276" s="57"/>
      <c r="B276" s="56"/>
    </row>
    <row r="277" spans="1:2" x14ac:dyDescent="0.2">
      <c r="A277" s="57"/>
      <c r="B277" s="56"/>
    </row>
    <row r="278" spans="1:2" x14ac:dyDescent="0.2">
      <c r="A278" s="57"/>
      <c r="B278" s="56"/>
    </row>
    <row r="279" spans="1:2" x14ac:dyDescent="0.2">
      <c r="A279" s="57"/>
      <c r="B279" s="56"/>
    </row>
    <row r="280" spans="1:2" x14ac:dyDescent="0.2">
      <c r="A280" s="57"/>
      <c r="B280" s="56"/>
    </row>
    <row r="281" spans="1:2" x14ac:dyDescent="0.2">
      <c r="A281" s="57"/>
      <c r="B281" s="56"/>
    </row>
    <row r="282" spans="1:2" x14ac:dyDescent="0.2">
      <c r="A282" s="57"/>
      <c r="B282" s="56"/>
    </row>
    <row r="283" spans="1:2" x14ac:dyDescent="0.2">
      <c r="A283" s="57"/>
      <c r="B283" s="56"/>
    </row>
    <row r="284" spans="1:2" x14ac:dyDescent="0.2">
      <c r="A284" s="57"/>
      <c r="B284" s="56"/>
    </row>
    <row r="285" spans="1:2" x14ac:dyDescent="0.2">
      <c r="A285" s="57"/>
      <c r="B285" s="56"/>
    </row>
    <row r="286" spans="1:2" x14ac:dyDescent="0.2">
      <c r="B286" s="56"/>
    </row>
    <row r="287" spans="1:2" x14ac:dyDescent="0.2">
      <c r="B287" s="56"/>
    </row>
    <row r="288" spans="1:2" x14ac:dyDescent="0.2">
      <c r="B288" s="56"/>
    </row>
    <row r="289" spans="2:2" x14ac:dyDescent="0.2">
      <c r="B289" s="56"/>
    </row>
    <row r="290" spans="2:2" x14ac:dyDescent="0.2">
      <c r="B290" s="56"/>
    </row>
  </sheetData>
  <mergeCells count="2">
    <mergeCell ref="A10:C10"/>
    <mergeCell ref="A11:C11"/>
  </mergeCells>
  <pageMargins left="0.78740157480314965" right="0.19685039370078741" top="0.39370078740157483" bottom="0.39370078740157483" header="0.19685039370078741" footer="0.23622047244094491"/>
  <pageSetup paperSize="9" scale="7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1:D30"/>
  <sheetViews>
    <sheetView zoomScaleNormal="100" workbookViewId="0">
      <selection activeCell="I22" sqref="I22"/>
    </sheetView>
  </sheetViews>
  <sheetFormatPr defaultRowHeight="15" x14ac:dyDescent="0.25"/>
  <cols>
    <col min="1" max="1" width="24.85546875" style="75" customWidth="1"/>
    <col min="2" max="2" width="37.42578125" style="75" customWidth="1"/>
    <col min="3" max="4" width="14.5703125" style="75" customWidth="1"/>
    <col min="5" max="16384" width="9.140625" style="75"/>
  </cols>
  <sheetData>
    <row r="1" spans="1:4" ht="15.75" x14ac:dyDescent="0.25">
      <c r="C1" s="217"/>
    </row>
    <row r="2" spans="1:4" ht="15.75" x14ac:dyDescent="0.25">
      <c r="D2" s="78" t="s">
        <v>562</v>
      </c>
    </row>
    <row r="3" spans="1:4" ht="15.75" x14ac:dyDescent="0.25">
      <c r="D3" s="78" t="s">
        <v>44</v>
      </c>
    </row>
    <row r="4" spans="1:4" ht="15.75" x14ac:dyDescent="0.25">
      <c r="D4" s="78" t="s">
        <v>46</v>
      </c>
    </row>
    <row r="5" spans="1:4" ht="15.75" x14ac:dyDescent="0.25">
      <c r="D5" s="78" t="s">
        <v>47</v>
      </c>
    </row>
    <row r="6" spans="1:4" ht="15.75" x14ac:dyDescent="0.25">
      <c r="D6" s="78" t="s">
        <v>48</v>
      </c>
    </row>
    <row r="7" spans="1:4" ht="15.75" x14ac:dyDescent="0.25">
      <c r="D7" s="78" t="str">
        <f>'Приложение 4'!C7</f>
        <v>от "____" декабря 2018 года №_____</v>
      </c>
    </row>
    <row r="8" spans="1:4" x14ac:dyDescent="0.25">
      <c r="B8" s="341"/>
      <c r="C8" s="341"/>
    </row>
    <row r="9" spans="1:4" ht="56.25" customHeight="1" x14ac:dyDescent="0.25">
      <c r="A9" s="342" t="s">
        <v>563</v>
      </c>
      <c r="B9" s="342"/>
      <c r="C9" s="342"/>
      <c r="D9" s="342"/>
    </row>
    <row r="11" spans="1:4" x14ac:dyDescent="0.25">
      <c r="B11" s="253"/>
      <c r="C11" s="134"/>
      <c r="D11" s="134" t="s">
        <v>3</v>
      </c>
    </row>
    <row r="12" spans="1:4" ht="29.25" customHeight="1" x14ac:dyDescent="0.25">
      <c r="A12" s="343" t="s">
        <v>558</v>
      </c>
      <c r="B12" s="343" t="s">
        <v>559</v>
      </c>
      <c r="C12" s="345" t="s">
        <v>560</v>
      </c>
      <c r="D12" s="346"/>
    </row>
    <row r="13" spans="1:4" ht="15.75" x14ac:dyDescent="0.25">
      <c r="A13" s="344"/>
      <c r="B13" s="344"/>
      <c r="C13" s="264" t="s">
        <v>51</v>
      </c>
      <c r="D13" s="264" t="s">
        <v>52</v>
      </c>
    </row>
    <row r="14" spans="1:4" ht="30" hidden="1" x14ac:dyDescent="0.25">
      <c r="A14" s="259" t="s">
        <v>534</v>
      </c>
      <c r="B14" s="260" t="s">
        <v>535</v>
      </c>
      <c r="C14" s="261">
        <f>SUM(C15-C17)</f>
        <v>0</v>
      </c>
    </row>
    <row r="15" spans="1:4" ht="45" hidden="1" x14ac:dyDescent="0.25">
      <c r="A15" s="254" t="s">
        <v>536</v>
      </c>
      <c r="B15" s="257" t="s">
        <v>537</v>
      </c>
      <c r="C15" s="258">
        <f>SUM(C16)</f>
        <v>0</v>
      </c>
    </row>
    <row r="16" spans="1:4" ht="45" hidden="1" x14ac:dyDescent="0.25">
      <c r="A16" s="254" t="s">
        <v>538</v>
      </c>
      <c r="B16" s="257" t="s">
        <v>539</v>
      </c>
      <c r="C16" s="258"/>
    </row>
    <row r="17" spans="1:4" ht="45" hidden="1" x14ac:dyDescent="0.25">
      <c r="A17" s="254" t="s">
        <v>540</v>
      </c>
      <c r="B17" s="257" t="s">
        <v>541</v>
      </c>
      <c r="C17" s="258">
        <f>SUM(C18)</f>
        <v>0</v>
      </c>
    </row>
    <row r="18" spans="1:4" ht="45" hidden="1" x14ac:dyDescent="0.25">
      <c r="A18" s="254" t="s">
        <v>542</v>
      </c>
      <c r="B18" s="257" t="s">
        <v>543</v>
      </c>
      <c r="C18" s="258"/>
    </row>
    <row r="19" spans="1:4" ht="30" x14ac:dyDescent="0.25">
      <c r="A19" s="259" t="s">
        <v>544</v>
      </c>
      <c r="B19" s="260" t="s">
        <v>545</v>
      </c>
      <c r="C19" s="261">
        <f>C24-C20</f>
        <v>0</v>
      </c>
      <c r="D19" s="261">
        <f>D24-D20</f>
        <v>0</v>
      </c>
    </row>
    <row r="20" spans="1:4" ht="30" x14ac:dyDescent="0.25">
      <c r="A20" s="259" t="s">
        <v>546</v>
      </c>
      <c r="B20" s="260" t="s">
        <v>115</v>
      </c>
      <c r="C20" s="261">
        <f t="shared" ref="C20:D22" si="0">C21</f>
        <v>97882.8</v>
      </c>
      <c r="D20" s="261">
        <f t="shared" si="0"/>
        <v>100051.09999999999</v>
      </c>
    </row>
    <row r="21" spans="1:4" ht="30" x14ac:dyDescent="0.25">
      <c r="A21" s="259" t="s">
        <v>547</v>
      </c>
      <c r="B21" s="260" t="s">
        <v>117</v>
      </c>
      <c r="C21" s="261">
        <f t="shared" si="0"/>
        <v>97882.8</v>
      </c>
      <c r="D21" s="261">
        <f t="shared" si="0"/>
        <v>100051.09999999999</v>
      </c>
    </row>
    <row r="22" spans="1:4" ht="30" x14ac:dyDescent="0.25">
      <c r="A22" s="259" t="s">
        <v>548</v>
      </c>
      <c r="B22" s="260" t="s">
        <v>119</v>
      </c>
      <c r="C22" s="261">
        <f t="shared" si="0"/>
        <v>97882.8</v>
      </c>
      <c r="D22" s="261">
        <f t="shared" si="0"/>
        <v>100051.09999999999</v>
      </c>
    </row>
    <row r="23" spans="1:4" ht="30" x14ac:dyDescent="0.25">
      <c r="A23" s="259" t="s">
        <v>549</v>
      </c>
      <c r="B23" s="260" t="s">
        <v>550</v>
      </c>
      <c r="C23" s="261">
        <f>'Приложение 5'!C34</f>
        <v>97882.8</v>
      </c>
      <c r="D23" s="261">
        <f>'Приложение 5'!D34</f>
        <v>100051.09999999999</v>
      </c>
    </row>
    <row r="24" spans="1:4" ht="30" x14ac:dyDescent="0.25">
      <c r="A24" s="259" t="s">
        <v>551</v>
      </c>
      <c r="B24" s="260" t="s">
        <v>552</v>
      </c>
      <c r="C24" s="261">
        <f t="shared" ref="C24:D26" si="1">C25</f>
        <v>97882.8</v>
      </c>
      <c r="D24" s="261">
        <f t="shared" si="1"/>
        <v>100051.09999999999</v>
      </c>
    </row>
    <row r="25" spans="1:4" ht="30" x14ac:dyDescent="0.25">
      <c r="A25" s="259" t="s">
        <v>553</v>
      </c>
      <c r="B25" s="260" t="s">
        <v>123</v>
      </c>
      <c r="C25" s="261">
        <f t="shared" si="1"/>
        <v>97882.8</v>
      </c>
      <c r="D25" s="261">
        <f t="shared" si="1"/>
        <v>100051.09999999999</v>
      </c>
    </row>
    <row r="26" spans="1:4" ht="30" x14ac:dyDescent="0.25">
      <c r="A26" s="259" t="s">
        <v>554</v>
      </c>
      <c r="B26" s="260" t="s">
        <v>125</v>
      </c>
      <c r="C26" s="261">
        <f t="shared" si="1"/>
        <v>97882.8</v>
      </c>
      <c r="D26" s="261">
        <f t="shared" si="1"/>
        <v>100051.09999999999</v>
      </c>
    </row>
    <row r="27" spans="1:4" ht="30" x14ac:dyDescent="0.25">
      <c r="A27" s="259" t="s">
        <v>555</v>
      </c>
      <c r="B27" s="260" t="s">
        <v>556</v>
      </c>
      <c r="C27" s="261">
        <f>'Приложение 11'!J346+2450</f>
        <v>97882.8</v>
      </c>
      <c r="D27" s="261">
        <f>'Приложение 11'!K346+5122.4</f>
        <v>100051.09999999999</v>
      </c>
    </row>
    <row r="28" spans="1:4" ht="30" x14ac:dyDescent="0.25">
      <c r="A28" s="257"/>
      <c r="B28" s="257" t="s">
        <v>557</v>
      </c>
      <c r="C28" s="258">
        <f>C14+C19</f>
        <v>0</v>
      </c>
      <c r="D28" s="258">
        <f>D14+D19</f>
        <v>0</v>
      </c>
    </row>
    <row r="30" spans="1:4" x14ac:dyDescent="0.25">
      <c r="C30" s="263"/>
    </row>
  </sheetData>
  <mergeCells count="5">
    <mergeCell ref="B8:C8"/>
    <mergeCell ref="A12:A13"/>
    <mergeCell ref="B12:B13"/>
    <mergeCell ref="C12:D12"/>
    <mergeCell ref="A9:D9"/>
  </mergeCells>
  <pageMargins left="0.70866141732283472" right="0.39370078740157483" top="0.39370078740157483" bottom="0.39370078740157483" header="0.15748031496062992" footer="0.27559055118110237"/>
  <pageSetup paperSize="9"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1:E311"/>
  <sheetViews>
    <sheetView view="pageBreakPreview" zoomScale="75" zoomScaleNormal="75" zoomScaleSheetLayoutView="75" workbookViewId="0">
      <selection activeCell="D3" sqref="D3"/>
    </sheetView>
  </sheetViews>
  <sheetFormatPr defaultColWidth="8.85546875" defaultRowHeight="18" x14ac:dyDescent="0.25"/>
  <cols>
    <col min="1" max="1" width="17.140625" style="67" customWidth="1"/>
    <col min="2" max="2" width="31.5703125" style="67" customWidth="1"/>
    <col min="3" max="3" width="10.7109375" style="67" customWidth="1"/>
    <col min="4" max="4" width="62.42578125" style="67" customWidth="1"/>
    <col min="5" max="5" width="5.140625" style="58" hidden="1" customWidth="1"/>
    <col min="6" max="6" width="8.85546875" style="58"/>
    <col min="7" max="7" width="9.140625" style="58" customWidth="1"/>
    <col min="8" max="16384" width="8.85546875" style="58"/>
  </cols>
  <sheetData>
    <row r="1" spans="1:5" x14ac:dyDescent="0.25">
      <c r="A1" s="58"/>
      <c r="B1" s="58"/>
      <c r="C1" s="58"/>
      <c r="D1" s="58"/>
    </row>
    <row r="2" spans="1:5" x14ac:dyDescent="0.25">
      <c r="A2" s="58"/>
      <c r="B2" s="58"/>
      <c r="C2" s="58"/>
      <c r="D2" s="74" t="s">
        <v>76</v>
      </c>
      <c r="E2" s="74"/>
    </row>
    <row r="3" spans="1:5" x14ac:dyDescent="0.25">
      <c r="A3" s="58"/>
      <c r="B3" s="58"/>
      <c r="C3" s="58"/>
      <c r="D3" s="74" t="s">
        <v>44</v>
      </c>
      <c r="E3" s="74"/>
    </row>
    <row r="4" spans="1:5" x14ac:dyDescent="0.25">
      <c r="A4" s="58"/>
      <c r="B4" s="58"/>
      <c r="C4" s="58"/>
      <c r="D4" s="74" t="s">
        <v>46</v>
      </c>
      <c r="E4" s="74"/>
    </row>
    <row r="5" spans="1:5" x14ac:dyDescent="0.25">
      <c r="A5" s="58"/>
      <c r="B5" s="58"/>
      <c r="C5" s="58"/>
      <c r="D5" s="74" t="s">
        <v>47</v>
      </c>
      <c r="E5" s="74"/>
    </row>
    <row r="6" spans="1:5" x14ac:dyDescent="0.25">
      <c r="A6" s="58"/>
      <c r="B6" s="58"/>
      <c r="C6" s="58"/>
      <c r="D6" s="291" t="s">
        <v>48</v>
      </c>
      <c r="E6" s="291"/>
    </row>
    <row r="7" spans="1:5" x14ac:dyDescent="0.25">
      <c r="A7" s="58"/>
      <c r="B7" s="58"/>
      <c r="C7" s="58"/>
      <c r="D7" s="292" t="str">
        <f>'Приложение 4'!C7</f>
        <v>от "____" декабря 2018 года №_____</v>
      </c>
      <c r="E7" s="292"/>
    </row>
    <row r="8" spans="1:5" x14ac:dyDescent="0.25">
      <c r="A8" s="58"/>
      <c r="B8" s="58"/>
      <c r="C8" s="58"/>
      <c r="D8" s="292"/>
      <c r="E8" s="292"/>
    </row>
    <row r="9" spans="1:5" ht="22.5" x14ac:dyDescent="0.3">
      <c r="A9" s="59" t="s">
        <v>90</v>
      </c>
      <c r="B9" s="60"/>
      <c r="C9" s="60"/>
      <c r="D9" s="61"/>
    </row>
    <row r="10" spans="1:5" ht="22.5" x14ac:dyDescent="0.3">
      <c r="A10" s="59" t="s">
        <v>566</v>
      </c>
      <c r="B10" s="61"/>
      <c r="C10" s="61"/>
      <c r="D10" s="61"/>
    </row>
    <row r="11" spans="1:5" ht="22.5" x14ac:dyDescent="0.3">
      <c r="A11" s="59" t="s">
        <v>567</v>
      </c>
      <c r="B11" s="61"/>
      <c r="C11" s="61"/>
      <c r="D11" s="61"/>
    </row>
    <row r="12" spans="1:5" ht="22.5" x14ac:dyDescent="0.3">
      <c r="A12" s="59" t="s">
        <v>564</v>
      </c>
      <c r="B12" s="61"/>
      <c r="C12" s="61"/>
      <c r="D12" s="61"/>
    </row>
    <row r="13" spans="1:5" ht="22.5" x14ac:dyDescent="0.3">
      <c r="A13" s="59" t="s">
        <v>565</v>
      </c>
      <c r="B13" s="61"/>
      <c r="C13" s="61"/>
      <c r="D13" s="61"/>
    </row>
    <row r="14" spans="1:5" ht="18.75" x14ac:dyDescent="0.3">
      <c r="A14" s="60"/>
      <c r="B14" s="61"/>
      <c r="C14" s="61"/>
      <c r="D14" s="58"/>
    </row>
    <row r="15" spans="1:5" ht="39" customHeight="1" x14ac:dyDescent="0.25">
      <c r="A15" s="293" t="s">
        <v>130</v>
      </c>
      <c r="B15" s="294"/>
      <c r="C15" s="295" t="s">
        <v>131</v>
      </c>
      <c r="D15" s="296"/>
    </row>
    <row r="16" spans="1:5" ht="48" customHeight="1" x14ac:dyDescent="0.25">
      <c r="A16" s="62" t="s">
        <v>57</v>
      </c>
      <c r="B16" s="62" t="s">
        <v>132</v>
      </c>
      <c r="C16" s="297"/>
      <c r="D16" s="298"/>
    </row>
    <row r="17" spans="1:4" ht="33.950000000000003" customHeight="1" x14ac:dyDescent="0.3">
      <c r="A17" s="63">
        <v>802</v>
      </c>
      <c r="B17" s="64"/>
      <c r="C17" s="299" t="s">
        <v>84</v>
      </c>
      <c r="D17" s="300"/>
    </row>
    <row r="18" spans="1:4" ht="75" customHeight="1" x14ac:dyDescent="0.25">
      <c r="A18" s="63">
        <v>802</v>
      </c>
      <c r="B18" s="65" t="s">
        <v>70</v>
      </c>
      <c r="C18" s="303" t="s">
        <v>133</v>
      </c>
      <c r="D18" s="304"/>
    </row>
    <row r="19" spans="1:4" ht="45" customHeight="1" x14ac:dyDescent="0.3">
      <c r="A19" s="63" t="s">
        <v>93</v>
      </c>
      <c r="B19" s="66"/>
      <c r="C19" s="299" t="s">
        <v>135</v>
      </c>
      <c r="D19" s="300"/>
    </row>
    <row r="20" spans="1:4" ht="155.25" customHeight="1" x14ac:dyDescent="0.25">
      <c r="A20" s="30" t="s">
        <v>93</v>
      </c>
      <c r="B20" s="27" t="s">
        <v>60</v>
      </c>
      <c r="C20" s="275" t="s">
        <v>61</v>
      </c>
      <c r="D20" s="275"/>
    </row>
    <row r="21" spans="1:4" ht="44.45" customHeight="1" x14ac:dyDescent="0.25">
      <c r="A21" s="63" t="s">
        <v>94</v>
      </c>
      <c r="B21" s="65"/>
      <c r="C21" s="301" t="s">
        <v>95</v>
      </c>
      <c r="D21" s="302"/>
    </row>
    <row r="22" spans="1:4" ht="94.9" customHeight="1" x14ac:dyDescent="0.25">
      <c r="A22" s="30" t="s">
        <v>94</v>
      </c>
      <c r="B22" s="31" t="s">
        <v>58</v>
      </c>
      <c r="C22" s="275" t="s">
        <v>59</v>
      </c>
      <c r="D22" s="275"/>
    </row>
    <row r="23" spans="1:4" ht="132.75" customHeight="1" x14ac:dyDescent="0.25">
      <c r="A23" s="30" t="s">
        <v>94</v>
      </c>
      <c r="B23" s="31" t="s">
        <v>62</v>
      </c>
      <c r="C23" s="275" t="s">
        <v>63</v>
      </c>
      <c r="D23" s="275"/>
    </row>
    <row r="24" spans="1:4" ht="102.75" customHeight="1" x14ac:dyDescent="0.3">
      <c r="A24" s="30" t="s">
        <v>94</v>
      </c>
      <c r="B24" s="32" t="s">
        <v>64</v>
      </c>
      <c r="C24" s="276" t="s">
        <v>65</v>
      </c>
      <c r="D24" s="277"/>
    </row>
    <row r="25" spans="1:4" ht="70.5" customHeight="1" x14ac:dyDescent="0.3">
      <c r="A25" s="30" t="s">
        <v>94</v>
      </c>
      <c r="B25" s="33" t="s">
        <v>66</v>
      </c>
      <c r="C25" s="278" t="s">
        <v>67</v>
      </c>
      <c r="D25" s="279"/>
    </row>
    <row r="26" spans="1:4" ht="115.5" customHeight="1" x14ac:dyDescent="0.3">
      <c r="A26" s="30" t="s">
        <v>94</v>
      </c>
      <c r="B26" s="33" t="s">
        <v>96</v>
      </c>
      <c r="C26" s="278" t="s">
        <v>97</v>
      </c>
      <c r="D26" s="279"/>
    </row>
    <row r="27" spans="1:4" ht="83.25" customHeight="1" x14ac:dyDescent="0.3">
      <c r="A27" s="30" t="s">
        <v>94</v>
      </c>
      <c r="B27" s="34" t="s">
        <v>68</v>
      </c>
      <c r="C27" s="276" t="s">
        <v>69</v>
      </c>
      <c r="D27" s="277"/>
    </row>
    <row r="28" spans="1:4" ht="38.25" customHeight="1" x14ac:dyDescent="0.3">
      <c r="A28" s="30" t="s">
        <v>94</v>
      </c>
      <c r="B28" s="32" t="s">
        <v>72</v>
      </c>
      <c r="C28" s="276" t="s">
        <v>73</v>
      </c>
      <c r="D28" s="277"/>
    </row>
    <row r="29" spans="1:4" ht="26.25" customHeight="1" x14ac:dyDescent="0.3">
      <c r="A29" s="30" t="s">
        <v>94</v>
      </c>
      <c r="B29" s="32" t="s">
        <v>74</v>
      </c>
      <c r="C29" s="276" t="s">
        <v>75</v>
      </c>
      <c r="D29" s="277"/>
    </row>
    <row r="30" spans="1:4" ht="22.5" customHeight="1" x14ac:dyDescent="0.25">
      <c r="A30" s="30" t="s">
        <v>94</v>
      </c>
      <c r="B30" s="34" t="s">
        <v>570</v>
      </c>
      <c r="C30" s="271" t="s">
        <v>98</v>
      </c>
      <c r="D30" s="272"/>
    </row>
    <row r="31" spans="1:4" ht="63" customHeight="1" x14ac:dyDescent="0.25">
      <c r="A31" s="30" t="s">
        <v>94</v>
      </c>
      <c r="B31" s="35" t="s">
        <v>571</v>
      </c>
      <c r="C31" s="271" t="s">
        <v>99</v>
      </c>
      <c r="D31" s="272"/>
    </row>
    <row r="32" spans="1:4" ht="43.5" customHeight="1" x14ac:dyDescent="0.25">
      <c r="A32" s="30" t="s">
        <v>94</v>
      </c>
      <c r="B32" s="34" t="s">
        <v>572</v>
      </c>
      <c r="C32" s="271" t="s">
        <v>100</v>
      </c>
      <c r="D32" s="272"/>
    </row>
    <row r="33" spans="1:4" ht="57" customHeight="1" x14ac:dyDescent="0.25">
      <c r="A33" s="30" t="s">
        <v>94</v>
      </c>
      <c r="B33" s="36" t="s">
        <v>573</v>
      </c>
      <c r="C33" s="281" t="s">
        <v>101</v>
      </c>
      <c r="D33" s="282"/>
    </row>
    <row r="34" spans="1:4" ht="58.15" customHeight="1" x14ac:dyDescent="0.25">
      <c r="A34" s="30" t="s">
        <v>94</v>
      </c>
      <c r="B34" s="35" t="s">
        <v>575</v>
      </c>
      <c r="C34" s="281" t="s">
        <v>103</v>
      </c>
      <c r="D34" s="282"/>
    </row>
    <row r="35" spans="1:4" ht="120" customHeight="1" x14ac:dyDescent="0.25">
      <c r="A35" s="30" t="s">
        <v>94</v>
      </c>
      <c r="B35" s="270" t="s">
        <v>577</v>
      </c>
      <c r="C35" s="283" t="s">
        <v>105</v>
      </c>
      <c r="D35" s="284"/>
    </row>
    <row r="36" spans="1:4" ht="77.25" customHeight="1" x14ac:dyDescent="0.25">
      <c r="A36" s="30" t="s">
        <v>94</v>
      </c>
      <c r="B36" s="35" t="s">
        <v>578</v>
      </c>
      <c r="C36" s="271" t="s">
        <v>579</v>
      </c>
      <c r="D36" s="272"/>
    </row>
    <row r="37" spans="1:4" ht="18.75" x14ac:dyDescent="0.3">
      <c r="A37" s="68"/>
      <c r="B37" s="69"/>
      <c r="C37" s="69"/>
      <c r="D37" s="70"/>
    </row>
    <row r="38" spans="1:4" ht="18.75" x14ac:dyDescent="0.3">
      <c r="A38" s="68"/>
      <c r="B38" s="68"/>
      <c r="C38" s="68"/>
      <c r="D38" s="71"/>
    </row>
    <row r="39" spans="1:4" x14ac:dyDescent="0.25">
      <c r="A39" s="72"/>
      <c r="B39" s="73"/>
      <c r="C39" s="73"/>
      <c r="D39" s="58"/>
    </row>
    <row r="40" spans="1:4" x14ac:dyDescent="0.25">
      <c r="A40" s="72"/>
      <c r="B40" s="73"/>
      <c r="C40" s="73"/>
      <c r="D40" s="58"/>
    </row>
    <row r="41" spans="1:4" x14ac:dyDescent="0.25">
      <c r="A41" s="72"/>
      <c r="B41" s="73"/>
      <c r="C41" s="73"/>
      <c r="D41" s="58"/>
    </row>
    <row r="42" spans="1:4" x14ac:dyDescent="0.25">
      <c r="A42" s="72"/>
      <c r="B42" s="73"/>
      <c r="C42" s="73"/>
      <c r="D42" s="58"/>
    </row>
    <row r="43" spans="1:4" x14ac:dyDescent="0.25">
      <c r="A43" s="72"/>
      <c r="B43" s="73"/>
      <c r="C43" s="73"/>
      <c r="D43" s="58"/>
    </row>
    <row r="44" spans="1:4" x14ac:dyDescent="0.25">
      <c r="A44" s="72"/>
      <c r="B44" s="73"/>
      <c r="C44" s="73"/>
      <c r="D44" s="58"/>
    </row>
    <row r="45" spans="1:4" x14ac:dyDescent="0.25">
      <c r="A45" s="72"/>
      <c r="B45" s="73"/>
      <c r="C45" s="73"/>
      <c r="D45" s="58"/>
    </row>
    <row r="46" spans="1:4" x14ac:dyDescent="0.25">
      <c r="A46" s="72"/>
      <c r="B46" s="73"/>
      <c r="C46" s="73"/>
      <c r="D46" s="58"/>
    </row>
    <row r="47" spans="1:4" x14ac:dyDescent="0.25">
      <c r="A47" s="72"/>
      <c r="B47" s="73"/>
      <c r="C47" s="73"/>
      <c r="D47" s="58"/>
    </row>
    <row r="48" spans="1:4" x14ac:dyDescent="0.25">
      <c r="A48" s="72"/>
      <c r="B48" s="73"/>
      <c r="C48" s="73"/>
      <c r="D48" s="58"/>
    </row>
    <row r="49" spans="1:4" x14ac:dyDescent="0.25">
      <c r="A49" s="72"/>
      <c r="B49" s="73"/>
      <c r="C49" s="73"/>
      <c r="D49" s="58"/>
    </row>
    <row r="50" spans="1:4" x14ac:dyDescent="0.25">
      <c r="A50" s="72"/>
      <c r="B50" s="73"/>
      <c r="C50" s="73"/>
      <c r="D50" s="58"/>
    </row>
    <row r="51" spans="1:4" x14ac:dyDescent="0.25">
      <c r="A51" s="72"/>
      <c r="B51" s="73"/>
      <c r="C51" s="73"/>
      <c r="D51" s="58"/>
    </row>
    <row r="52" spans="1:4" x14ac:dyDescent="0.25">
      <c r="A52" s="72"/>
      <c r="B52" s="73"/>
      <c r="C52" s="73"/>
      <c r="D52" s="58"/>
    </row>
    <row r="53" spans="1:4" x14ac:dyDescent="0.25">
      <c r="A53" s="72"/>
      <c r="B53" s="73"/>
      <c r="C53" s="73"/>
      <c r="D53" s="58"/>
    </row>
    <row r="54" spans="1:4" x14ac:dyDescent="0.25">
      <c r="A54" s="72"/>
      <c r="B54" s="73"/>
      <c r="C54" s="73"/>
      <c r="D54" s="58"/>
    </row>
    <row r="55" spans="1:4" x14ac:dyDescent="0.25">
      <c r="A55" s="72"/>
      <c r="B55" s="73"/>
      <c r="C55" s="73"/>
      <c r="D55" s="58"/>
    </row>
    <row r="56" spans="1:4" x14ac:dyDescent="0.25">
      <c r="A56" s="72"/>
      <c r="B56" s="73"/>
      <c r="C56" s="73"/>
      <c r="D56" s="58"/>
    </row>
    <row r="57" spans="1:4" x14ac:dyDescent="0.25">
      <c r="A57" s="72"/>
      <c r="B57" s="73"/>
      <c r="C57" s="73"/>
      <c r="D57" s="58"/>
    </row>
    <row r="58" spans="1:4" x14ac:dyDescent="0.25">
      <c r="A58" s="72"/>
      <c r="B58" s="73"/>
      <c r="C58" s="73"/>
      <c r="D58" s="58"/>
    </row>
    <row r="59" spans="1:4" x14ac:dyDescent="0.25">
      <c r="A59" s="72"/>
      <c r="B59" s="73"/>
      <c r="C59" s="73"/>
      <c r="D59" s="58"/>
    </row>
    <row r="60" spans="1:4" x14ac:dyDescent="0.25">
      <c r="A60" s="72"/>
      <c r="B60" s="73"/>
      <c r="C60" s="73"/>
      <c r="D60" s="58"/>
    </row>
    <row r="61" spans="1:4" x14ac:dyDescent="0.25">
      <c r="A61" s="72"/>
      <c r="B61" s="73"/>
      <c r="C61" s="73"/>
      <c r="D61" s="58"/>
    </row>
    <row r="62" spans="1:4" x14ac:dyDescent="0.25">
      <c r="A62" s="72"/>
      <c r="B62" s="73"/>
      <c r="C62" s="73"/>
      <c r="D62" s="58"/>
    </row>
    <row r="63" spans="1:4" x14ac:dyDescent="0.25">
      <c r="A63" s="72"/>
      <c r="B63" s="73"/>
      <c r="C63" s="73"/>
      <c r="D63" s="58"/>
    </row>
    <row r="64" spans="1:4" x14ac:dyDescent="0.25">
      <c r="A64" s="72"/>
      <c r="B64" s="73"/>
      <c r="C64" s="73"/>
      <c r="D64" s="58"/>
    </row>
    <row r="65" spans="1:4" x14ac:dyDescent="0.25">
      <c r="A65" s="72"/>
      <c r="B65" s="73"/>
      <c r="C65" s="73"/>
      <c r="D65" s="58"/>
    </row>
    <row r="66" spans="1:4" x14ac:dyDescent="0.25">
      <c r="A66" s="72"/>
      <c r="B66" s="73"/>
      <c r="C66" s="73"/>
      <c r="D66" s="58"/>
    </row>
    <row r="67" spans="1:4" x14ac:dyDescent="0.25">
      <c r="A67" s="72"/>
      <c r="B67" s="73"/>
      <c r="C67" s="73"/>
      <c r="D67" s="58"/>
    </row>
    <row r="68" spans="1:4" x14ac:dyDescent="0.25">
      <c r="A68" s="72"/>
      <c r="B68" s="73"/>
      <c r="C68" s="73"/>
      <c r="D68" s="58"/>
    </row>
    <row r="69" spans="1:4" x14ac:dyDescent="0.25">
      <c r="A69" s="72"/>
      <c r="B69" s="73"/>
      <c r="C69" s="73"/>
      <c r="D69" s="58"/>
    </row>
    <row r="70" spans="1:4" x14ac:dyDescent="0.25">
      <c r="A70" s="72"/>
      <c r="B70" s="73"/>
      <c r="C70" s="73"/>
      <c r="D70" s="58"/>
    </row>
    <row r="71" spans="1:4" x14ac:dyDescent="0.25">
      <c r="A71" s="72"/>
      <c r="B71" s="73"/>
      <c r="C71" s="73"/>
      <c r="D71" s="58"/>
    </row>
    <row r="72" spans="1:4" x14ac:dyDescent="0.25">
      <c r="A72" s="72"/>
      <c r="B72" s="73"/>
      <c r="C72" s="73"/>
      <c r="D72" s="58"/>
    </row>
    <row r="73" spans="1:4" x14ac:dyDescent="0.25">
      <c r="A73" s="72"/>
      <c r="B73" s="73"/>
      <c r="C73" s="73"/>
      <c r="D73" s="58"/>
    </row>
    <row r="74" spans="1:4" x14ac:dyDescent="0.25">
      <c r="A74" s="72"/>
      <c r="B74" s="73"/>
      <c r="C74" s="73"/>
      <c r="D74" s="58"/>
    </row>
    <row r="75" spans="1:4" x14ac:dyDescent="0.25">
      <c r="A75" s="72"/>
      <c r="B75" s="73"/>
      <c r="C75" s="73"/>
      <c r="D75" s="58"/>
    </row>
    <row r="76" spans="1:4" x14ac:dyDescent="0.25">
      <c r="A76" s="72"/>
      <c r="B76" s="73"/>
      <c r="C76" s="73"/>
      <c r="D76" s="58"/>
    </row>
    <row r="77" spans="1:4" x14ac:dyDescent="0.25">
      <c r="A77" s="72"/>
      <c r="B77" s="73"/>
      <c r="C77" s="73"/>
      <c r="D77" s="58"/>
    </row>
    <row r="78" spans="1:4" x14ac:dyDescent="0.25">
      <c r="A78" s="72"/>
      <c r="B78" s="73"/>
      <c r="C78" s="73"/>
      <c r="D78" s="58"/>
    </row>
    <row r="79" spans="1:4" x14ac:dyDescent="0.25">
      <c r="A79" s="72"/>
      <c r="B79" s="73"/>
      <c r="C79" s="73"/>
      <c r="D79" s="58"/>
    </row>
    <row r="80" spans="1:4" x14ac:dyDescent="0.25">
      <c r="A80" s="72"/>
      <c r="B80" s="73"/>
      <c r="C80" s="73"/>
      <c r="D80" s="58"/>
    </row>
    <row r="81" spans="1:4" x14ac:dyDescent="0.25">
      <c r="A81" s="72"/>
      <c r="B81" s="73"/>
      <c r="C81" s="73"/>
      <c r="D81" s="58"/>
    </row>
    <row r="82" spans="1:4" x14ac:dyDescent="0.25">
      <c r="A82" s="72"/>
      <c r="B82" s="73"/>
      <c r="C82" s="73"/>
      <c r="D82" s="58"/>
    </row>
    <row r="83" spans="1:4" x14ac:dyDescent="0.25">
      <c r="A83" s="72"/>
      <c r="B83" s="73"/>
      <c r="C83" s="73"/>
      <c r="D83" s="58"/>
    </row>
    <row r="84" spans="1:4" x14ac:dyDescent="0.25">
      <c r="A84" s="72"/>
      <c r="B84" s="73"/>
      <c r="C84" s="73"/>
      <c r="D84" s="58"/>
    </row>
    <row r="85" spans="1:4" x14ac:dyDescent="0.25">
      <c r="A85" s="72"/>
      <c r="B85" s="73"/>
      <c r="C85" s="73"/>
      <c r="D85" s="58"/>
    </row>
    <row r="86" spans="1:4" x14ac:dyDescent="0.25">
      <c r="A86" s="72"/>
      <c r="B86" s="73"/>
      <c r="C86" s="73"/>
      <c r="D86" s="58"/>
    </row>
    <row r="87" spans="1:4" x14ac:dyDescent="0.25">
      <c r="A87" s="72"/>
      <c r="B87" s="73"/>
      <c r="C87" s="73"/>
      <c r="D87" s="58"/>
    </row>
    <row r="88" spans="1:4" x14ac:dyDescent="0.25">
      <c r="A88" s="72"/>
      <c r="B88" s="73"/>
      <c r="C88" s="73"/>
      <c r="D88" s="58"/>
    </row>
    <row r="89" spans="1:4" x14ac:dyDescent="0.25">
      <c r="A89" s="72"/>
      <c r="B89" s="73"/>
      <c r="C89" s="73"/>
      <c r="D89" s="58"/>
    </row>
    <row r="90" spans="1:4" x14ac:dyDescent="0.25">
      <c r="A90" s="72"/>
      <c r="B90" s="73"/>
      <c r="C90" s="73"/>
      <c r="D90" s="58"/>
    </row>
    <row r="91" spans="1:4" x14ac:dyDescent="0.25">
      <c r="A91" s="72"/>
      <c r="B91" s="73"/>
      <c r="C91" s="73"/>
      <c r="D91" s="58"/>
    </row>
    <row r="92" spans="1:4" x14ac:dyDescent="0.25">
      <c r="A92" s="72"/>
      <c r="B92" s="73"/>
      <c r="C92" s="73"/>
      <c r="D92" s="58"/>
    </row>
    <row r="93" spans="1:4" x14ac:dyDescent="0.25">
      <c r="A93" s="72"/>
      <c r="B93" s="73"/>
      <c r="C93" s="73"/>
      <c r="D93" s="58"/>
    </row>
    <row r="94" spans="1:4" x14ac:dyDescent="0.25">
      <c r="A94" s="72"/>
      <c r="B94" s="73"/>
      <c r="C94" s="73"/>
      <c r="D94" s="58"/>
    </row>
    <row r="95" spans="1:4" x14ac:dyDescent="0.25">
      <c r="A95" s="72"/>
      <c r="B95" s="73"/>
      <c r="C95" s="73"/>
      <c r="D95" s="58"/>
    </row>
    <row r="96" spans="1:4" x14ac:dyDescent="0.25">
      <c r="A96" s="72"/>
      <c r="B96" s="73"/>
      <c r="C96" s="73"/>
      <c r="D96" s="58"/>
    </row>
    <row r="97" spans="1:4" x14ac:dyDescent="0.25">
      <c r="A97" s="72"/>
      <c r="B97" s="73"/>
      <c r="C97" s="73"/>
      <c r="D97" s="58"/>
    </row>
    <row r="98" spans="1:4" x14ac:dyDescent="0.25">
      <c r="A98" s="72"/>
      <c r="B98" s="73"/>
      <c r="C98" s="73"/>
      <c r="D98" s="58"/>
    </row>
    <row r="99" spans="1:4" x14ac:dyDescent="0.25">
      <c r="A99" s="72"/>
      <c r="B99" s="73"/>
      <c r="C99" s="73"/>
      <c r="D99" s="58"/>
    </row>
    <row r="100" spans="1:4" x14ac:dyDescent="0.25">
      <c r="A100" s="72"/>
      <c r="B100" s="73"/>
      <c r="C100" s="73"/>
      <c r="D100" s="58"/>
    </row>
    <row r="101" spans="1:4" x14ac:dyDescent="0.25">
      <c r="A101" s="72"/>
      <c r="B101" s="73"/>
      <c r="C101" s="73"/>
      <c r="D101" s="58"/>
    </row>
    <row r="102" spans="1:4" x14ac:dyDescent="0.25">
      <c r="A102" s="72"/>
      <c r="B102" s="73"/>
      <c r="C102" s="73"/>
      <c r="D102" s="58"/>
    </row>
    <row r="103" spans="1:4" x14ac:dyDescent="0.25">
      <c r="A103" s="72"/>
      <c r="B103" s="73"/>
      <c r="C103" s="73"/>
      <c r="D103" s="58"/>
    </row>
    <row r="104" spans="1:4" x14ac:dyDescent="0.25">
      <c r="A104" s="72"/>
      <c r="B104" s="73"/>
      <c r="C104" s="73"/>
      <c r="D104" s="58"/>
    </row>
    <row r="105" spans="1:4" x14ac:dyDescent="0.25">
      <c r="A105" s="72"/>
      <c r="B105" s="73"/>
      <c r="C105" s="73"/>
      <c r="D105" s="58"/>
    </row>
    <row r="106" spans="1:4" x14ac:dyDescent="0.25">
      <c r="A106" s="72"/>
      <c r="B106" s="73"/>
      <c r="C106" s="73"/>
      <c r="D106" s="58"/>
    </row>
    <row r="107" spans="1:4" x14ac:dyDescent="0.25">
      <c r="A107" s="72"/>
      <c r="B107" s="73"/>
      <c r="C107" s="73"/>
      <c r="D107" s="58"/>
    </row>
    <row r="108" spans="1:4" x14ac:dyDescent="0.25">
      <c r="A108" s="72"/>
      <c r="B108" s="73"/>
      <c r="C108" s="73"/>
      <c r="D108" s="58"/>
    </row>
    <row r="109" spans="1:4" x14ac:dyDescent="0.25">
      <c r="A109" s="72"/>
      <c r="B109" s="73"/>
      <c r="C109" s="73"/>
      <c r="D109" s="58"/>
    </row>
    <row r="110" spans="1:4" x14ac:dyDescent="0.25">
      <c r="A110" s="72"/>
      <c r="B110" s="73"/>
      <c r="C110" s="73"/>
      <c r="D110" s="58"/>
    </row>
    <row r="111" spans="1:4" x14ac:dyDescent="0.25">
      <c r="A111" s="72"/>
      <c r="B111" s="73"/>
      <c r="C111" s="73"/>
      <c r="D111" s="58"/>
    </row>
    <row r="112" spans="1:4" x14ac:dyDescent="0.25">
      <c r="A112" s="72"/>
      <c r="B112" s="73"/>
      <c r="C112" s="73"/>
      <c r="D112" s="58"/>
    </row>
    <row r="113" spans="1:4" x14ac:dyDescent="0.25">
      <c r="A113" s="72"/>
      <c r="B113" s="73"/>
      <c r="C113" s="73"/>
      <c r="D113" s="58"/>
    </row>
    <row r="114" spans="1:4" x14ac:dyDescent="0.25">
      <c r="A114" s="72"/>
      <c r="B114" s="73"/>
      <c r="C114" s="73"/>
      <c r="D114" s="58"/>
    </row>
    <row r="115" spans="1:4" x14ac:dyDescent="0.25">
      <c r="A115" s="72"/>
      <c r="B115" s="73"/>
      <c r="C115" s="73"/>
      <c r="D115" s="58"/>
    </row>
    <row r="116" spans="1:4" x14ac:dyDescent="0.25">
      <c r="A116" s="72"/>
      <c r="B116" s="73"/>
      <c r="C116" s="73"/>
      <c r="D116" s="58"/>
    </row>
    <row r="117" spans="1:4" x14ac:dyDescent="0.25">
      <c r="A117" s="72"/>
      <c r="B117" s="73"/>
      <c r="C117" s="73"/>
      <c r="D117" s="58"/>
    </row>
    <row r="118" spans="1:4" x14ac:dyDescent="0.25">
      <c r="A118" s="72"/>
      <c r="B118" s="73"/>
      <c r="C118" s="73"/>
      <c r="D118" s="58"/>
    </row>
    <row r="119" spans="1:4" x14ac:dyDescent="0.25">
      <c r="A119" s="72"/>
      <c r="B119" s="73"/>
      <c r="C119" s="73"/>
      <c r="D119" s="58"/>
    </row>
    <row r="120" spans="1:4" x14ac:dyDescent="0.25">
      <c r="A120" s="72"/>
      <c r="B120" s="73"/>
      <c r="C120" s="73"/>
      <c r="D120" s="58"/>
    </row>
    <row r="121" spans="1:4" x14ac:dyDescent="0.25">
      <c r="A121" s="72"/>
      <c r="B121" s="73"/>
      <c r="C121" s="73"/>
      <c r="D121" s="58"/>
    </row>
    <row r="122" spans="1:4" x14ac:dyDescent="0.25">
      <c r="A122" s="72"/>
      <c r="B122" s="73"/>
      <c r="C122" s="73"/>
      <c r="D122" s="58"/>
    </row>
    <row r="123" spans="1:4" x14ac:dyDescent="0.25">
      <c r="A123" s="72"/>
      <c r="B123" s="73"/>
      <c r="C123" s="73"/>
      <c r="D123" s="58"/>
    </row>
    <row r="124" spans="1:4" x14ac:dyDescent="0.25">
      <c r="A124" s="72"/>
      <c r="B124" s="73"/>
      <c r="C124" s="73"/>
      <c r="D124" s="58"/>
    </row>
    <row r="125" spans="1:4" x14ac:dyDescent="0.25">
      <c r="A125" s="72"/>
      <c r="B125" s="73"/>
      <c r="C125" s="73"/>
      <c r="D125" s="58"/>
    </row>
    <row r="126" spans="1:4" x14ac:dyDescent="0.25">
      <c r="A126" s="72"/>
      <c r="B126" s="73"/>
      <c r="C126" s="73"/>
      <c r="D126" s="58"/>
    </row>
    <row r="127" spans="1:4" x14ac:dyDescent="0.25">
      <c r="A127" s="72"/>
      <c r="B127" s="73"/>
      <c r="C127" s="73"/>
      <c r="D127" s="58"/>
    </row>
    <row r="128" spans="1:4" x14ac:dyDescent="0.25">
      <c r="A128" s="72"/>
      <c r="B128" s="73"/>
      <c r="C128" s="73"/>
      <c r="D128" s="58"/>
    </row>
    <row r="129" spans="1:4" x14ac:dyDescent="0.25">
      <c r="A129" s="72"/>
      <c r="B129" s="73"/>
      <c r="C129" s="73"/>
      <c r="D129" s="58"/>
    </row>
    <row r="130" spans="1:4" x14ac:dyDescent="0.25">
      <c r="A130" s="72"/>
      <c r="B130" s="73"/>
      <c r="C130" s="73"/>
      <c r="D130" s="58"/>
    </row>
    <row r="131" spans="1:4" x14ac:dyDescent="0.25">
      <c r="A131" s="72"/>
      <c r="B131" s="73"/>
      <c r="C131" s="73"/>
      <c r="D131" s="58"/>
    </row>
    <row r="132" spans="1:4" x14ac:dyDescent="0.25">
      <c r="A132" s="72"/>
      <c r="B132" s="73"/>
      <c r="C132" s="73"/>
      <c r="D132" s="58"/>
    </row>
    <row r="133" spans="1:4" x14ac:dyDescent="0.25">
      <c r="A133" s="72"/>
      <c r="B133" s="73"/>
      <c r="C133" s="73"/>
      <c r="D133" s="58"/>
    </row>
    <row r="134" spans="1:4" x14ac:dyDescent="0.25">
      <c r="A134" s="72"/>
      <c r="B134" s="73"/>
      <c r="C134" s="73"/>
      <c r="D134" s="58"/>
    </row>
    <row r="135" spans="1:4" x14ac:dyDescent="0.25">
      <c r="A135" s="72"/>
      <c r="B135" s="73"/>
      <c r="C135" s="73"/>
      <c r="D135" s="58"/>
    </row>
    <row r="136" spans="1:4" x14ac:dyDescent="0.25">
      <c r="A136" s="72"/>
      <c r="B136" s="73"/>
      <c r="C136" s="73"/>
      <c r="D136" s="58"/>
    </row>
    <row r="137" spans="1:4" x14ac:dyDescent="0.25">
      <c r="A137" s="72"/>
      <c r="B137" s="73"/>
      <c r="C137" s="73"/>
      <c r="D137" s="58"/>
    </row>
    <row r="138" spans="1:4" x14ac:dyDescent="0.25">
      <c r="A138" s="72"/>
      <c r="B138" s="73"/>
      <c r="C138" s="73"/>
      <c r="D138" s="58"/>
    </row>
    <row r="139" spans="1:4" x14ac:dyDescent="0.25">
      <c r="A139" s="72"/>
      <c r="B139" s="73"/>
      <c r="C139" s="73"/>
      <c r="D139" s="58"/>
    </row>
    <row r="140" spans="1:4" x14ac:dyDescent="0.25">
      <c r="A140" s="72"/>
      <c r="B140" s="73"/>
      <c r="C140" s="73"/>
      <c r="D140" s="58"/>
    </row>
    <row r="141" spans="1:4" x14ac:dyDescent="0.25">
      <c r="A141" s="72"/>
      <c r="B141" s="73"/>
      <c r="C141" s="73"/>
      <c r="D141" s="58"/>
    </row>
    <row r="142" spans="1:4" x14ac:dyDescent="0.25">
      <c r="A142" s="72"/>
      <c r="B142" s="73"/>
      <c r="C142" s="73"/>
      <c r="D142" s="58"/>
    </row>
    <row r="143" spans="1:4" x14ac:dyDescent="0.25">
      <c r="A143" s="72"/>
      <c r="B143" s="73"/>
      <c r="C143" s="73"/>
      <c r="D143" s="58"/>
    </row>
    <row r="144" spans="1:4" x14ac:dyDescent="0.25">
      <c r="A144" s="72"/>
      <c r="B144" s="73"/>
      <c r="C144" s="73"/>
      <c r="D144" s="58"/>
    </row>
    <row r="145" spans="1:4" x14ac:dyDescent="0.25">
      <c r="A145" s="72"/>
      <c r="B145" s="73"/>
      <c r="C145" s="73"/>
      <c r="D145" s="58"/>
    </row>
    <row r="146" spans="1:4" x14ac:dyDescent="0.25">
      <c r="A146" s="72"/>
      <c r="B146" s="73"/>
      <c r="C146" s="73"/>
      <c r="D146" s="58"/>
    </row>
    <row r="147" spans="1:4" x14ac:dyDescent="0.25">
      <c r="A147" s="72"/>
      <c r="B147" s="73"/>
      <c r="C147" s="73"/>
      <c r="D147" s="58"/>
    </row>
    <row r="148" spans="1:4" x14ac:dyDescent="0.25">
      <c r="A148" s="72"/>
      <c r="B148" s="73"/>
      <c r="C148" s="73"/>
      <c r="D148" s="58"/>
    </row>
    <row r="149" spans="1:4" x14ac:dyDescent="0.25">
      <c r="A149" s="72"/>
      <c r="B149" s="73"/>
      <c r="C149" s="73"/>
      <c r="D149" s="58"/>
    </row>
    <row r="150" spans="1:4" x14ac:dyDescent="0.25">
      <c r="A150" s="72"/>
      <c r="B150" s="73"/>
      <c r="C150" s="73"/>
      <c r="D150" s="58"/>
    </row>
    <row r="151" spans="1:4" x14ac:dyDescent="0.25">
      <c r="A151" s="72"/>
      <c r="B151" s="73"/>
      <c r="C151" s="73"/>
      <c r="D151" s="58"/>
    </row>
    <row r="152" spans="1:4" x14ac:dyDescent="0.25">
      <c r="A152" s="72"/>
      <c r="B152" s="73"/>
      <c r="C152" s="73"/>
      <c r="D152" s="58"/>
    </row>
    <row r="153" spans="1:4" x14ac:dyDescent="0.25">
      <c r="A153" s="72"/>
      <c r="B153" s="73"/>
      <c r="C153" s="73"/>
      <c r="D153" s="58"/>
    </row>
    <row r="154" spans="1:4" x14ac:dyDescent="0.25">
      <c r="A154" s="72"/>
      <c r="B154" s="73"/>
      <c r="C154" s="73"/>
      <c r="D154" s="58"/>
    </row>
    <row r="155" spans="1:4" x14ac:dyDescent="0.25">
      <c r="A155" s="72"/>
      <c r="B155" s="73"/>
      <c r="C155" s="73"/>
      <c r="D155" s="58"/>
    </row>
    <row r="156" spans="1:4" x14ac:dyDescent="0.25">
      <c r="A156" s="72"/>
      <c r="B156" s="73"/>
      <c r="C156" s="73"/>
      <c r="D156" s="58"/>
    </row>
    <row r="157" spans="1:4" x14ac:dyDescent="0.25">
      <c r="A157" s="72"/>
      <c r="B157" s="73"/>
      <c r="C157" s="73"/>
      <c r="D157" s="58"/>
    </row>
    <row r="158" spans="1:4" x14ac:dyDescent="0.25">
      <c r="A158" s="72"/>
      <c r="B158" s="73"/>
      <c r="C158" s="73"/>
      <c r="D158" s="58"/>
    </row>
    <row r="159" spans="1:4" x14ac:dyDescent="0.25">
      <c r="A159" s="72"/>
      <c r="B159" s="73"/>
      <c r="C159" s="73"/>
      <c r="D159" s="58"/>
    </row>
    <row r="160" spans="1:4" x14ac:dyDescent="0.25">
      <c r="A160" s="72"/>
      <c r="B160" s="73"/>
      <c r="C160" s="73"/>
      <c r="D160" s="58"/>
    </row>
    <row r="161" spans="1:4" x14ac:dyDescent="0.25">
      <c r="A161" s="72"/>
      <c r="B161" s="73"/>
      <c r="C161" s="73"/>
      <c r="D161" s="58"/>
    </row>
    <row r="162" spans="1:4" x14ac:dyDescent="0.25">
      <c r="A162" s="72"/>
      <c r="B162" s="73"/>
      <c r="C162" s="73"/>
      <c r="D162" s="58"/>
    </row>
    <row r="163" spans="1:4" x14ac:dyDescent="0.25">
      <c r="A163" s="72"/>
      <c r="B163" s="73"/>
      <c r="C163" s="73"/>
      <c r="D163" s="58"/>
    </row>
    <row r="164" spans="1:4" x14ac:dyDescent="0.25">
      <c r="A164" s="72"/>
      <c r="B164" s="73"/>
      <c r="C164" s="73"/>
      <c r="D164" s="58"/>
    </row>
    <row r="165" spans="1:4" x14ac:dyDescent="0.25">
      <c r="A165" s="72"/>
      <c r="B165" s="73"/>
      <c r="C165" s="73"/>
      <c r="D165" s="58"/>
    </row>
    <row r="166" spans="1:4" x14ac:dyDescent="0.25">
      <c r="A166" s="72"/>
      <c r="B166" s="73"/>
      <c r="C166" s="73"/>
      <c r="D166" s="58"/>
    </row>
    <row r="167" spans="1:4" x14ac:dyDescent="0.25">
      <c r="A167" s="72"/>
      <c r="B167" s="73"/>
      <c r="C167" s="73"/>
      <c r="D167" s="58"/>
    </row>
    <row r="168" spans="1:4" x14ac:dyDescent="0.25">
      <c r="A168" s="72"/>
      <c r="B168" s="73"/>
      <c r="C168" s="73"/>
      <c r="D168" s="58"/>
    </row>
    <row r="169" spans="1:4" x14ac:dyDescent="0.25">
      <c r="A169" s="72"/>
      <c r="B169" s="73"/>
      <c r="C169" s="73"/>
      <c r="D169" s="58"/>
    </row>
    <row r="170" spans="1:4" x14ac:dyDescent="0.25">
      <c r="A170" s="72"/>
      <c r="B170" s="73"/>
      <c r="C170" s="73"/>
      <c r="D170" s="58"/>
    </row>
    <row r="171" spans="1:4" x14ac:dyDescent="0.25">
      <c r="A171" s="72"/>
      <c r="B171" s="73"/>
      <c r="C171" s="73"/>
      <c r="D171" s="58"/>
    </row>
    <row r="172" spans="1:4" x14ac:dyDescent="0.25">
      <c r="A172" s="72"/>
      <c r="B172" s="73"/>
      <c r="C172" s="73"/>
      <c r="D172" s="58"/>
    </row>
    <row r="173" spans="1:4" x14ac:dyDescent="0.25">
      <c r="A173" s="72"/>
      <c r="B173" s="73"/>
      <c r="C173" s="73"/>
      <c r="D173" s="58"/>
    </row>
    <row r="174" spans="1:4" x14ac:dyDescent="0.25">
      <c r="A174" s="72"/>
      <c r="B174" s="73"/>
      <c r="C174" s="73"/>
      <c r="D174" s="58"/>
    </row>
    <row r="175" spans="1:4" x14ac:dyDescent="0.25">
      <c r="A175" s="72"/>
      <c r="B175" s="73"/>
      <c r="C175" s="73"/>
      <c r="D175" s="58"/>
    </row>
    <row r="176" spans="1:4" x14ac:dyDescent="0.25">
      <c r="A176" s="72"/>
      <c r="B176" s="73"/>
      <c r="C176" s="73"/>
      <c r="D176" s="58"/>
    </row>
    <row r="177" spans="1:4" x14ac:dyDescent="0.25">
      <c r="A177" s="72"/>
      <c r="B177" s="73"/>
      <c r="C177" s="73"/>
      <c r="D177" s="58"/>
    </row>
    <row r="178" spans="1:4" x14ac:dyDescent="0.25">
      <c r="A178" s="72"/>
      <c r="B178" s="73"/>
      <c r="C178" s="73"/>
      <c r="D178" s="58"/>
    </row>
    <row r="179" spans="1:4" x14ac:dyDescent="0.25">
      <c r="A179" s="72"/>
      <c r="B179" s="73"/>
      <c r="C179" s="73"/>
      <c r="D179" s="58"/>
    </row>
    <row r="180" spans="1:4" x14ac:dyDescent="0.25">
      <c r="A180" s="72"/>
      <c r="B180" s="73"/>
      <c r="C180" s="73"/>
      <c r="D180" s="58"/>
    </row>
    <row r="181" spans="1:4" x14ac:dyDescent="0.25">
      <c r="A181" s="72"/>
      <c r="B181" s="73"/>
      <c r="C181" s="73"/>
      <c r="D181" s="58"/>
    </row>
    <row r="182" spans="1:4" x14ac:dyDescent="0.25">
      <c r="A182" s="72"/>
      <c r="B182" s="73"/>
      <c r="C182" s="73"/>
      <c r="D182" s="58"/>
    </row>
    <row r="183" spans="1:4" x14ac:dyDescent="0.25">
      <c r="A183" s="72"/>
      <c r="B183" s="73"/>
      <c r="C183" s="73"/>
      <c r="D183" s="58"/>
    </row>
    <row r="184" spans="1:4" x14ac:dyDescent="0.25">
      <c r="A184" s="72"/>
      <c r="B184" s="73"/>
      <c r="C184" s="73"/>
      <c r="D184" s="58"/>
    </row>
    <row r="185" spans="1:4" x14ac:dyDescent="0.25">
      <c r="A185" s="72"/>
      <c r="B185" s="73"/>
      <c r="C185" s="73"/>
      <c r="D185" s="58"/>
    </row>
    <row r="186" spans="1:4" x14ac:dyDescent="0.25">
      <c r="A186" s="72"/>
      <c r="B186" s="73"/>
      <c r="C186" s="73"/>
      <c r="D186" s="58"/>
    </row>
    <row r="187" spans="1:4" x14ac:dyDescent="0.25">
      <c r="A187" s="72"/>
      <c r="B187" s="73"/>
      <c r="C187" s="73"/>
      <c r="D187" s="58"/>
    </row>
    <row r="188" spans="1:4" x14ac:dyDescent="0.25">
      <c r="A188" s="72"/>
      <c r="B188" s="73"/>
      <c r="C188" s="73"/>
      <c r="D188" s="58"/>
    </row>
    <row r="189" spans="1:4" x14ac:dyDescent="0.25">
      <c r="A189" s="72"/>
      <c r="B189" s="73"/>
      <c r="C189" s="73"/>
      <c r="D189" s="58"/>
    </row>
    <row r="190" spans="1:4" x14ac:dyDescent="0.25">
      <c r="A190" s="72"/>
      <c r="B190" s="73"/>
      <c r="C190" s="73"/>
      <c r="D190" s="58"/>
    </row>
    <row r="191" spans="1:4" x14ac:dyDescent="0.25">
      <c r="A191" s="72"/>
      <c r="B191" s="73"/>
      <c r="C191" s="73"/>
      <c r="D191" s="58"/>
    </row>
    <row r="192" spans="1:4" x14ac:dyDescent="0.25">
      <c r="A192" s="72"/>
      <c r="B192" s="73"/>
      <c r="C192" s="73"/>
      <c r="D192" s="58"/>
    </row>
    <row r="193" spans="1:4" x14ac:dyDescent="0.25">
      <c r="A193" s="72"/>
      <c r="B193" s="73"/>
      <c r="C193" s="73"/>
      <c r="D193" s="58"/>
    </row>
    <row r="194" spans="1:4" x14ac:dyDescent="0.25">
      <c r="A194" s="72"/>
      <c r="B194" s="73"/>
      <c r="C194" s="73"/>
      <c r="D194" s="58"/>
    </row>
    <row r="195" spans="1:4" x14ac:dyDescent="0.25">
      <c r="A195" s="72"/>
      <c r="B195" s="73"/>
      <c r="C195" s="73"/>
      <c r="D195" s="58"/>
    </row>
    <row r="196" spans="1:4" x14ac:dyDescent="0.25">
      <c r="A196" s="72"/>
      <c r="B196" s="73"/>
      <c r="C196" s="73"/>
      <c r="D196" s="58"/>
    </row>
    <row r="197" spans="1:4" x14ac:dyDescent="0.25">
      <c r="A197" s="72"/>
      <c r="B197" s="73"/>
      <c r="C197" s="73"/>
      <c r="D197" s="58"/>
    </row>
    <row r="198" spans="1:4" x14ac:dyDescent="0.25">
      <c r="A198" s="72"/>
      <c r="B198" s="73"/>
      <c r="C198" s="73"/>
      <c r="D198" s="58"/>
    </row>
    <row r="199" spans="1:4" x14ac:dyDescent="0.25">
      <c r="A199" s="72"/>
      <c r="B199" s="73"/>
      <c r="C199" s="73"/>
      <c r="D199" s="58"/>
    </row>
    <row r="200" spans="1:4" x14ac:dyDescent="0.25">
      <c r="A200" s="72"/>
      <c r="B200" s="73"/>
      <c r="C200" s="73"/>
      <c r="D200" s="58"/>
    </row>
    <row r="201" spans="1:4" x14ac:dyDescent="0.25">
      <c r="A201" s="72"/>
      <c r="B201" s="73"/>
      <c r="C201" s="73"/>
      <c r="D201" s="58"/>
    </row>
    <row r="202" spans="1:4" x14ac:dyDescent="0.25">
      <c r="A202" s="72"/>
      <c r="B202" s="73"/>
      <c r="C202" s="73"/>
      <c r="D202" s="58"/>
    </row>
    <row r="203" spans="1:4" x14ac:dyDescent="0.25">
      <c r="A203" s="72"/>
      <c r="B203" s="73"/>
      <c r="C203" s="73"/>
      <c r="D203" s="58"/>
    </row>
    <row r="204" spans="1:4" x14ac:dyDescent="0.25">
      <c r="A204" s="72"/>
      <c r="B204" s="73"/>
      <c r="C204" s="73"/>
      <c r="D204" s="58"/>
    </row>
    <row r="205" spans="1:4" x14ac:dyDescent="0.25">
      <c r="A205" s="72"/>
      <c r="B205" s="73"/>
      <c r="C205" s="73"/>
      <c r="D205" s="58"/>
    </row>
    <row r="206" spans="1:4" x14ac:dyDescent="0.25">
      <c r="A206" s="72"/>
      <c r="B206" s="73"/>
      <c r="C206" s="73"/>
      <c r="D206" s="58"/>
    </row>
    <row r="207" spans="1:4" x14ac:dyDescent="0.25">
      <c r="A207" s="72"/>
      <c r="B207" s="73"/>
      <c r="C207" s="73"/>
      <c r="D207" s="58"/>
    </row>
    <row r="208" spans="1:4" x14ac:dyDescent="0.25">
      <c r="A208" s="72"/>
      <c r="B208" s="73"/>
      <c r="C208" s="73"/>
      <c r="D208" s="58"/>
    </row>
    <row r="209" spans="1:4" x14ac:dyDescent="0.25">
      <c r="A209" s="72"/>
      <c r="B209" s="73"/>
      <c r="C209" s="73"/>
      <c r="D209" s="58"/>
    </row>
    <row r="210" spans="1:4" x14ac:dyDescent="0.25">
      <c r="A210" s="72"/>
      <c r="B210" s="73"/>
      <c r="C210" s="73"/>
      <c r="D210" s="58"/>
    </row>
    <row r="211" spans="1:4" x14ac:dyDescent="0.25">
      <c r="A211" s="72"/>
      <c r="B211" s="73"/>
      <c r="C211" s="73"/>
      <c r="D211" s="58"/>
    </row>
    <row r="212" spans="1:4" x14ac:dyDescent="0.25">
      <c r="A212" s="72"/>
      <c r="B212" s="73"/>
      <c r="C212" s="73"/>
      <c r="D212" s="58"/>
    </row>
    <row r="213" spans="1:4" x14ac:dyDescent="0.25">
      <c r="A213" s="72"/>
      <c r="B213" s="73"/>
      <c r="C213" s="73"/>
      <c r="D213" s="58"/>
    </row>
    <row r="214" spans="1:4" x14ac:dyDescent="0.25">
      <c r="A214" s="72"/>
      <c r="B214" s="73"/>
      <c r="C214" s="73"/>
      <c r="D214" s="58"/>
    </row>
    <row r="215" spans="1:4" x14ac:dyDescent="0.25">
      <c r="A215" s="72"/>
      <c r="B215" s="73"/>
      <c r="C215" s="73"/>
      <c r="D215" s="58"/>
    </row>
    <row r="216" spans="1:4" x14ac:dyDescent="0.25">
      <c r="A216" s="72"/>
      <c r="B216" s="73"/>
      <c r="C216" s="73"/>
      <c r="D216" s="58"/>
    </row>
    <row r="217" spans="1:4" x14ac:dyDescent="0.25">
      <c r="A217" s="72"/>
      <c r="B217" s="73"/>
      <c r="C217" s="73"/>
      <c r="D217" s="58"/>
    </row>
    <row r="218" spans="1:4" x14ac:dyDescent="0.25">
      <c r="A218" s="72"/>
      <c r="B218" s="73"/>
      <c r="C218" s="73"/>
      <c r="D218" s="58"/>
    </row>
    <row r="219" spans="1:4" x14ac:dyDescent="0.25">
      <c r="A219" s="72"/>
      <c r="B219" s="73"/>
      <c r="C219" s="73"/>
      <c r="D219" s="58"/>
    </row>
    <row r="220" spans="1:4" x14ac:dyDescent="0.25">
      <c r="A220" s="72"/>
      <c r="B220" s="73"/>
      <c r="C220" s="73"/>
      <c r="D220" s="58"/>
    </row>
    <row r="221" spans="1:4" x14ac:dyDescent="0.25">
      <c r="A221" s="72"/>
      <c r="B221" s="73"/>
      <c r="C221" s="73"/>
      <c r="D221" s="58"/>
    </row>
    <row r="222" spans="1:4" x14ac:dyDescent="0.25">
      <c r="A222" s="72"/>
      <c r="B222" s="73"/>
      <c r="C222" s="73"/>
      <c r="D222" s="58"/>
    </row>
    <row r="223" spans="1:4" x14ac:dyDescent="0.25">
      <c r="A223" s="72"/>
      <c r="B223" s="73"/>
      <c r="C223" s="73"/>
      <c r="D223" s="58"/>
    </row>
    <row r="224" spans="1:4" x14ac:dyDescent="0.25">
      <c r="A224" s="72"/>
      <c r="B224" s="73"/>
      <c r="C224" s="73"/>
      <c r="D224" s="58"/>
    </row>
    <row r="225" spans="1:4" x14ac:dyDescent="0.25">
      <c r="A225" s="72"/>
      <c r="B225" s="73"/>
      <c r="C225" s="73"/>
      <c r="D225" s="58"/>
    </row>
    <row r="226" spans="1:4" x14ac:dyDescent="0.25">
      <c r="A226" s="72"/>
      <c r="B226" s="73"/>
      <c r="C226" s="73"/>
      <c r="D226" s="58"/>
    </row>
    <row r="227" spans="1:4" x14ac:dyDescent="0.25">
      <c r="A227" s="72"/>
      <c r="B227" s="73"/>
      <c r="C227" s="73"/>
      <c r="D227" s="58"/>
    </row>
    <row r="228" spans="1:4" x14ac:dyDescent="0.25">
      <c r="A228" s="72"/>
      <c r="B228" s="73"/>
      <c r="C228" s="73"/>
      <c r="D228" s="58"/>
    </row>
    <row r="229" spans="1:4" x14ac:dyDescent="0.25">
      <c r="A229" s="72"/>
      <c r="B229" s="73"/>
      <c r="C229" s="73"/>
      <c r="D229" s="58"/>
    </row>
    <row r="230" spans="1:4" x14ac:dyDescent="0.25">
      <c r="A230" s="72"/>
      <c r="B230" s="73"/>
      <c r="C230" s="73"/>
      <c r="D230" s="58"/>
    </row>
    <row r="231" spans="1:4" x14ac:dyDescent="0.25">
      <c r="A231" s="72"/>
      <c r="B231" s="73"/>
      <c r="C231" s="73"/>
      <c r="D231" s="58"/>
    </row>
    <row r="232" spans="1:4" x14ac:dyDescent="0.25">
      <c r="A232" s="72"/>
      <c r="B232" s="73"/>
      <c r="C232" s="73"/>
      <c r="D232" s="58"/>
    </row>
    <row r="233" spans="1:4" x14ac:dyDescent="0.25">
      <c r="A233" s="72"/>
      <c r="B233" s="73"/>
      <c r="C233" s="73"/>
      <c r="D233" s="58"/>
    </row>
    <row r="234" spans="1:4" x14ac:dyDescent="0.25">
      <c r="A234" s="72"/>
      <c r="B234" s="73"/>
      <c r="C234" s="73"/>
      <c r="D234" s="58"/>
    </row>
    <row r="235" spans="1:4" x14ac:dyDescent="0.25">
      <c r="A235" s="72"/>
      <c r="B235" s="73"/>
      <c r="C235" s="73"/>
      <c r="D235" s="58"/>
    </row>
    <row r="236" spans="1:4" x14ac:dyDescent="0.25">
      <c r="A236" s="72"/>
      <c r="B236" s="73"/>
      <c r="C236" s="73"/>
      <c r="D236" s="58"/>
    </row>
    <row r="237" spans="1:4" x14ac:dyDescent="0.25">
      <c r="A237" s="72"/>
      <c r="B237" s="73"/>
      <c r="C237" s="73"/>
      <c r="D237" s="58"/>
    </row>
    <row r="238" spans="1:4" x14ac:dyDescent="0.25">
      <c r="A238" s="72"/>
      <c r="B238" s="73"/>
      <c r="C238" s="73"/>
      <c r="D238" s="58"/>
    </row>
    <row r="239" spans="1:4" x14ac:dyDescent="0.25">
      <c r="A239" s="72"/>
      <c r="B239" s="73"/>
      <c r="C239" s="73"/>
      <c r="D239" s="58"/>
    </row>
    <row r="240" spans="1:4" x14ac:dyDescent="0.25">
      <c r="A240" s="72"/>
      <c r="B240" s="73"/>
      <c r="C240" s="73"/>
      <c r="D240" s="58"/>
    </row>
    <row r="241" spans="1:4" x14ac:dyDescent="0.25">
      <c r="A241" s="72"/>
      <c r="B241" s="73"/>
      <c r="C241" s="73"/>
      <c r="D241" s="58"/>
    </row>
    <row r="242" spans="1:4" x14ac:dyDescent="0.25">
      <c r="A242" s="72"/>
      <c r="B242" s="73"/>
      <c r="C242" s="73"/>
      <c r="D242" s="58"/>
    </row>
    <row r="243" spans="1:4" x14ac:dyDescent="0.25">
      <c r="A243" s="72"/>
      <c r="B243" s="73"/>
      <c r="C243" s="73"/>
      <c r="D243" s="58"/>
    </row>
    <row r="244" spans="1:4" x14ac:dyDescent="0.25">
      <c r="A244" s="72"/>
      <c r="B244" s="73"/>
      <c r="C244" s="73"/>
      <c r="D244" s="58"/>
    </row>
    <row r="245" spans="1:4" x14ac:dyDescent="0.25">
      <c r="A245" s="72"/>
      <c r="B245" s="73"/>
      <c r="C245" s="73"/>
      <c r="D245" s="58"/>
    </row>
    <row r="246" spans="1:4" x14ac:dyDescent="0.25">
      <c r="A246" s="72"/>
      <c r="B246" s="73"/>
      <c r="C246" s="73"/>
      <c r="D246" s="58"/>
    </row>
    <row r="247" spans="1:4" x14ac:dyDescent="0.25">
      <c r="A247" s="72"/>
      <c r="B247" s="73"/>
      <c r="C247" s="73"/>
      <c r="D247" s="58"/>
    </row>
    <row r="248" spans="1:4" x14ac:dyDescent="0.25">
      <c r="A248" s="72"/>
      <c r="B248" s="73"/>
      <c r="C248" s="73"/>
      <c r="D248" s="58"/>
    </row>
    <row r="249" spans="1:4" x14ac:dyDescent="0.25">
      <c r="A249" s="72"/>
      <c r="B249" s="73"/>
      <c r="C249" s="73"/>
      <c r="D249" s="58"/>
    </row>
    <row r="250" spans="1:4" x14ac:dyDescent="0.25">
      <c r="A250" s="72"/>
      <c r="B250" s="73"/>
      <c r="C250" s="73"/>
      <c r="D250" s="58"/>
    </row>
    <row r="251" spans="1:4" x14ac:dyDescent="0.25">
      <c r="A251" s="72"/>
      <c r="B251" s="73"/>
      <c r="C251" s="73"/>
      <c r="D251" s="58"/>
    </row>
    <row r="252" spans="1:4" x14ac:dyDescent="0.25">
      <c r="A252" s="72"/>
      <c r="B252" s="73"/>
      <c r="C252" s="73"/>
      <c r="D252" s="58"/>
    </row>
    <row r="253" spans="1:4" x14ac:dyDescent="0.25">
      <c r="A253" s="72"/>
      <c r="B253" s="73"/>
      <c r="C253" s="73"/>
      <c r="D253" s="58"/>
    </row>
    <row r="254" spans="1:4" x14ac:dyDescent="0.25">
      <c r="A254" s="72"/>
      <c r="B254" s="73"/>
      <c r="C254" s="73"/>
      <c r="D254" s="58"/>
    </row>
    <row r="255" spans="1:4" x14ac:dyDescent="0.25">
      <c r="A255" s="72"/>
      <c r="B255" s="73"/>
      <c r="C255" s="73"/>
      <c r="D255" s="58"/>
    </row>
    <row r="256" spans="1:4" x14ac:dyDescent="0.25">
      <c r="A256" s="72"/>
      <c r="B256" s="73"/>
      <c r="C256" s="73"/>
      <c r="D256" s="58"/>
    </row>
    <row r="257" spans="1:4" x14ac:dyDescent="0.25">
      <c r="A257" s="72"/>
      <c r="B257" s="73"/>
      <c r="C257" s="73"/>
      <c r="D257" s="58"/>
    </row>
    <row r="258" spans="1:4" x14ac:dyDescent="0.25">
      <c r="A258" s="72"/>
      <c r="B258" s="73"/>
      <c r="C258" s="73"/>
      <c r="D258" s="58"/>
    </row>
    <row r="259" spans="1:4" x14ac:dyDescent="0.25">
      <c r="A259" s="72"/>
      <c r="B259" s="73"/>
      <c r="C259" s="73"/>
      <c r="D259" s="58"/>
    </row>
    <row r="260" spans="1:4" x14ac:dyDescent="0.25">
      <c r="A260" s="72"/>
      <c r="B260" s="73"/>
      <c r="C260" s="73"/>
      <c r="D260" s="58"/>
    </row>
    <row r="261" spans="1:4" x14ac:dyDescent="0.25">
      <c r="A261" s="72"/>
      <c r="B261" s="73"/>
      <c r="C261" s="73"/>
      <c r="D261" s="58"/>
    </row>
    <row r="262" spans="1:4" x14ac:dyDescent="0.25">
      <c r="A262" s="72"/>
      <c r="B262" s="73"/>
      <c r="C262" s="73"/>
      <c r="D262" s="58"/>
    </row>
    <row r="263" spans="1:4" x14ac:dyDescent="0.25">
      <c r="A263" s="72"/>
      <c r="B263" s="73"/>
      <c r="C263" s="73"/>
      <c r="D263" s="58"/>
    </row>
    <row r="264" spans="1:4" x14ac:dyDescent="0.25">
      <c r="A264" s="72"/>
      <c r="B264" s="73"/>
      <c r="C264" s="73"/>
      <c r="D264" s="58"/>
    </row>
    <row r="265" spans="1:4" x14ac:dyDescent="0.25">
      <c r="A265" s="72"/>
      <c r="B265" s="73"/>
      <c r="C265" s="73"/>
      <c r="D265" s="58"/>
    </row>
    <row r="266" spans="1:4" x14ac:dyDescent="0.25">
      <c r="A266" s="72"/>
      <c r="B266" s="73"/>
      <c r="C266" s="73"/>
      <c r="D266" s="58"/>
    </row>
    <row r="267" spans="1:4" x14ac:dyDescent="0.25">
      <c r="A267" s="72"/>
      <c r="B267" s="73"/>
      <c r="C267" s="73"/>
      <c r="D267" s="58"/>
    </row>
    <row r="268" spans="1:4" x14ac:dyDescent="0.25">
      <c r="A268" s="72"/>
      <c r="B268" s="73"/>
      <c r="C268" s="73"/>
      <c r="D268" s="58"/>
    </row>
    <row r="269" spans="1:4" x14ac:dyDescent="0.25">
      <c r="A269" s="72"/>
      <c r="B269" s="73"/>
      <c r="C269" s="73"/>
      <c r="D269" s="58"/>
    </row>
    <row r="270" spans="1:4" x14ac:dyDescent="0.25">
      <c r="A270" s="72"/>
      <c r="B270" s="73"/>
      <c r="C270" s="73"/>
      <c r="D270" s="58"/>
    </row>
    <row r="271" spans="1:4" x14ac:dyDescent="0.25">
      <c r="A271" s="72"/>
      <c r="B271" s="73"/>
      <c r="C271" s="73"/>
      <c r="D271" s="58"/>
    </row>
    <row r="272" spans="1:4" x14ac:dyDescent="0.25">
      <c r="A272" s="72"/>
      <c r="B272" s="73"/>
      <c r="C272" s="73"/>
      <c r="D272" s="58"/>
    </row>
    <row r="273" spans="1:4" x14ac:dyDescent="0.25">
      <c r="A273" s="72"/>
      <c r="B273" s="73"/>
      <c r="C273" s="73"/>
      <c r="D273" s="58"/>
    </row>
    <row r="274" spans="1:4" x14ac:dyDescent="0.25">
      <c r="A274" s="72"/>
      <c r="B274" s="73"/>
      <c r="C274" s="73"/>
      <c r="D274" s="58"/>
    </row>
    <row r="275" spans="1:4" x14ac:dyDescent="0.25">
      <c r="A275" s="72"/>
      <c r="B275" s="73"/>
      <c r="C275" s="73"/>
      <c r="D275" s="58"/>
    </row>
    <row r="276" spans="1:4" x14ac:dyDescent="0.25">
      <c r="A276" s="72"/>
      <c r="B276" s="73"/>
      <c r="C276" s="73"/>
      <c r="D276" s="58"/>
    </row>
    <row r="277" spans="1:4" x14ac:dyDescent="0.25">
      <c r="A277" s="72"/>
      <c r="B277" s="73"/>
      <c r="C277" s="73"/>
      <c r="D277" s="58"/>
    </row>
    <row r="278" spans="1:4" x14ac:dyDescent="0.25">
      <c r="A278" s="72"/>
      <c r="B278" s="73"/>
      <c r="C278" s="73"/>
      <c r="D278" s="58"/>
    </row>
    <row r="279" spans="1:4" x14ac:dyDescent="0.25">
      <c r="A279" s="72"/>
      <c r="B279" s="73"/>
      <c r="C279" s="73"/>
      <c r="D279" s="58"/>
    </row>
    <row r="280" spans="1:4" x14ac:dyDescent="0.25">
      <c r="A280" s="72"/>
      <c r="B280" s="73"/>
      <c r="C280" s="73"/>
      <c r="D280" s="58"/>
    </row>
    <row r="281" spans="1:4" x14ac:dyDescent="0.25">
      <c r="A281" s="72"/>
      <c r="B281" s="73"/>
      <c r="C281" s="73"/>
      <c r="D281" s="58"/>
    </row>
    <row r="282" spans="1:4" x14ac:dyDescent="0.25">
      <c r="A282" s="72"/>
      <c r="B282" s="73"/>
      <c r="C282" s="73"/>
      <c r="D282" s="58"/>
    </row>
    <row r="283" spans="1:4" x14ac:dyDescent="0.25">
      <c r="A283" s="72"/>
      <c r="B283" s="73"/>
      <c r="C283" s="73"/>
      <c r="D283" s="58"/>
    </row>
    <row r="284" spans="1:4" x14ac:dyDescent="0.25">
      <c r="A284" s="72"/>
      <c r="B284" s="73"/>
      <c r="C284" s="73"/>
      <c r="D284" s="58"/>
    </row>
    <row r="285" spans="1:4" x14ac:dyDescent="0.25">
      <c r="A285" s="72"/>
      <c r="B285" s="73"/>
      <c r="C285" s="73"/>
      <c r="D285" s="58"/>
    </row>
    <row r="286" spans="1:4" x14ac:dyDescent="0.25">
      <c r="A286" s="72"/>
      <c r="B286" s="73"/>
      <c r="C286" s="73"/>
      <c r="D286" s="58"/>
    </row>
    <row r="287" spans="1:4" x14ac:dyDescent="0.25">
      <c r="A287" s="72"/>
      <c r="B287" s="73"/>
      <c r="C287" s="73"/>
      <c r="D287" s="58"/>
    </row>
    <row r="288" spans="1:4" x14ac:dyDescent="0.25">
      <c r="A288" s="72"/>
      <c r="B288" s="73"/>
      <c r="C288" s="73"/>
      <c r="D288" s="58"/>
    </row>
    <row r="289" spans="1:4" x14ac:dyDescent="0.25">
      <c r="A289" s="72"/>
      <c r="B289" s="73"/>
      <c r="C289" s="73"/>
      <c r="D289" s="58"/>
    </row>
    <row r="290" spans="1:4" x14ac:dyDescent="0.25">
      <c r="A290" s="72"/>
      <c r="B290" s="73"/>
      <c r="C290" s="73"/>
      <c r="D290" s="58"/>
    </row>
    <row r="291" spans="1:4" x14ac:dyDescent="0.25">
      <c r="A291" s="73"/>
      <c r="B291" s="73"/>
      <c r="C291" s="73"/>
      <c r="D291" s="58"/>
    </row>
    <row r="292" spans="1:4" x14ac:dyDescent="0.25">
      <c r="A292" s="73"/>
      <c r="B292" s="73"/>
      <c r="C292" s="73"/>
      <c r="D292" s="58"/>
    </row>
    <row r="293" spans="1:4" x14ac:dyDescent="0.25">
      <c r="A293" s="73"/>
      <c r="B293" s="73"/>
      <c r="C293" s="73"/>
      <c r="D293" s="58"/>
    </row>
    <row r="294" spans="1:4" x14ac:dyDescent="0.25">
      <c r="A294" s="73"/>
      <c r="B294" s="73"/>
      <c r="C294" s="73"/>
      <c r="D294" s="58"/>
    </row>
    <row r="295" spans="1:4" x14ac:dyDescent="0.25">
      <c r="A295" s="73"/>
      <c r="B295" s="73"/>
      <c r="C295" s="73"/>
      <c r="D295" s="58"/>
    </row>
    <row r="296" spans="1:4" x14ac:dyDescent="0.25">
      <c r="A296" s="73"/>
      <c r="B296" s="73"/>
      <c r="C296" s="73"/>
      <c r="D296" s="58"/>
    </row>
    <row r="297" spans="1:4" x14ac:dyDescent="0.25">
      <c r="A297" s="73"/>
      <c r="B297" s="73"/>
      <c r="C297" s="73"/>
      <c r="D297" s="58"/>
    </row>
    <row r="298" spans="1:4" x14ac:dyDescent="0.25">
      <c r="A298" s="73"/>
      <c r="B298" s="73"/>
      <c r="C298" s="73"/>
      <c r="D298" s="58"/>
    </row>
    <row r="299" spans="1:4" x14ac:dyDescent="0.25">
      <c r="A299" s="73"/>
      <c r="B299" s="73"/>
      <c r="C299" s="73"/>
      <c r="D299" s="58"/>
    </row>
    <row r="300" spans="1:4" x14ac:dyDescent="0.25">
      <c r="A300" s="73"/>
      <c r="B300" s="73"/>
      <c r="C300" s="73"/>
      <c r="D300" s="58"/>
    </row>
    <row r="301" spans="1:4" x14ac:dyDescent="0.25">
      <c r="A301" s="73"/>
      <c r="B301" s="73"/>
      <c r="C301" s="73"/>
      <c r="D301" s="58"/>
    </row>
    <row r="302" spans="1:4" x14ac:dyDescent="0.25">
      <c r="A302" s="73"/>
      <c r="B302" s="73"/>
      <c r="C302" s="73"/>
      <c r="D302" s="58"/>
    </row>
    <row r="303" spans="1:4" x14ac:dyDescent="0.25">
      <c r="A303" s="73"/>
      <c r="B303" s="73"/>
      <c r="C303" s="73"/>
      <c r="D303" s="58"/>
    </row>
    <row r="304" spans="1:4" x14ac:dyDescent="0.25">
      <c r="A304" s="73"/>
      <c r="B304" s="73"/>
      <c r="C304" s="73"/>
      <c r="D304" s="58"/>
    </row>
    <row r="305" spans="1:4" x14ac:dyDescent="0.25">
      <c r="A305" s="73"/>
      <c r="B305" s="73"/>
      <c r="C305" s="73"/>
      <c r="D305" s="58"/>
    </row>
    <row r="306" spans="1:4" x14ac:dyDescent="0.25">
      <c r="A306" s="58"/>
      <c r="B306" s="73"/>
      <c r="C306" s="73"/>
      <c r="D306" s="58"/>
    </row>
    <row r="307" spans="1:4" x14ac:dyDescent="0.25">
      <c r="A307" s="58"/>
      <c r="B307" s="73"/>
      <c r="C307" s="73"/>
      <c r="D307" s="58"/>
    </row>
    <row r="308" spans="1:4" x14ac:dyDescent="0.25">
      <c r="A308" s="58"/>
      <c r="B308" s="73"/>
      <c r="C308" s="73"/>
      <c r="D308" s="58"/>
    </row>
    <row r="309" spans="1:4" x14ac:dyDescent="0.25">
      <c r="A309" s="58"/>
      <c r="B309" s="73"/>
      <c r="C309" s="73"/>
      <c r="D309" s="58"/>
    </row>
    <row r="310" spans="1:4" x14ac:dyDescent="0.25">
      <c r="A310" s="58"/>
      <c r="B310" s="73"/>
      <c r="C310" s="73"/>
      <c r="D310" s="58"/>
    </row>
    <row r="311" spans="1:4" x14ac:dyDescent="0.25">
      <c r="A311" s="58"/>
      <c r="B311" s="58"/>
      <c r="C311" s="58"/>
      <c r="D311" s="58"/>
    </row>
  </sheetData>
  <mergeCells count="25">
    <mergeCell ref="C33:D33"/>
    <mergeCell ref="C34:D34"/>
    <mergeCell ref="C35:D35"/>
    <mergeCell ref="C31:D31"/>
    <mergeCell ref="C32:D32"/>
    <mergeCell ref="C28:D28"/>
    <mergeCell ref="C29:D29"/>
    <mergeCell ref="C21:D21"/>
    <mergeCell ref="C30:D30"/>
    <mergeCell ref="C18:D18"/>
    <mergeCell ref="C19:D19"/>
    <mergeCell ref="C20:D20"/>
    <mergeCell ref="C22:D22"/>
    <mergeCell ref="C23:D23"/>
    <mergeCell ref="C24:D24"/>
    <mergeCell ref="C36:D36"/>
    <mergeCell ref="D6:E6"/>
    <mergeCell ref="D7:E7"/>
    <mergeCell ref="D8:E8"/>
    <mergeCell ref="A15:B15"/>
    <mergeCell ref="C15:D16"/>
    <mergeCell ref="C17:D17"/>
    <mergeCell ref="C25:D25"/>
    <mergeCell ref="C26:D26"/>
    <mergeCell ref="C27:D27"/>
  </mergeCells>
  <pageMargins left="0.78740157480314965" right="0.19685039370078741" top="0.39370078740157483" bottom="0.39370078740157483" header="0.39370078740157483" footer="0.19685039370078741"/>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indexed="21"/>
  </sheetPr>
  <dimension ref="A1:C34"/>
  <sheetViews>
    <sheetView view="pageBreakPreview" topLeftCell="A17" zoomScale="80" zoomScaleNormal="80" zoomScaleSheetLayoutView="80" workbookViewId="0">
      <selection activeCell="C26" sqref="C26"/>
    </sheetView>
  </sheetViews>
  <sheetFormatPr defaultColWidth="31" defaultRowHeight="15.75" x14ac:dyDescent="0.25"/>
  <cols>
    <col min="1" max="1" width="28" style="8" customWidth="1"/>
    <col min="2" max="2" width="48.140625" style="6" customWidth="1"/>
    <col min="3" max="3" width="15.140625" style="7" customWidth="1"/>
    <col min="4" max="16384" width="31" style="5"/>
  </cols>
  <sheetData>
    <row r="1" spans="1:3" x14ac:dyDescent="0.25">
      <c r="A1" s="1"/>
    </row>
    <row r="2" spans="1:3" x14ac:dyDescent="0.25">
      <c r="A2" s="1"/>
      <c r="B2" s="307" t="s">
        <v>128</v>
      </c>
      <c r="C2" s="307"/>
    </row>
    <row r="3" spans="1:3" x14ac:dyDescent="0.25">
      <c r="A3" s="1"/>
      <c r="B3" s="307" t="s">
        <v>44</v>
      </c>
      <c r="C3" s="307"/>
    </row>
    <row r="4" spans="1:3" x14ac:dyDescent="0.25">
      <c r="A4" s="1"/>
      <c r="B4" s="307" t="s">
        <v>46</v>
      </c>
      <c r="C4" s="307"/>
    </row>
    <row r="5" spans="1:3" x14ac:dyDescent="0.25">
      <c r="A5" s="1"/>
      <c r="B5" s="307" t="s">
        <v>47</v>
      </c>
      <c r="C5" s="307"/>
    </row>
    <row r="6" spans="1:3" x14ac:dyDescent="0.25">
      <c r="A6" s="1"/>
      <c r="B6" s="307" t="s">
        <v>48</v>
      </c>
      <c r="C6" s="307"/>
    </row>
    <row r="7" spans="1:3" x14ac:dyDescent="0.25">
      <c r="A7" s="1"/>
      <c r="C7" s="19" t="s">
        <v>45</v>
      </c>
    </row>
    <row r="8" spans="1:3" x14ac:dyDescent="0.25">
      <c r="A8" s="1"/>
    </row>
    <row r="9" spans="1:3" x14ac:dyDescent="0.25">
      <c r="A9" s="1"/>
      <c r="B9" s="2"/>
    </row>
    <row r="10" spans="1:3" ht="18.75" x14ac:dyDescent="0.25">
      <c r="A10" s="306" t="s">
        <v>39</v>
      </c>
      <c r="B10" s="306"/>
      <c r="C10" s="306"/>
    </row>
    <row r="11" spans="1:3" ht="18.75" x14ac:dyDescent="0.25">
      <c r="A11" s="306" t="s">
        <v>38</v>
      </c>
      <c r="B11" s="306"/>
      <c r="C11" s="306"/>
    </row>
    <row r="12" spans="1:3" ht="15.6" customHeight="1" x14ac:dyDescent="0.25">
      <c r="A12" s="306" t="s">
        <v>2</v>
      </c>
      <c r="B12" s="306"/>
      <c r="C12" s="306"/>
    </row>
    <row r="13" spans="1:3" ht="15.6" customHeight="1" x14ac:dyDescent="0.25">
      <c r="A13" s="305" t="s">
        <v>37</v>
      </c>
      <c r="B13" s="305"/>
      <c r="C13" s="305"/>
    </row>
    <row r="14" spans="1:3" x14ac:dyDescent="0.25">
      <c r="A14" s="1" t="s">
        <v>25</v>
      </c>
      <c r="B14" s="2"/>
    </row>
    <row r="15" spans="1:3" x14ac:dyDescent="0.25">
      <c r="A15" s="3"/>
      <c r="B15" s="10"/>
      <c r="C15" s="11" t="s">
        <v>3</v>
      </c>
    </row>
    <row r="16" spans="1:3" s="17" customFormat="1" ht="39" customHeight="1" x14ac:dyDescent="0.2">
      <c r="A16" s="14" t="s">
        <v>1</v>
      </c>
      <c r="B16" s="15" t="s">
        <v>32</v>
      </c>
      <c r="C16" s="16" t="s">
        <v>28</v>
      </c>
    </row>
    <row r="17" spans="1:3" ht="25.15" customHeight="1" x14ac:dyDescent="0.25">
      <c r="A17" s="9" t="s">
        <v>11</v>
      </c>
      <c r="B17" s="20" t="s">
        <v>5</v>
      </c>
      <c r="C17" s="13">
        <f>C18+C20+C23+C26+C28</f>
        <v>94870.7</v>
      </c>
    </row>
    <row r="18" spans="1:3" ht="25.15" customHeight="1" x14ac:dyDescent="0.25">
      <c r="A18" s="9" t="s">
        <v>12</v>
      </c>
      <c r="B18" s="20" t="s">
        <v>6</v>
      </c>
      <c r="C18" s="13">
        <f>C19</f>
        <v>38911</v>
      </c>
    </row>
    <row r="19" spans="1:3" ht="25.15" customHeight="1" x14ac:dyDescent="0.25">
      <c r="A19" s="9" t="s">
        <v>13</v>
      </c>
      <c r="B19" s="20" t="s">
        <v>7</v>
      </c>
      <c r="C19" s="13">
        <v>38911</v>
      </c>
    </row>
    <row r="20" spans="1:3" ht="25.15" customHeight="1" x14ac:dyDescent="0.25">
      <c r="A20" s="9" t="s">
        <v>14</v>
      </c>
      <c r="B20" s="20" t="s">
        <v>8</v>
      </c>
      <c r="C20" s="13">
        <f>SUM(C21:C22)</f>
        <v>51433.3</v>
      </c>
    </row>
    <row r="21" spans="1:3" ht="25.15" customHeight="1" x14ac:dyDescent="0.25">
      <c r="A21" s="9" t="s">
        <v>41</v>
      </c>
      <c r="B21" s="20" t="s">
        <v>40</v>
      </c>
      <c r="C21" s="13">
        <v>2675.5</v>
      </c>
    </row>
    <row r="22" spans="1:3" ht="25.15" customHeight="1" x14ac:dyDescent="0.25">
      <c r="A22" s="9" t="s">
        <v>43</v>
      </c>
      <c r="B22" s="20" t="s">
        <v>42</v>
      </c>
      <c r="C22" s="13">
        <v>48757.8</v>
      </c>
    </row>
    <row r="23" spans="1:3" ht="74.45" customHeight="1" x14ac:dyDescent="0.25">
      <c r="A23" s="9" t="s">
        <v>15</v>
      </c>
      <c r="B23" s="20" t="s">
        <v>9</v>
      </c>
      <c r="C23" s="13">
        <f>SUM(C24:C25)</f>
        <v>3604.4</v>
      </c>
    </row>
    <row r="24" spans="1:3" ht="141.75" x14ac:dyDescent="0.25">
      <c r="A24" s="9" t="s">
        <v>16</v>
      </c>
      <c r="B24" s="20" t="s">
        <v>4</v>
      </c>
      <c r="C24" s="13">
        <v>2326.4</v>
      </c>
    </row>
    <row r="25" spans="1:3" ht="123" customHeight="1" x14ac:dyDescent="0.25">
      <c r="A25" s="9" t="s">
        <v>17</v>
      </c>
      <c r="B25" s="20" t="s">
        <v>20</v>
      </c>
      <c r="C25" s="13">
        <v>1278</v>
      </c>
    </row>
    <row r="26" spans="1:3" ht="43.15" customHeight="1" x14ac:dyDescent="0.25">
      <c r="A26" s="9" t="s">
        <v>18</v>
      </c>
      <c r="B26" s="20" t="s">
        <v>0</v>
      </c>
      <c r="C26" s="13">
        <f>C27</f>
        <v>110</v>
      </c>
    </row>
    <row r="27" spans="1:3" ht="53.45" customHeight="1" x14ac:dyDescent="0.25">
      <c r="A27" s="9" t="s">
        <v>19</v>
      </c>
      <c r="B27" s="20" t="s">
        <v>10</v>
      </c>
      <c r="C27" s="13">
        <v>110</v>
      </c>
    </row>
    <row r="28" spans="1:3" ht="27" customHeight="1" x14ac:dyDescent="0.25">
      <c r="A28" s="9" t="s">
        <v>33</v>
      </c>
      <c r="B28" s="20" t="s">
        <v>34</v>
      </c>
      <c r="C28" s="13">
        <f>C29</f>
        <v>812</v>
      </c>
    </row>
    <row r="29" spans="1:3" ht="27" customHeight="1" x14ac:dyDescent="0.25">
      <c r="A29" s="9" t="s">
        <v>35</v>
      </c>
      <c r="B29" s="20" t="s">
        <v>36</v>
      </c>
      <c r="C29" s="13">
        <v>812</v>
      </c>
    </row>
    <row r="30" spans="1:3" s="7" customFormat="1" ht="25.15" customHeight="1" x14ac:dyDescent="0.2">
      <c r="A30" s="4" t="s">
        <v>21</v>
      </c>
      <c r="B30" s="21" t="s">
        <v>22</v>
      </c>
      <c r="C30" s="13">
        <f>C31</f>
        <v>1469.8</v>
      </c>
    </row>
    <row r="31" spans="1:3" ht="63" customHeight="1" x14ac:dyDescent="0.25">
      <c r="A31" s="4" t="s">
        <v>23</v>
      </c>
      <c r="B31" s="21" t="s">
        <v>26</v>
      </c>
      <c r="C31" s="13">
        <f>SUM(C32:C33)</f>
        <v>1469.8</v>
      </c>
    </row>
    <row r="32" spans="1:3" ht="48" customHeight="1" x14ac:dyDescent="0.25">
      <c r="A32" s="4" t="s">
        <v>29</v>
      </c>
      <c r="B32" s="21" t="s">
        <v>27</v>
      </c>
      <c r="C32" s="13">
        <v>436.7</v>
      </c>
    </row>
    <row r="33" spans="1:3" ht="25.15" customHeight="1" x14ac:dyDescent="0.25">
      <c r="A33" s="4" t="s">
        <v>30</v>
      </c>
      <c r="B33" s="21" t="s">
        <v>24</v>
      </c>
      <c r="C33" s="13">
        <v>1033.0999999999999</v>
      </c>
    </row>
    <row r="34" spans="1:3" ht="19.899999999999999" customHeight="1" x14ac:dyDescent="0.25">
      <c r="A34" s="12"/>
      <c r="B34" s="12" t="s">
        <v>31</v>
      </c>
      <c r="C34" s="13">
        <f>C17+C30</f>
        <v>96340.5</v>
      </c>
    </row>
  </sheetData>
  <sheetProtection formatCells="0" formatColumns="0" formatRows="0" deleteColumns="0" deleteRows="0"/>
  <mergeCells count="9">
    <mergeCell ref="A13:C13"/>
    <mergeCell ref="A10:C10"/>
    <mergeCell ref="A12:C12"/>
    <mergeCell ref="B4:C4"/>
    <mergeCell ref="B6:C6"/>
    <mergeCell ref="B2:C2"/>
    <mergeCell ref="B3:C3"/>
    <mergeCell ref="A11:C11"/>
    <mergeCell ref="B5:C5"/>
  </mergeCells>
  <pageMargins left="0.78740157480314965" right="0.39370078740157483" top="0.39370078740157483" bottom="0.39370078740157483" header="0.19685039370078741" footer="0.19685039370078741"/>
  <pageSetup paperSize="9" fitToHeight="0" orientation="portrait" r:id="rId1"/>
  <headerFooter differentFirst="1" scaleWithDoc="0">
    <oddHeader>&amp;C&amp;P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008080"/>
  </sheetPr>
  <dimension ref="A1:D34"/>
  <sheetViews>
    <sheetView view="pageBreakPreview" zoomScale="80" zoomScaleNormal="80" zoomScaleSheetLayoutView="80" workbookViewId="0">
      <selection activeCell="B3" sqref="B3:D3"/>
    </sheetView>
  </sheetViews>
  <sheetFormatPr defaultColWidth="31" defaultRowHeight="15.75" x14ac:dyDescent="0.25"/>
  <cols>
    <col min="1" max="1" width="28.85546875" style="8" customWidth="1"/>
    <col min="2" max="2" width="42.42578125" style="6" customWidth="1"/>
    <col min="3" max="3" width="13.28515625" style="7" customWidth="1"/>
    <col min="4" max="4" width="13.140625" style="7" customWidth="1"/>
    <col min="5" max="16384" width="31" style="5"/>
  </cols>
  <sheetData>
    <row r="1" spans="1:4" x14ac:dyDescent="0.25">
      <c r="A1" s="1"/>
      <c r="C1" s="309"/>
      <c r="D1" s="309"/>
    </row>
    <row r="2" spans="1:4" x14ac:dyDescent="0.25">
      <c r="A2" s="1"/>
      <c r="B2" s="26"/>
      <c r="C2" s="307" t="s">
        <v>134</v>
      </c>
      <c r="D2" s="307"/>
    </row>
    <row r="3" spans="1:4" x14ac:dyDescent="0.25">
      <c r="A3" s="1"/>
      <c r="B3" s="307" t="s">
        <v>44</v>
      </c>
      <c r="C3" s="307"/>
      <c r="D3" s="307"/>
    </row>
    <row r="4" spans="1:4" x14ac:dyDescent="0.25">
      <c r="A4" s="1"/>
      <c r="B4" s="307" t="s">
        <v>46</v>
      </c>
      <c r="C4" s="307"/>
      <c r="D4" s="307"/>
    </row>
    <row r="5" spans="1:4" x14ac:dyDescent="0.25">
      <c r="A5" s="1"/>
      <c r="B5" s="307" t="s">
        <v>47</v>
      </c>
      <c r="C5" s="307"/>
      <c r="D5" s="307"/>
    </row>
    <row r="6" spans="1:4" x14ac:dyDescent="0.25">
      <c r="A6" s="1"/>
      <c r="B6" s="307" t="s">
        <v>48</v>
      </c>
      <c r="C6" s="307"/>
      <c r="D6" s="307"/>
    </row>
    <row r="7" spans="1:4" x14ac:dyDescent="0.25">
      <c r="A7" s="1"/>
      <c r="B7" s="310" t="str">
        <f>'Приложение 4'!C7</f>
        <v>от "____" декабря 2018 года №_____</v>
      </c>
      <c r="C7" s="310"/>
      <c r="D7" s="310"/>
    </row>
    <row r="8" spans="1:4" x14ac:dyDescent="0.25">
      <c r="A8" s="1"/>
      <c r="B8" s="26"/>
      <c r="C8" s="311"/>
      <c r="D8" s="311"/>
    </row>
    <row r="9" spans="1:4" x14ac:dyDescent="0.25">
      <c r="A9" s="1"/>
      <c r="B9" s="2"/>
    </row>
    <row r="10" spans="1:4" ht="18.75" x14ac:dyDescent="0.25">
      <c r="A10" s="308" t="s">
        <v>54</v>
      </c>
      <c r="B10" s="308"/>
      <c r="C10" s="308"/>
      <c r="D10" s="308"/>
    </row>
    <row r="11" spans="1:4" ht="18.75" x14ac:dyDescent="0.25">
      <c r="A11" s="308" t="s">
        <v>55</v>
      </c>
      <c r="B11" s="308"/>
      <c r="C11" s="308"/>
      <c r="D11" s="308"/>
    </row>
    <row r="12" spans="1:4" ht="18.75" x14ac:dyDescent="0.25">
      <c r="A12" s="308" t="s">
        <v>2</v>
      </c>
      <c r="B12" s="308"/>
      <c r="C12" s="308"/>
      <c r="D12" s="308"/>
    </row>
    <row r="13" spans="1:4" ht="18.75" x14ac:dyDescent="0.25">
      <c r="A13" s="305" t="s">
        <v>49</v>
      </c>
      <c r="B13" s="305"/>
      <c r="C13" s="305"/>
      <c r="D13" s="305"/>
    </row>
    <row r="14" spans="1:4" x14ac:dyDescent="0.25">
      <c r="A14" s="1" t="s">
        <v>25</v>
      </c>
      <c r="B14" s="2"/>
    </row>
    <row r="15" spans="1:4" x14ac:dyDescent="0.25">
      <c r="A15" s="22"/>
      <c r="B15" s="23"/>
      <c r="D15" s="24" t="s">
        <v>3</v>
      </c>
    </row>
    <row r="16" spans="1:4" s="17" customFormat="1" ht="43.9" customHeight="1" x14ac:dyDescent="0.2">
      <c r="A16" s="14" t="s">
        <v>1</v>
      </c>
      <c r="B16" s="15" t="s">
        <v>50</v>
      </c>
      <c r="C16" s="25" t="s">
        <v>51</v>
      </c>
      <c r="D16" s="25" t="s">
        <v>52</v>
      </c>
    </row>
    <row r="17" spans="1:4" ht="31.5" x14ac:dyDescent="0.25">
      <c r="A17" s="9" t="s">
        <v>11</v>
      </c>
      <c r="B17" s="20" t="s">
        <v>5</v>
      </c>
      <c r="C17" s="13">
        <f>C18+C20+C23+C26+C28</f>
        <v>96409.3</v>
      </c>
      <c r="D17" s="13">
        <f>D18+D20+D23+D26+D28</f>
        <v>98526.7</v>
      </c>
    </row>
    <row r="18" spans="1:4" x14ac:dyDescent="0.25">
      <c r="A18" s="9" t="s">
        <v>12</v>
      </c>
      <c r="B18" s="20" t="s">
        <v>6</v>
      </c>
      <c r="C18" s="13">
        <f>C19</f>
        <v>40428.1</v>
      </c>
      <c r="D18" s="13">
        <f>D19</f>
        <v>42408.5</v>
      </c>
    </row>
    <row r="19" spans="1:4" x14ac:dyDescent="0.25">
      <c r="A19" s="9" t="s">
        <v>13</v>
      </c>
      <c r="B19" s="20" t="s">
        <v>7</v>
      </c>
      <c r="C19" s="13">
        <v>40428.1</v>
      </c>
      <c r="D19" s="13">
        <v>42408.5</v>
      </c>
    </row>
    <row r="20" spans="1:4" x14ac:dyDescent="0.25">
      <c r="A20" s="9" t="s">
        <v>14</v>
      </c>
      <c r="B20" s="20" t="s">
        <v>8</v>
      </c>
      <c r="C20" s="13">
        <f>SUM(C21:C22)</f>
        <v>51762</v>
      </c>
      <c r="D20" s="13">
        <f>SUM(D21:D22)</f>
        <v>52099.5</v>
      </c>
    </row>
    <row r="21" spans="1:4" x14ac:dyDescent="0.25">
      <c r="A21" s="9" t="s">
        <v>41</v>
      </c>
      <c r="B21" s="20" t="s">
        <v>40</v>
      </c>
      <c r="C21" s="13">
        <v>2750.8</v>
      </c>
      <c r="D21" s="13">
        <v>2833.5</v>
      </c>
    </row>
    <row r="22" spans="1:4" x14ac:dyDescent="0.25">
      <c r="A22" s="9" t="s">
        <v>43</v>
      </c>
      <c r="B22" s="20" t="s">
        <v>42</v>
      </c>
      <c r="C22" s="13">
        <v>49011.199999999997</v>
      </c>
      <c r="D22" s="13">
        <v>49266</v>
      </c>
    </row>
    <row r="23" spans="1:4" ht="78.75" x14ac:dyDescent="0.25">
      <c r="A23" s="9" t="s">
        <v>15</v>
      </c>
      <c r="B23" s="20" t="s">
        <v>9</v>
      </c>
      <c r="C23" s="13">
        <f>SUM(C24:C25)</f>
        <v>3209.2</v>
      </c>
      <c r="D23" s="13">
        <f>SUM(D24:D25)</f>
        <v>3008.7</v>
      </c>
    </row>
    <row r="24" spans="1:4" ht="141.75" x14ac:dyDescent="0.25">
      <c r="A24" s="9" t="s">
        <v>16</v>
      </c>
      <c r="B24" s="20" t="s">
        <v>4</v>
      </c>
      <c r="C24" s="13">
        <v>2059.1999999999998</v>
      </c>
      <c r="D24" s="13">
        <v>1973.7</v>
      </c>
    </row>
    <row r="25" spans="1:4" ht="141.75" x14ac:dyDescent="0.25">
      <c r="A25" s="9" t="s">
        <v>17</v>
      </c>
      <c r="B25" s="20" t="s">
        <v>20</v>
      </c>
      <c r="C25" s="13">
        <v>1150</v>
      </c>
      <c r="D25" s="13">
        <v>1035</v>
      </c>
    </row>
    <row r="26" spans="1:4" ht="47.25" x14ac:dyDescent="0.25">
      <c r="A26" s="9" t="s">
        <v>18</v>
      </c>
      <c r="B26" s="20" t="s">
        <v>0</v>
      </c>
      <c r="C26" s="13">
        <f>C27</f>
        <v>110</v>
      </c>
      <c r="D26" s="13">
        <f>D27</f>
        <v>110</v>
      </c>
    </row>
    <row r="27" spans="1:4" ht="47.25" x14ac:dyDescent="0.25">
      <c r="A27" s="9" t="s">
        <v>19</v>
      </c>
      <c r="B27" s="20" t="s">
        <v>10</v>
      </c>
      <c r="C27" s="13">
        <v>110</v>
      </c>
      <c r="D27" s="13">
        <v>110</v>
      </c>
    </row>
    <row r="28" spans="1:4" x14ac:dyDescent="0.25">
      <c r="A28" s="9" t="s">
        <v>33</v>
      </c>
      <c r="B28" s="20" t="s">
        <v>34</v>
      </c>
      <c r="C28" s="13">
        <f>C29</f>
        <v>900</v>
      </c>
      <c r="D28" s="13">
        <f>D29</f>
        <v>900</v>
      </c>
    </row>
    <row r="29" spans="1:4" x14ac:dyDescent="0.25">
      <c r="A29" s="9" t="s">
        <v>35</v>
      </c>
      <c r="B29" s="20" t="s">
        <v>36</v>
      </c>
      <c r="C29" s="13">
        <v>900</v>
      </c>
      <c r="D29" s="13">
        <v>900</v>
      </c>
    </row>
    <row r="30" spans="1:4" x14ac:dyDescent="0.25">
      <c r="A30" s="4" t="s">
        <v>21</v>
      </c>
      <c r="B30" s="21" t="s">
        <v>22</v>
      </c>
      <c r="C30" s="13">
        <f>C31</f>
        <v>1473.5</v>
      </c>
      <c r="D30" s="13">
        <f>D31</f>
        <v>1524.4</v>
      </c>
    </row>
    <row r="31" spans="1:4" ht="63" x14ac:dyDescent="0.25">
      <c r="A31" s="4" t="s">
        <v>23</v>
      </c>
      <c r="B31" s="21" t="s">
        <v>26</v>
      </c>
      <c r="C31" s="13">
        <f>SUM(C32:C33)</f>
        <v>1473.5</v>
      </c>
      <c r="D31" s="13">
        <f>SUM(D32:D33)</f>
        <v>1524.4</v>
      </c>
    </row>
    <row r="32" spans="1:4" ht="31.5" x14ac:dyDescent="0.25">
      <c r="A32" s="4" t="s">
        <v>29</v>
      </c>
      <c r="B32" s="21" t="s">
        <v>27</v>
      </c>
      <c r="C32" s="13">
        <v>441.2</v>
      </c>
      <c r="D32" s="13">
        <v>456.4</v>
      </c>
    </row>
    <row r="33" spans="1:4" x14ac:dyDescent="0.25">
      <c r="A33" s="4" t="s">
        <v>30</v>
      </c>
      <c r="B33" s="21" t="s">
        <v>24</v>
      </c>
      <c r="C33" s="13">
        <v>1032.3</v>
      </c>
      <c r="D33" s="13">
        <v>1068</v>
      </c>
    </row>
    <row r="34" spans="1:4" x14ac:dyDescent="0.25">
      <c r="A34" s="12"/>
      <c r="B34" s="12" t="s">
        <v>31</v>
      </c>
      <c r="C34" s="13">
        <f>C17+C30</f>
        <v>97882.8</v>
      </c>
      <c r="D34" s="13">
        <f>D17+D30</f>
        <v>100051.09999999999</v>
      </c>
    </row>
  </sheetData>
  <sheetProtection formatCells="0" formatColumns="0" formatRows="0" deleteColumns="0" deleteRows="0"/>
  <mergeCells count="12">
    <mergeCell ref="C1:D1"/>
    <mergeCell ref="B7:D7"/>
    <mergeCell ref="C2:D2"/>
    <mergeCell ref="C8:D8"/>
    <mergeCell ref="B3:D3"/>
    <mergeCell ref="B4:D4"/>
    <mergeCell ref="B5:D5"/>
    <mergeCell ref="B6:D6"/>
    <mergeCell ref="A11:D11"/>
    <mergeCell ref="A10:D10"/>
    <mergeCell ref="A12:D12"/>
    <mergeCell ref="A13:D13"/>
  </mergeCells>
  <pageMargins left="0.78740157480314965" right="0.39370078740157483" top="0.39370078740157483" bottom="0.39370078740157483" header="0.19685039370078741" footer="0.19685039370078741"/>
  <pageSetup paperSize="9" scale="89" fitToHeight="0" orientation="portrait" r:id="rId1"/>
  <headerFooter differentFirst="1" scaleWithDoc="0">
    <oddHeader>&amp;C&amp;P</oddHeader>
  </headerFooter>
  <rowBreaks count="1" manualBreakCount="1">
    <brk id="27"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2:H32"/>
  <sheetViews>
    <sheetView zoomScaleNormal="100" workbookViewId="0">
      <selection activeCell="C3" sqref="C3"/>
    </sheetView>
  </sheetViews>
  <sheetFormatPr defaultRowHeight="12.75" x14ac:dyDescent="0.2"/>
  <cols>
    <col min="1" max="1" width="4.28515625" style="37" customWidth="1"/>
    <col min="2" max="2" width="74.7109375" style="37" customWidth="1"/>
    <col min="3" max="3" width="11.28515625" style="167" customWidth="1"/>
    <col min="4" max="16384" width="9.140625" style="37"/>
  </cols>
  <sheetData>
    <row r="2" spans="1:4" ht="15.75" x14ac:dyDescent="0.25">
      <c r="C2" s="74" t="s">
        <v>417</v>
      </c>
      <c r="D2" s="74"/>
    </row>
    <row r="3" spans="1:4" ht="15.75" x14ac:dyDescent="0.25">
      <c r="B3" s="156"/>
      <c r="C3" s="74" t="s">
        <v>44</v>
      </c>
      <c r="D3" s="74"/>
    </row>
    <row r="4" spans="1:4" ht="15.75" x14ac:dyDescent="0.25">
      <c r="B4" s="157"/>
      <c r="C4" s="74" t="s">
        <v>46</v>
      </c>
      <c r="D4" s="74"/>
    </row>
    <row r="5" spans="1:4" ht="15.75" x14ac:dyDescent="0.25">
      <c r="C5" s="74" t="s">
        <v>47</v>
      </c>
      <c r="D5" s="74"/>
    </row>
    <row r="6" spans="1:4" ht="15.75" customHeight="1" x14ac:dyDescent="0.25">
      <c r="C6" s="74" t="s">
        <v>48</v>
      </c>
      <c r="D6" s="168"/>
    </row>
    <row r="7" spans="1:4" ht="15.75" x14ac:dyDescent="0.25">
      <c r="C7" s="74" t="str">
        <f>'Приложение 4'!C7</f>
        <v>от "____" декабря 2018 года №_____</v>
      </c>
      <c r="D7" s="169"/>
    </row>
    <row r="8" spans="1:4" x14ac:dyDescent="0.2">
      <c r="C8" s="158"/>
    </row>
    <row r="9" spans="1:4" ht="115.5" customHeight="1" x14ac:dyDescent="0.2">
      <c r="A9" s="314" t="s">
        <v>456</v>
      </c>
      <c r="B9" s="314"/>
      <c r="C9" s="314"/>
    </row>
    <row r="10" spans="1:4" x14ac:dyDescent="0.2">
      <c r="C10" s="79" t="s">
        <v>3</v>
      </c>
    </row>
    <row r="11" spans="1:4" ht="31.5" x14ac:dyDescent="0.25">
      <c r="A11" s="159"/>
      <c r="B11" s="160" t="s">
        <v>450</v>
      </c>
      <c r="C11" s="161" t="s">
        <v>455</v>
      </c>
    </row>
    <row r="12" spans="1:4" ht="15.75" x14ac:dyDescent="0.25">
      <c r="A12" s="162">
        <v>1</v>
      </c>
      <c r="B12" s="163" t="s">
        <v>451</v>
      </c>
      <c r="C12" s="164">
        <f>'Приложение 10'!J45</f>
        <v>165.3</v>
      </c>
    </row>
    <row r="13" spans="1:4" ht="47.25" x14ac:dyDescent="0.25">
      <c r="A13" s="162">
        <v>2</v>
      </c>
      <c r="B13" s="163" t="s">
        <v>452</v>
      </c>
      <c r="C13" s="164">
        <f>'Приложение 10'!J40</f>
        <v>137.80000000000001</v>
      </c>
    </row>
    <row r="14" spans="1:4" ht="409.5" x14ac:dyDescent="0.25">
      <c r="A14" s="162">
        <v>3</v>
      </c>
      <c r="B14" s="163" t="s">
        <v>446</v>
      </c>
      <c r="C14" s="164">
        <f>'Приложение 10'!J34</f>
        <v>226.7</v>
      </c>
    </row>
    <row r="15" spans="1:4" ht="47.25" x14ac:dyDescent="0.25">
      <c r="A15" s="162">
        <v>4</v>
      </c>
      <c r="B15" s="163" t="s">
        <v>453</v>
      </c>
      <c r="C15" s="164">
        <f>'Приложение 10'!J148</f>
        <v>35</v>
      </c>
    </row>
    <row r="16" spans="1:4" ht="31.5" x14ac:dyDescent="0.25">
      <c r="A16" s="162">
        <v>5</v>
      </c>
      <c r="B16" s="163" t="s">
        <v>457</v>
      </c>
      <c r="C16" s="164">
        <f>'Приложение 10'!J38</f>
        <v>92.3</v>
      </c>
    </row>
    <row r="17" spans="1:8" ht="31.5" x14ac:dyDescent="0.25">
      <c r="A17" s="162">
        <v>6</v>
      </c>
      <c r="B17" s="163" t="s">
        <v>458</v>
      </c>
      <c r="C17" s="164">
        <f>'Приложение 10'!J36</f>
        <v>123.3</v>
      </c>
    </row>
    <row r="18" spans="1:8" ht="15.75" x14ac:dyDescent="0.25">
      <c r="A18" s="159"/>
      <c r="B18" s="165" t="s">
        <v>454</v>
      </c>
      <c r="C18" s="166">
        <f>SUM(C12:C17)</f>
        <v>780.39999999999986</v>
      </c>
    </row>
    <row r="20" spans="1:8" s="171" customFormat="1" ht="127.5" customHeight="1" x14ac:dyDescent="0.2">
      <c r="A20" s="312" t="s">
        <v>580</v>
      </c>
      <c r="B20" s="312"/>
      <c r="C20" s="312"/>
      <c r="D20" s="175"/>
      <c r="E20" s="175"/>
      <c r="F20" s="175"/>
      <c r="G20" s="175"/>
      <c r="H20" s="175"/>
    </row>
    <row r="21" spans="1:8" s="172" customFormat="1" x14ac:dyDescent="0.2">
      <c r="A21" s="178"/>
      <c r="B21" s="178"/>
      <c r="C21" s="178"/>
    </row>
    <row r="22" spans="1:8" s="171" customFormat="1" ht="140.25" customHeight="1" x14ac:dyDescent="0.2">
      <c r="A22" s="312" t="s">
        <v>581</v>
      </c>
      <c r="B22" s="312"/>
      <c r="C22" s="312"/>
      <c r="D22" s="175"/>
      <c r="E22" s="175"/>
      <c r="F22" s="175"/>
      <c r="G22" s="175"/>
      <c r="H22" s="175"/>
    </row>
    <row r="23" spans="1:8" s="171" customFormat="1" x14ac:dyDescent="0.2">
      <c r="A23" s="177"/>
      <c r="B23" s="177"/>
      <c r="C23" s="177"/>
      <c r="D23" s="173"/>
      <c r="E23" s="173"/>
      <c r="F23" s="173"/>
      <c r="G23" s="173"/>
      <c r="H23" s="173"/>
    </row>
    <row r="24" spans="1:8" s="174" customFormat="1" ht="303.75" customHeight="1" x14ac:dyDescent="0.2">
      <c r="A24" s="313" t="s">
        <v>584</v>
      </c>
      <c r="B24" s="313"/>
      <c r="C24" s="313"/>
      <c r="D24" s="176"/>
      <c r="E24" s="176"/>
      <c r="F24" s="176"/>
      <c r="G24" s="176"/>
      <c r="H24" s="176"/>
    </row>
    <row r="25" spans="1:8" s="174" customFormat="1" ht="327" customHeight="1" x14ac:dyDescent="0.2">
      <c r="A25" s="313" t="s">
        <v>585</v>
      </c>
      <c r="B25" s="313"/>
      <c r="C25" s="313"/>
      <c r="D25" s="176"/>
      <c r="E25" s="176"/>
      <c r="F25" s="176"/>
      <c r="G25" s="176"/>
      <c r="H25" s="176"/>
    </row>
    <row r="26" spans="1:8" s="171" customFormat="1" x14ac:dyDescent="0.2">
      <c r="A26" s="179"/>
      <c r="B26" s="179"/>
      <c r="C26" s="179"/>
    </row>
    <row r="27" spans="1:8" s="171" customFormat="1" ht="94.5" customHeight="1" x14ac:dyDescent="0.2">
      <c r="A27" s="312" t="s">
        <v>469</v>
      </c>
      <c r="B27" s="312"/>
      <c r="C27" s="312"/>
      <c r="D27" s="175"/>
      <c r="E27" s="175"/>
      <c r="F27" s="175"/>
      <c r="G27" s="175"/>
      <c r="H27" s="175"/>
    </row>
    <row r="28" spans="1:8" s="171" customFormat="1" x14ac:dyDescent="0.2">
      <c r="A28" s="179"/>
      <c r="B28" s="179"/>
      <c r="C28" s="179"/>
    </row>
    <row r="29" spans="1:8" s="171" customFormat="1" x14ac:dyDescent="0.2">
      <c r="A29" s="179"/>
      <c r="B29" s="179"/>
      <c r="C29" s="179"/>
    </row>
    <row r="30" spans="1:8" s="171" customFormat="1" ht="104.25" customHeight="1" x14ac:dyDescent="0.2">
      <c r="A30" s="312" t="s">
        <v>582</v>
      </c>
      <c r="B30" s="312"/>
      <c r="C30" s="312"/>
      <c r="D30" s="175"/>
      <c r="E30" s="175"/>
      <c r="F30" s="175"/>
      <c r="G30" s="175"/>
      <c r="H30" s="175"/>
    </row>
    <row r="31" spans="1:8" s="171" customFormat="1" x14ac:dyDescent="0.2">
      <c r="A31" s="179"/>
      <c r="B31" s="179"/>
      <c r="C31" s="179"/>
    </row>
    <row r="32" spans="1:8" s="171" customFormat="1" ht="121.5" customHeight="1" x14ac:dyDescent="0.2">
      <c r="A32" s="312" t="s">
        <v>583</v>
      </c>
      <c r="B32" s="312"/>
      <c r="C32" s="312"/>
      <c r="D32" s="175"/>
      <c r="E32" s="175"/>
      <c r="F32" s="175"/>
      <c r="G32" s="175"/>
      <c r="H32" s="175"/>
    </row>
  </sheetData>
  <mergeCells count="8">
    <mergeCell ref="A27:C27"/>
    <mergeCell ref="A30:C30"/>
    <mergeCell ref="A32:C32"/>
    <mergeCell ref="A25:C25"/>
    <mergeCell ref="A9:C9"/>
    <mergeCell ref="A20:C20"/>
    <mergeCell ref="A22:C22"/>
    <mergeCell ref="A24:C24"/>
  </mergeCells>
  <pageMargins left="0.78740157480314965" right="0.27559055118110237" top="0.39370078740157483" bottom="0.39370078740157483" header="0.51181102362204722" footer="0.51181102362204722"/>
  <pageSetup paperSize="9" orientation="portrait"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1:H38"/>
  <sheetViews>
    <sheetView zoomScaleNormal="100" workbookViewId="0">
      <selection activeCell="D2" sqref="D2"/>
    </sheetView>
  </sheetViews>
  <sheetFormatPr defaultRowHeight="12.75" x14ac:dyDescent="0.2"/>
  <cols>
    <col min="1" max="1" width="2.140625" style="37" customWidth="1"/>
    <col min="2" max="2" width="69.28515625" style="37" customWidth="1"/>
    <col min="3" max="3" width="10.85546875" style="167" customWidth="1"/>
    <col min="4" max="4" width="10.85546875" style="37" customWidth="1"/>
    <col min="5" max="16384" width="9.140625" style="37"/>
  </cols>
  <sheetData>
    <row r="1" spans="1:4" ht="15.75" x14ac:dyDescent="0.25">
      <c r="D1" s="74" t="s">
        <v>423</v>
      </c>
    </row>
    <row r="2" spans="1:4" ht="15.75" x14ac:dyDescent="0.25">
      <c r="B2" s="156"/>
      <c r="D2" s="74" t="s">
        <v>44</v>
      </c>
    </row>
    <row r="3" spans="1:4" ht="15.75" x14ac:dyDescent="0.25">
      <c r="B3" s="157"/>
      <c r="D3" s="74" t="s">
        <v>46</v>
      </c>
    </row>
    <row r="4" spans="1:4" ht="15.75" x14ac:dyDescent="0.25">
      <c r="C4" s="37"/>
      <c r="D4" s="74" t="s">
        <v>47</v>
      </c>
    </row>
    <row r="5" spans="1:4" ht="15.75" customHeight="1" x14ac:dyDescent="0.25">
      <c r="C5" s="37"/>
      <c r="D5" s="74" t="s">
        <v>48</v>
      </c>
    </row>
    <row r="6" spans="1:4" ht="15.75" x14ac:dyDescent="0.25">
      <c r="C6" s="37"/>
      <c r="D6" s="74" t="str">
        <f>'Приложение 4'!C7</f>
        <v>от "____" декабря 2018 года №_____</v>
      </c>
    </row>
    <row r="7" spans="1:4" x14ac:dyDescent="0.2">
      <c r="C7" s="158"/>
    </row>
    <row r="8" spans="1:4" ht="115.5" customHeight="1" x14ac:dyDescent="0.2">
      <c r="A8" s="314" t="s">
        <v>472</v>
      </c>
      <c r="B8" s="314"/>
      <c r="C8" s="314"/>
      <c r="D8" s="314"/>
    </row>
    <row r="9" spans="1:4" x14ac:dyDescent="0.2">
      <c r="C9" s="37"/>
      <c r="D9" s="79" t="s">
        <v>3</v>
      </c>
    </row>
    <row r="10" spans="1:4" ht="47.25" x14ac:dyDescent="0.25">
      <c r="A10" s="159"/>
      <c r="B10" s="160" t="s">
        <v>450</v>
      </c>
      <c r="C10" s="161" t="s">
        <v>462</v>
      </c>
      <c r="D10" s="161" t="s">
        <v>462</v>
      </c>
    </row>
    <row r="11" spans="1:4" ht="33.75" customHeight="1" x14ac:dyDescent="0.25">
      <c r="A11" s="162">
        <v>1</v>
      </c>
      <c r="B11" s="163" t="s">
        <v>463</v>
      </c>
      <c r="C11" s="164">
        <f>'Приложение 9'!I53</f>
        <v>166.1</v>
      </c>
      <c r="D11" s="164">
        <f>'Приложение 9'!J53</f>
        <v>166.6</v>
      </c>
    </row>
    <row r="12" spans="1:4" ht="47.25" x14ac:dyDescent="0.25">
      <c r="A12" s="162">
        <v>2</v>
      </c>
      <c r="B12" s="163" t="s">
        <v>464</v>
      </c>
      <c r="C12" s="164">
        <f>'Приложение 9'!I48</f>
        <v>137.80000000000001</v>
      </c>
      <c r="D12" s="164">
        <f>'Приложение 9'!J48</f>
        <v>138.1</v>
      </c>
    </row>
    <row r="13" spans="1:4" ht="405" x14ac:dyDescent="0.25">
      <c r="A13" s="162">
        <v>3</v>
      </c>
      <c r="B13" s="170" t="s">
        <v>465</v>
      </c>
      <c r="C13" s="164">
        <f>'Приложение 9'!I42</f>
        <v>226.7</v>
      </c>
      <c r="D13" s="164">
        <f>'Приложение 9'!J42</f>
        <v>226.7</v>
      </c>
    </row>
    <row r="14" spans="1:4" ht="47.25" x14ac:dyDescent="0.25">
      <c r="A14" s="162">
        <v>4</v>
      </c>
      <c r="B14" s="163" t="s">
        <v>466</v>
      </c>
      <c r="C14" s="164">
        <f>'Приложение 9'!I152</f>
        <v>35</v>
      </c>
      <c r="D14" s="164">
        <f>'Приложение 9'!J152</f>
        <v>34.9</v>
      </c>
    </row>
    <row r="15" spans="1:4" ht="31.5" x14ac:dyDescent="0.25">
      <c r="A15" s="162">
        <v>5</v>
      </c>
      <c r="B15" s="163" t="s">
        <v>467</v>
      </c>
      <c r="C15" s="164">
        <f>'Приложение 10'!J38</f>
        <v>92.3</v>
      </c>
      <c r="D15" s="164">
        <f>'Приложение 9'!J46</f>
        <v>92.3</v>
      </c>
    </row>
    <row r="16" spans="1:4" ht="31.5" x14ac:dyDescent="0.25">
      <c r="A16" s="162">
        <v>6</v>
      </c>
      <c r="B16" s="163" t="s">
        <v>468</v>
      </c>
      <c r="C16" s="164">
        <f>'Приложение 10'!J36</f>
        <v>123.3</v>
      </c>
      <c r="D16" s="164">
        <f>'Приложение 9'!J44</f>
        <v>123.3</v>
      </c>
    </row>
    <row r="17" spans="1:8" ht="15.75" x14ac:dyDescent="0.25">
      <c r="A17" s="159"/>
      <c r="B17" s="165" t="s">
        <v>454</v>
      </c>
      <c r="C17" s="166">
        <f>SUM(C11:C16)</f>
        <v>781.19999999999982</v>
      </c>
      <c r="D17" s="166">
        <f>SUM(D11:D16)</f>
        <v>781.89999999999986</v>
      </c>
    </row>
    <row r="19" spans="1:8" s="179" customFormat="1" ht="125.25" customHeight="1" x14ac:dyDescent="0.2">
      <c r="A19" s="312" t="s">
        <v>580</v>
      </c>
      <c r="B19" s="312"/>
      <c r="C19" s="312"/>
      <c r="D19" s="312"/>
      <c r="E19" s="177"/>
      <c r="F19" s="177"/>
      <c r="G19" s="177"/>
      <c r="H19" s="177"/>
    </row>
    <row r="20" spans="1:8" s="178" customFormat="1" ht="12.75" customHeight="1" x14ac:dyDescent="0.2"/>
    <row r="21" spans="1:8" s="179" customFormat="1" ht="123" customHeight="1" x14ac:dyDescent="0.2">
      <c r="A21" s="312" t="s">
        <v>581</v>
      </c>
      <c r="B21" s="312"/>
      <c r="C21" s="312"/>
      <c r="D21" s="312"/>
      <c r="E21" s="177"/>
      <c r="F21" s="177"/>
      <c r="G21" s="177"/>
      <c r="H21" s="177"/>
    </row>
    <row r="22" spans="1:8" s="179" customFormat="1" x14ac:dyDescent="0.2">
      <c r="A22" s="177"/>
      <c r="B22" s="177"/>
      <c r="C22" s="177"/>
      <c r="D22" s="177"/>
      <c r="E22" s="177"/>
      <c r="F22" s="177"/>
      <c r="G22" s="177"/>
      <c r="H22" s="177"/>
    </row>
    <row r="23" spans="1:8" s="267" customFormat="1" ht="288" customHeight="1" x14ac:dyDescent="0.2">
      <c r="A23" s="313" t="s">
        <v>586</v>
      </c>
      <c r="B23" s="313"/>
      <c r="C23" s="313"/>
      <c r="D23" s="313"/>
      <c r="E23" s="266"/>
      <c r="F23" s="266"/>
      <c r="G23" s="266"/>
      <c r="H23" s="266"/>
    </row>
    <row r="24" spans="1:8" s="267" customFormat="1" ht="315.75" customHeight="1" x14ac:dyDescent="0.2">
      <c r="A24" s="313" t="s">
        <v>587</v>
      </c>
      <c r="B24" s="313"/>
      <c r="C24" s="313"/>
      <c r="D24" s="313"/>
      <c r="E24" s="266"/>
      <c r="F24" s="266"/>
      <c r="G24" s="266"/>
      <c r="H24" s="266"/>
    </row>
    <row r="25" spans="1:8" s="179" customFormat="1" x14ac:dyDescent="0.2"/>
    <row r="26" spans="1:8" s="179" customFormat="1" ht="97.5" customHeight="1" x14ac:dyDescent="0.2">
      <c r="A26" s="312" t="s">
        <v>469</v>
      </c>
      <c r="B26" s="312"/>
      <c r="C26" s="312"/>
      <c r="D26" s="312"/>
      <c r="E26" s="177"/>
      <c r="F26" s="177"/>
      <c r="G26" s="177"/>
      <c r="H26" s="177"/>
    </row>
    <row r="27" spans="1:8" s="179" customFormat="1" x14ac:dyDescent="0.2"/>
    <row r="28" spans="1:8" s="179" customFormat="1" x14ac:dyDescent="0.2"/>
    <row r="29" spans="1:8" s="179" customFormat="1" ht="109.5" customHeight="1" x14ac:dyDescent="0.2">
      <c r="A29" s="312" t="s">
        <v>582</v>
      </c>
      <c r="B29" s="312"/>
      <c r="C29" s="312"/>
      <c r="D29" s="312"/>
      <c r="E29" s="177"/>
      <c r="F29" s="177"/>
      <c r="G29" s="177"/>
      <c r="H29" s="177"/>
    </row>
    <row r="30" spans="1:8" s="179" customFormat="1" x14ac:dyDescent="0.2"/>
    <row r="31" spans="1:8" s="179" customFormat="1" ht="116.25" customHeight="1" x14ac:dyDescent="0.2">
      <c r="A31" s="312" t="s">
        <v>583</v>
      </c>
      <c r="B31" s="312"/>
      <c r="C31" s="312"/>
      <c r="D31" s="312"/>
      <c r="E31" s="177"/>
      <c r="F31" s="177"/>
      <c r="G31" s="177"/>
      <c r="H31" s="177"/>
    </row>
    <row r="32" spans="1:8" s="268" customFormat="1" x14ac:dyDescent="0.2">
      <c r="C32" s="269"/>
    </row>
    <row r="33" spans="3:3" s="268" customFormat="1" x14ac:dyDescent="0.2">
      <c r="C33" s="269"/>
    </row>
    <row r="34" spans="3:3" s="268" customFormat="1" x14ac:dyDescent="0.2">
      <c r="C34" s="269"/>
    </row>
    <row r="35" spans="3:3" s="268" customFormat="1" x14ac:dyDescent="0.2">
      <c r="C35" s="269"/>
    </row>
    <row r="36" spans="3:3" s="268" customFormat="1" x14ac:dyDescent="0.2">
      <c r="C36" s="269"/>
    </row>
    <row r="37" spans="3:3" s="268" customFormat="1" x14ac:dyDescent="0.2">
      <c r="C37" s="269"/>
    </row>
    <row r="38" spans="3:3" s="268" customFormat="1" x14ac:dyDescent="0.2">
      <c r="C38" s="269"/>
    </row>
  </sheetData>
  <mergeCells count="8">
    <mergeCell ref="A24:D24"/>
    <mergeCell ref="A26:D26"/>
    <mergeCell ref="A29:D29"/>
    <mergeCell ref="A31:D31"/>
    <mergeCell ref="A8:D8"/>
    <mergeCell ref="A19:D19"/>
    <mergeCell ref="A21:D21"/>
    <mergeCell ref="A23:D23"/>
  </mergeCells>
  <pageMargins left="0.78740157480314965" right="0.19685039370078741" top="0.39370078740157483" bottom="0.19685039370078741" header="0.51181102362204722" footer="0.51181102362204722"/>
  <pageSetup paperSize="9" orientation="portrait" verticalDpi="300" r:id="rId1"/>
  <headerFooter alignWithMargins="0"/>
  <rowBreaks count="1" manualBreakCount="1">
    <brk id="13"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2:AB390"/>
  <sheetViews>
    <sheetView view="pageBreakPreview" topLeftCell="A239" zoomScaleNormal="100" zoomScaleSheetLayoutView="100" workbookViewId="0">
      <selection activeCell="A21" sqref="A21"/>
    </sheetView>
  </sheetViews>
  <sheetFormatPr defaultRowHeight="15" x14ac:dyDescent="0.25"/>
  <cols>
    <col min="1" max="1" width="48.5703125" style="75" customWidth="1"/>
    <col min="2" max="2" width="4.7109375" style="76" customWidth="1"/>
    <col min="3" max="3" width="4.7109375" style="77" customWidth="1"/>
    <col min="4" max="4" width="3.42578125" style="76" customWidth="1"/>
    <col min="5" max="5" width="3.42578125" style="77" customWidth="1"/>
    <col min="6" max="6" width="3.42578125" style="76" customWidth="1"/>
    <col min="7" max="7" width="6.7109375" style="76" customWidth="1"/>
    <col min="8" max="8" width="6.28515625" style="77" customWidth="1"/>
    <col min="9" max="9" width="12.7109375" style="91" customWidth="1"/>
    <col min="10" max="16384" width="9.140625" style="75"/>
  </cols>
  <sheetData>
    <row r="2" spans="1:9" ht="15.75" x14ac:dyDescent="0.25">
      <c r="I2" s="78" t="s">
        <v>440</v>
      </c>
    </row>
    <row r="3" spans="1:9" ht="15.75" x14ac:dyDescent="0.25">
      <c r="I3" s="78" t="s">
        <v>44</v>
      </c>
    </row>
    <row r="4" spans="1:9" ht="15.75" x14ac:dyDescent="0.25">
      <c r="I4" s="78" t="s">
        <v>46</v>
      </c>
    </row>
    <row r="5" spans="1:9" ht="15.75" x14ac:dyDescent="0.25">
      <c r="I5" s="78" t="s">
        <v>47</v>
      </c>
    </row>
    <row r="6" spans="1:9" ht="15.75" x14ac:dyDescent="0.25">
      <c r="I6" s="78" t="s">
        <v>48</v>
      </c>
    </row>
    <row r="7" spans="1:9" ht="15.75" x14ac:dyDescent="0.25">
      <c r="I7" s="78" t="str">
        <f>'Приложение 4'!C7</f>
        <v>от "____" декабря 2018 года №_____</v>
      </c>
    </row>
    <row r="8" spans="1:9" x14ac:dyDescent="0.25">
      <c r="I8" s="79"/>
    </row>
    <row r="9" spans="1:9" ht="145.5" customHeight="1" x14ac:dyDescent="0.25">
      <c r="A9" s="316" t="s">
        <v>441</v>
      </c>
      <c r="B9" s="316"/>
      <c r="C9" s="316"/>
      <c r="D9" s="316"/>
      <c r="E9" s="316"/>
      <c r="F9" s="316"/>
      <c r="G9" s="316"/>
      <c r="H9" s="316"/>
      <c r="I9" s="316"/>
    </row>
    <row r="10" spans="1:9" x14ac:dyDescent="0.25">
      <c r="A10" s="80"/>
      <c r="B10" s="81"/>
      <c r="C10" s="81"/>
      <c r="D10" s="80"/>
      <c r="E10" s="80"/>
      <c r="F10" s="80"/>
      <c r="G10" s="80"/>
      <c r="H10" s="317" t="s">
        <v>3</v>
      </c>
      <c r="I10" s="317"/>
    </row>
    <row r="11" spans="1:9" ht="15.75" customHeight="1" x14ac:dyDescent="0.25">
      <c r="A11" s="318" t="s">
        <v>136</v>
      </c>
      <c r="B11" s="320" t="s">
        <v>1</v>
      </c>
      <c r="C11" s="320"/>
      <c r="D11" s="320"/>
      <c r="E11" s="320"/>
      <c r="F11" s="320"/>
      <c r="G11" s="320"/>
      <c r="H11" s="320"/>
      <c r="I11" s="321" t="s">
        <v>28</v>
      </c>
    </row>
    <row r="12" spans="1:9" ht="173.25" customHeight="1" x14ac:dyDescent="0.25">
      <c r="A12" s="319"/>
      <c r="B12" s="84" t="s">
        <v>137</v>
      </c>
      <c r="C12" s="84" t="s">
        <v>138</v>
      </c>
      <c r="D12" s="320" t="s">
        <v>139</v>
      </c>
      <c r="E12" s="320"/>
      <c r="F12" s="320"/>
      <c r="G12" s="320"/>
      <c r="H12" s="84" t="s">
        <v>140</v>
      </c>
      <c r="I12" s="322"/>
    </row>
    <row r="13" spans="1:9" ht="15.75" x14ac:dyDescent="0.25">
      <c r="A13" s="110" t="s">
        <v>427</v>
      </c>
      <c r="B13" s="112">
        <v>1</v>
      </c>
      <c r="C13" s="112"/>
      <c r="D13" s="152"/>
      <c r="E13" s="153"/>
      <c r="F13" s="154"/>
      <c r="G13" s="155"/>
      <c r="H13" s="153"/>
      <c r="I13" s="113">
        <f>I14+I19+I45+I50+I54+I59</f>
        <v>14538.599999999999</v>
      </c>
    </row>
    <row r="14" spans="1:9" ht="63" x14ac:dyDescent="0.25">
      <c r="A14" s="130" t="s">
        <v>144</v>
      </c>
      <c r="B14" s="116" t="s">
        <v>141</v>
      </c>
      <c r="C14" s="116" t="s">
        <v>145</v>
      </c>
      <c r="D14" s="116" t="s">
        <v>142</v>
      </c>
      <c r="E14" s="117"/>
      <c r="F14" s="116"/>
      <c r="G14" s="116"/>
      <c r="H14" s="117" t="s">
        <v>143</v>
      </c>
      <c r="I14" s="124">
        <f>I15</f>
        <v>574.4</v>
      </c>
    </row>
    <row r="15" spans="1:9" ht="31.5" x14ac:dyDescent="0.25">
      <c r="A15" s="114" t="s">
        <v>146</v>
      </c>
      <c r="B15" s="116" t="s">
        <v>141</v>
      </c>
      <c r="C15" s="116" t="s">
        <v>145</v>
      </c>
      <c r="D15" s="116">
        <v>91</v>
      </c>
      <c r="E15" s="117">
        <v>0</v>
      </c>
      <c r="F15" s="116" t="s">
        <v>147</v>
      </c>
      <c r="G15" s="116" t="s">
        <v>148</v>
      </c>
      <c r="H15" s="117" t="s">
        <v>143</v>
      </c>
      <c r="I15" s="124">
        <f>I16</f>
        <v>574.4</v>
      </c>
    </row>
    <row r="16" spans="1:9" ht="31.5" x14ac:dyDescent="0.25">
      <c r="A16" s="114" t="s">
        <v>149</v>
      </c>
      <c r="B16" s="116" t="s">
        <v>141</v>
      </c>
      <c r="C16" s="116" t="s">
        <v>145</v>
      </c>
      <c r="D16" s="116">
        <v>91</v>
      </c>
      <c r="E16" s="117">
        <v>1</v>
      </c>
      <c r="F16" s="116" t="s">
        <v>150</v>
      </c>
      <c r="G16" s="116" t="s">
        <v>148</v>
      </c>
      <c r="H16" s="117"/>
      <c r="I16" s="124">
        <f>I17</f>
        <v>574.4</v>
      </c>
    </row>
    <row r="17" spans="1:9" ht="78.75" x14ac:dyDescent="0.25">
      <c r="A17" s="114" t="s">
        <v>151</v>
      </c>
      <c r="B17" s="116" t="s">
        <v>141</v>
      </c>
      <c r="C17" s="116" t="s">
        <v>145</v>
      </c>
      <c r="D17" s="116">
        <v>91</v>
      </c>
      <c r="E17" s="117">
        <v>1</v>
      </c>
      <c r="F17" s="116" t="s">
        <v>150</v>
      </c>
      <c r="G17" s="116" t="s">
        <v>152</v>
      </c>
      <c r="H17" s="117"/>
      <c r="I17" s="124">
        <f>I18</f>
        <v>574.4</v>
      </c>
    </row>
    <row r="18" spans="1:9" ht="31.5" x14ac:dyDescent="0.25">
      <c r="A18" s="114" t="s">
        <v>153</v>
      </c>
      <c r="B18" s="116" t="s">
        <v>141</v>
      </c>
      <c r="C18" s="116" t="s">
        <v>145</v>
      </c>
      <c r="D18" s="116">
        <v>91</v>
      </c>
      <c r="E18" s="117">
        <v>1</v>
      </c>
      <c r="F18" s="116" t="s">
        <v>150</v>
      </c>
      <c r="G18" s="116" t="s">
        <v>152</v>
      </c>
      <c r="H18" s="117">
        <v>120</v>
      </c>
      <c r="I18" s="118">
        <f>'Приложение 10'!J352</f>
        <v>574.4</v>
      </c>
    </row>
    <row r="19" spans="1:9" ht="78.75" x14ac:dyDescent="0.25">
      <c r="A19" s="114" t="s">
        <v>158</v>
      </c>
      <c r="B19" s="116" t="s">
        <v>141</v>
      </c>
      <c r="C19" s="117" t="s">
        <v>159</v>
      </c>
      <c r="D19" s="116" t="s">
        <v>142</v>
      </c>
      <c r="E19" s="117"/>
      <c r="F19" s="116"/>
      <c r="G19" s="116"/>
      <c r="H19" s="117" t="s">
        <v>143</v>
      </c>
      <c r="I19" s="118">
        <f>I20+I24+I35</f>
        <v>8630.1</v>
      </c>
    </row>
    <row r="20" spans="1:9" ht="78.75" x14ac:dyDescent="0.25">
      <c r="A20" s="114" t="s">
        <v>593</v>
      </c>
      <c r="B20" s="116" t="s">
        <v>141</v>
      </c>
      <c r="C20" s="116" t="s">
        <v>159</v>
      </c>
      <c r="D20" s="116" t="s">
        <v>161</v>
      </c>
      <c r="E20" s="117">
        <v>0</v>
      </c>
      <c r="F20" s="116" t="s">
        <v>150</v>
      </c>
      <c r="G20" s="116" t="s">
        <v>148</v>
      </c>
      <c r="H20" s="117"/>
      <c r="I20" s="118">
        <f>I21</f>
        <v>110</v>
      </c>
    </row>
    <row r="21" spans="1:9" ht="31.5" x14ac:dyDescent="0.25">
      <c r="A21" s="88" t="s">
        <v>162</v>
      </c>
      <c r="B21" s="116" t="s">
        <v>141</v>
      </c>
      <c r="C21" s="116" t="s">
        <v>159</v>
      </c>
      <c r="D21" s="116" t="s">
        <v>161</v>
      </c>
      <c r="E21" s="116" t="s">
        <v>147</v>
      </c>
      <c r="F21" s="116" t="s">
        <v>141</v>
      </c>
      <c r="G21" s="116" t="s">
        <v>148</v>
      </c>
      <c r="H21" s="116"/>
      <c r="I21" s="118">
        <f>I22</f>
        <v>110</v>
      </c>
    </row>
    <row r="22" spans="1:9" ht="31.5" x14ac:dyDescent="0.25">
      <c r="A22" s="88" t="s">
        <v>162</v>
      </c>
      <c r="B22" s="116" t="s">
        <v>141</v>
      </c>
      <c r="C22" s="116" t="s">
        <v>159</v>
      </c>
      <c r="D22" s="116" t="s">
        <v>161</v>
      </c>
      <c r="E22" s="116" t="s">
        <v>147</v>
      </c>
      <c r="F22" s="116" t="s">
        <v>141</v>
      </c>
      <c r="G22" s="116" t="s">
        <v>163</v>
      </c>
      <c r="H22" s="116"/>
      <c r="I22" s="118">
        <f>I23</f>
        <v>110</v>
      </c>
    </row>
    <row r="23" spans="1:9" ht="47.25" x14ac:dyDescent="0.25">
      <c r="A23" s="88" t="s">
        <v>156</v>
      </c>
      <c r="B23" s="116" t="s">
        <v>141</v>
      </c>
      <c r="C23" s="116" t="s">
        <v>159</v>
      </c>
      <c r="D23" s="116" t="s">
        <v>161</v>
      </c>
      <c r="E23" s="116" t="s">
        <v>147</v>
      </c>
      <c r="F23" s="116" t="s">
        <v>141</v>
      </c>
      <c r="G23" s="116" t="s">
        <v>163</v>
      </c>
      <c r="H23" s="116" t="s">
        <v>164</v>
      </c>
      <c r="I23" s="118">
        <f>'Приложение 10'!J19</f>
        <v>110</v>
      </c>
    </row>
    <row r="24" spans="1:9" ht="31.5" x14ac:dyDescent="0.25">
      <c r="A24" s="114" t="s">
        <v>165</v>
      </c>
      <c r="B24" s="116" t="s">
        <v>141</v>
      </c>
      <c r="C24" s="117" t="s">
        <v>159</v>
      </c>
      <c r="D24" s="116">
        <v>92</v>
      </c>
      <c r="E24" s="117">
        <v>0</v>
      </c>
      <c r="F24" s="116" t="s">
        <v>150</v>
      </c>
      <c r="G24" s="116" t="s">
        <v>148</v>
      </c>
      <c r="H24" s="117"/>
      <c r="I24" s="118">
        <f>I25+I28</f>
        <v>7940</v>
      </c>
    </row>
    <row r="25" spans="1:9" ht="15.75" x14ac:dyDescent="0.25">
      <c r="A25" s="119" t="s">
        <v>166</v>
      </c>
      <c r="B25" s="116" t="s">
        <v>141</v>
      </c>
      <c r="C25" s="117" t="s">
        <v>159</v>
      </c>
      <c r="D25" s="116">
        <v>92</v>
      </c>
      <c r="E25" s="117">
        <v>1</v>
      </c>
      <c r="F25" s="116" t="s">
        <v>150</v>
      </c>
      <c r="G25" s="116" t="s">
        <v>148</v>
      </c>
      <c r="H25" s="117"/>
      <c r="I25" s="118">
        <f>I26</f>
        <v>797.3</v>
      </c>
    </row>
    <row r="26" spans="1:9" ht="94.5" x14ac:dyDescent="0.25">
      <c r="A26" s="119" t="s">
        <v>167</v>
      </c>
      <c r="B26" s="116" t="s">
        <v>141</v>
      </c>
      <c r="C26" s="117" t="s">
        <v>159</v>
      </c>
      <c r="D26" s="116">
        <v>92</v>
      </c>
      <c r="E26" s="117">
        <v>1</v>
      </c>
      <c r="F26" s="116" t="s">
        <v>150</v>
      </c>
      <c r="G26" s="116" t="s">
        <v>152</v>
      </c>
      <c r="H26" s="117"/>
      <c r="I26" s="118">
        <f>I27</f>
        <v>797.3</v>
      </c>
    </row>
    <row r="27" spans="1:9" s="85" customFormat="1" ht="31.5" x14ac:dyDescent="0.25">
      <c r="A27" s="114" t="s">
        <v>153</v>
      </c>
      <c r="B27" s="116" t="s">
        <v>141</v>
      </c>
      <c r="C27" s="117" t="s">
        <v>159</v>
      </c>
      <c r="D27" s="116">
        <v>92</v>
      </c>
      <c r="E27" s="117">
        <v>1</v>
      </c>
      <c r="F27" s="116" t="s">
        <v>150</v>
      </c>
      <c r="G27" s="116" t="s">
        <v>152</v>
      </c>
      <c r="H27" s="117">
        <v>120</v>
      </c>
      <c r="I27" s="118">
        <f>'Приложение 10'!J23</f>
        <v>797.3</v>
      </c>
    </row>
    <row r="28" spans="1:9" s="85" customFormat="1" ht="15.75" x14ac:dyDescent="0.25">
      <c r="A28" s="88" t="s">
        <v>168</v>
      </c>
      <c r="B28" s="116" t="s">
        <v>141</v>
      </c>
      <c r="C28" s="117" t="s">
        <v>159</v>
      </c>
      <c r="D28" s="116">
        <v>92</v>
      </c>
      <c r="E28" s="117">
        <v>2</v>
      </c>
      <c r="F28" s="116" t="s">
        <v>150</v>
      </c>
      <c r="G28" s="116" t="s">
        <v>148</v>
      </c>
      <c r="H28" s="117"/>
      <c r="I28" s="118">
        <f>I29+I31</f>
        <v>7142.7</v>
      </c>
    </row>
    <row r="29" spans="1:9" s="85" customFormat="1" ht="94.5" x14ac:dyDescent="0.25">
      <c r="A29" s="88" t="s">
        <v>167</v>
      </c>
      <c r="B29" s="116" t="s">
        <v>141</v>
      </c>
      <c r="C29" s="117" t="s">
        <v>159</v>
      </c>
      <c r="D29" s="116">
        <v>92</v>
      </c>
      <c r="E29" s="117">
        <v>2</v>
      </c>
      <c r="F29" s="116" t="s">
        <v>150</v>
      </c>
      <c r="G29" s="116" t="s">
        <v>152</v>
      </c>
      <c r="H29" s="117"/>
      <c r="I29" s="118">
        <f>I30</f>
        <v>6258.3</v>
      </c>
    </row>
    <row r="30" spans="1:9" s="85" customFormat="1" ht="31.5" x14ac:dyDescent="0.25">
      <c r="A30" s="114" t="s">
        <v>153</v>
      </c>
      <c r="B30" s="116" t="s">
        <v>141</v>
      </c>
      <c r="C30" s="117" t="s">
        <v>159</v>
      </c>
      <c r="D30" s="116">
        <v>92</v>
      </c>
      <c r="E30" s="117">
        <v>2</v>
      </c>
      <c r="F30" s="116" t="s">
        <v>150</v>
      </c>
      <c r="G30" s="116" t="s">
        <v>152</v>
      </c>
      <c r="H30" s="117">
        <v>120</v>
      </c>
      <c r="I30" s="118">
        <f>'Приложение 10'!J26</f>
        <v>6258.3</v>
      </c>
    </row>
    <row r="31" spans="1:9" ht="94.5" x14ac:dyDescent="0.25">
      <c r="A31" s="88" t="s">
        <v>169</v>
      </c>
      <c r="B31" s="116" t="s">
        <v>141</v>
      </c>
      <c r="C31" s="117" t="s">
        <v>159</v>
      </c>
      <c r="D31" s="116">
        <v>92</v>
      </c>
      <c r="E31" s="117">
        <v>2</v>
      </c>
      <c r="F31" s="116" t="s">
        <v>150</v>
      </c>
      <c r="G31" s="116" t="s">
        <v>155</v>
      </c>
      <c r="H31" s="117"/>
      <c r="I31" s="118">
        <f>SUM(I32:I34)</f>
        <v>884.4</v>
      </c>
    </row>
    <row r="32" spans="1:9" ht="31.5" x14ac:dyDescent="0.25">
      <c r="A32" s="114" t="s">
        <v>153</v>
      </c>
      <c r="B32" s="116" t="s">
        <v>141</v>
      </c>
      <c r="C32" s="117" t="s">
        <v>159</v>
      </c>
      <c r="D32" s="116">
        <v>92</v>
      </c>
      <c r="E32" s="117">
        <v>2</v>
      </c>
      <c r="F32" s="116" t="s">
        <v>150</v>
      </c>
      <c r="G32" s="116" t="s">
        <v>155</v>
      </c>
      <c r="H32" s="117">
        <v>120</v>
      </c>
      <c r="I32" s="118">
        <f>'Приложение 10'!J28</f>
        <v>14.4</v>
      </c>
    </row>
    <row r="33" spans="1:9" ht="47.25" x14ac:dyDescent="0.25">
      <c r="A33" s="88" t="s">
        <v>156</v>
      </c>
      <c r="B33" s="116" t="s">
        <v>141</v>
      </c>
      <c r="C33" s="117" t="s">
        <v>159</v>
      </c>
      <c r="D33" s="116">
        <v>92</v>
      </c>
      <c r="E33" s="117">
        <v>2</v>
      </c>
      <c r="F33" s="116" t="s">
        <v>150</v>
      </c>
      <c r="G33" s="116" t="s">
        <v>155</v>
      </c>
      <c r="H33" s="117">
        <v>240</v>
      </c>
      <c r="I33" s="118">
        <f>'Приложение 10'!J29</f>
        <v>792</v>
      </c>
    </row>
    <row r="34" spans="1:9" ht="15.75" x14ac:dyDescent="0.25">
      <c r="A34" s="88" t="s">
        <v>157</v>
      </c>
      <c r="B34" s="116" t="s">
        <v>141</v>
      </c>
      <c r="C34" s="117" t="s">
        <v>159</v>
      </c>
      <c r="D34" s="116">
        <v>92</v>
      </c>
      <c r="E34" s="117">
        <v>2</v>
      </c>
      <c r="F34" s="116" t="s">
        <v>150</v>
      </c>
      <c r="G34" s="116" t="s">
        <v>155</v>
      </c>
      <c r="H34" s="117">
        <v>850</v>
      </c>
      <c r="I34" s="118">
        <f>'Приложение 10'!J30</f>
        <v>78</v>
      </c>
    </row>
    <row r="35" spans="1:9" s="86" customFormat="1" ht="15.75" x14ac:dyDescent="0.25">
      <c r="A35" s="88" t="s">
        <v>170</v>
      </c>
      <c r="B35" s="116" t="s">
        <v>141</v>
      </c>
      <c r="C35" s="117" t="s">
        <v>159</v>
      </c>
      <c r="D35" s="116">
        <v>97</v>
      </c>
      <c r="E35" s="117">
        <v>0</v>
      </c>
      <c r="F35" s="116" t="s">
        <v>150</v>
      </c>
      <c r="G35" s="116" t="s">
        <v>148</v>
      </c>
      <c r="H35" s="117"/>
      <c r="I35" s="118">
        <f>I36</f>
        <v>580.1</v>
      </c>
    </row>
    <row r="36" spans="1:9" s="86" customFormat="1" ht="94.5" x14ac:dyDescent="0.25">
      <c r="A36" s="88" t="s">
        <v>171</v>
      </c>
      <c r="B36" s="116" t="s">
        <v>141</v>
      </c>
      <c r="C36" s="117" t="s">
        <v>159</v>
      </c>
      <c r="D36" s="116">
        <v>97</v>
      </c>
      <c r="E36" s="117">
        <v>2</v>
      </c>
      <c r="F36" s="116" t="s">
        <v>150</v>
      </c>
      <c r="G36" s="116" t="s">
        <v>148</v>
      </c>
      <c r="H36" s="117"/>
      <c r="I36" s="118">
        <f>I37+I39+I41+I43</f>
        <v>580.1</v>
      </c>
    </row>
    <row r="37" spans="1:9" ht="409.5" x14ac:dyDescent="0.25">
      <c r="A37" s="180" t="s">
        <v>459</v>
      </c>
      <c r="B37" s="116" t="s">
        <v>141</v>
      </c>
      <c r="C37" s="116" t="s">
        <v>159</v>
      </c>
      <c r="D37" s="116" t="s">
        <v>172</v>
      </c>
      <c r="E37" s="117">
        <v>2</v>
      </c>
      <c r="F37" s="116" t="s">
        <v>150</v>
      </c>
      <c r="G37" s="116" t="s">
        <v>447</v>
      </c>
      <c r="H37" s="117"/>
      <c r="I37" s="118">
        <f>I38</f>
        <v>226.7</v>
      </c>
    </row>
    <row r="38" spans="1:9" ht="15.75" x14ac:dyDescent="0.25">
      <c r="A38" s="120" t="s">
        <v>173</v>
      </c>
      <c r="B38" s="116" t="s">
        <v>141</v>
      </c>
      <c r="C38" s="116" t="s">
        <v>159</v>
      </c>
      <c r="D38" s="116" t="s">
        <v>172</v>
      </c>
      <c r="E38" s="117">
        <v>2</v>
      </c>
      <c r="F38" s="116" t="s">
        <v>150</v>
      </c>
      <c r="G38" s="116" t="s">
        <v>447</v>
      </c>
      <c r="H38" s="117">
        <v>540</v>
      </c>
      <c r="I38" s="118">
        <f>'Приложение 10'!J34</f>
        <v>226.7</v>
      </c>
    </row>
    <row r="39" spans="1:9" ht="63" x14ac:dyDescent="0.25">
      <c r="A39" s="88" t="s">
        <v>460</v>
      </c>
      <c r="B39" s="116" t="s">
        <v>141</v>
      </c>
      <c r="C39" s="117" t="s">
        <v>159</v>
      </c>
      <c r="D39" s="116">
        <v>97</v>
      </c>
      <c r="E39" s="117">
        <v>2</v>
      </c>
      <c r="F39" s="116" t="s">
        <v>150</v>
      </c>
      <c r="G39" s="116" t="s">
        <v>174</v>
      </c>
      <c r="H39" s="117"/>
      <c r="I39" s="118">
        <f>I40</f>
        <v>123.3</v>
      </c>
    </row>
    <row r="40" spans="1:9" ht="15.75" x14ac:dyDescent="0.25">
      <c r="A40" s="120" t="s">
        <v>173</v>
      </c>
      <c r="B40" s="116" t="s">
        <v>141</v>
      </c>
      <c r="C40" s="117" t="s">
        <v>159</v>
      </c>
      <c r="D40" s="116">
        <v>97</v>
      </c>
      <c r="E40" s="117">
        <v>2</v>
      </c>
      <c r="F40" s="116" t="s">
        <v>150</v>
      </c>
      <c r="G40" s="116" t="s">
        <v>174</v>
      </c>
      <c r="H40" s="117">
        <v>540</v>
      </c>
      <c r="I40" s="118">
        <f>'Приложение 10'!J36</f>
        <v>123.3</v>
      </c>
    </row>
    <row r="41" spans="1:9" ht="63" x14ac:dyDescent="0.25">
      <c r="A41" s="88" t="s">
        <v>471</v>
      </c>
      <c r="B41" s="116" t="s">
        <v>141</v>
      </c>
      <c r="C41" s="117" t="s">
        <v>159</v>
      </c>
      <c r="D41" s="116">
        <v>97</v>
      </c>
      <c r="E41" s="117">
        <v>2</v>
      </c>
      <c r="F41" s="116" t="s">
        <v>150</v>
      </c>
      <c r="G41" s="116" t="s">
        <v>175</v>
      </c>
      <c r="H41" s="117"/>
      <c r="I41" s="118">
        <f>I42</f>
        <v>92.3</v>
      </c>
    </row>
    <row r="42" spans="1:9" ht="15.75" x14ac:dyDescent="0.25">
      <c r="A42" s="120" t="s">
        <v>173</v>
      </c>
      <c r="B42" s="116" t="s">
        <v>141</v>
      </c>
      <c r="C42" s="117" t="s">
        <v>159</v>
      </c>
      <c r="D42" s="116">
        <v>97</v>
      </c>
      <c r="E42" s="117">
        <v>2</v>
      </c>
      <c r="F42" s="116" t="s">
        <v>150</v>
      </c>
      <c r="G42" s="116" t="s">
        <v>175</v>
      </c>
      <c r="H42" s="117">
        <v>540</v>
      </c>
      <c r="I42" s="118">
        <f>'Приложение 10'!J38</f>
        <v>92.3</v>
      </c>
    </row>
    <row r="43" spans="1:9" ht="78.75" x14ac:dyDescent="0.25">
      <c r="A43" s="88" t="s">
        <v>176</v>
      </c>
      <c r="B43" s="116" t="s">
        <v>141</v>
      </c>
      <c r="C43" s="117" t="s">
        <v>159</v>
      </c>
      <c r="D43" s="116">
        <v>97</v>
      </c>
      <c r="E43" s="117">
        <v>2</v>
      </c>
      <c r="F43" s="116" t="s">
        <v>150</v>
      </c>
      <c r="G43" s="116" t="s">
        <v>177</v>
      </c>
      <c r="H43" s="117"/>
      <c r="I43" s="118">
        <f>I44</f>
        <v>137.80000000000001</v>
      </c>
    </row>
    <row r="44" spans="1:9" ht="15.75" x14ac:dyDescent="0.25">
      <c r="A44" s="120" t="s">
        <v>173</v>
      </c>
      <c r="B44" s="116" t="s">
        <v>141</v>
      </c>
      <c r="C44" s="117" t="s">
        <v>159</v>
      </c>
      <c r="D44" s="116">
        <v>97</v>
      </c>
      <c r="E44" s="117">
        <v>2</v>
      </c>
      <c r="F44" s="116" t="s">
        <v>150</v>
      </c>
      <c r="G44" s="116" t="s">
        <v>177</v>
      </c>
      <c r="H44" s="117">
        <v>540</v>
      </c>
      <c r="I44" s="118">
        <f>'Приложение 10'!J40</f>
        <v>137.80000000000001</v>
      </c>
    </row>
    <row r="45" spans="1:9" ht="47.25" x14ac:dyDescent="0.25">
      <c r="A45" s="88" t="s">
        <v>178</v>
      </c>
      <c r="B45" s="116" t="s">
        <v>141</v>
      </c>
      <c r="C45" s="116" t="s">
        <v>179</v>
      </c>
      <c r="D45" s="116"/>
      <c r="E45" s="116"/>
      <c r="F45" s="116"/>
      <c r="G45" s="116"/>
      <c r="H45" s="116"/>
      <c r="I45" s="118">
        <f>I46</f>
        <v>165.3</v>
      </c>
    </row>
    <row r="46" spans="1:9" ht="15.75" x14ac:dyDescent="0.25">
      <c r="A46" s="88" t="s">
        <v>173</v>
      </c>
      <c r="B46" s="116" t="s">
        <v>141</v>
      </c>
      <c r="C46" s="116" t="s">
        <v>179</v>
      </c>
      <c r="D46" s="116" t="s">
        <v>172</v>
      </c>
      <c r="E46" s="116" t="s">
        <v>147</v>
      </c>
      <c r="F46" s="116" t="s">
        <v>150</v>
      </c>
      <c r="G46" s="116" t="s">
        <v>148</v>
      </c>
      <c r="H46" s="116"/>
      <c r="I46" s="118">
        <f>I47</f>
        <v>165.3</v>
      </c>
    </row>
    <row r="47" spans="1:9" ht="94.5" x14ac:dyDescent="0.25">
      <c r="A47" s="88" t="s">
        <v>171</v>
      </c>
      <c r="B47" s="116" t="s">
        <v>141</v>
      </c>
      <c r="C47" s="116" t="s">
        <v>179</v>
      </c>
      <c r="D47" s="116" t="s">
        <v>172</v>
      </c>
      <c r="E47" s="116" t="s">
        <v>180</v>
      </c>
      <c r="F47" s="116" t="s">
        <v>150</v>
      </c>
      <c r="G47" s="116" t="s">
        <v>148</v>
      </c>
      <c r="H47" s="116"/>
      <c r="I47" s="118">
        <f>I48</f>
        <v>165.3</v>
      </c>
    </row>
    <row r="48" spans="1:9" ht="47.25" x14ac:dyDescent="0.25">
      <c r="A48" s="88" t="s">
        <v>181</v>
      </c>
      <c r="B48" s="116" t="s">
        <v>141</v>
      </c>
      <c r="C48" s="116" t="s">
        <v>179</v>
      </c>
      <c r="D48" s="116">
        <v>97</v>
      </c>
      <c r="E48" s="117">
        <v>2</v>
      </c>
      <c r="F48" s="116" t="s">
        <v>150</v>
      </c>
      <c r="G48" s="116" t="s">
        <v>182</v>
      </c>
      <c r="H48" s="117"/>
      <c r="I48" s="118">
        <f>I49</f>
        <v>165.3</v>
      </c>
    </row>
    <row r="49" spans="1:9" ht="15.75" x14ac:dyDescent="0.25">
      <c r="A49" s="120" t="s">
        <v>173</v>
      </c>
      <c r="B49" s="116" t="s">
        <v>141</v>
      </c>
      <c r="C49" s="116" t="s">
        <v>179</v>
      </c>
      <c r="D49" s="116">
        <v>97</v>
      </c>
      <c r="E49" s="117">
        <v>2</v>
      </c>
      <c r="F49" s="116" t="s">
        <v>150</v>
      </c>
      <c r="G49" s="116" t="s">
        <v>182</v>
      </c>
      <c r="H49" s="117">
        <v>540</v>
      </c>
      <c r="I49" s="118">
        <f>'Приложение 10'!J45</f>
        <v>165.3</v>
      </c>
    </row>
    <row r="50" spans="1:9" ht="31.5" x14ac:dyDescent="0.25">
      <c r="A50" s="88" t="s">
        <v>183</v>
      </c>
      <c r="B50" s="116" t="s">
        <v>141</v>
      </c>
      <c r="C50" s="116" t="s">
        <v>184</v>
      </c>
      <c r="D50" s="116"/>
      <c r="E50" s="117"/>
      <c r="F50" s="116"/>
      <c r="G50" s="116"/>
      <c r="H50" s="117"/>
      <c r="I50" s="118">
        <f>I51</f>
        <v>572.79999999999995</v>
      </c>
    </row>
    <row r="51" spans="1:9" ht="47.25" x14ac:dyDescent="0.25">
      <c r="A51" s="121" t="s">
        <v>185</v>
      </c>
      <c r="B51" s="122" t="s">
        <v>141</v>
      </c>
      <c r="C51" s="122" t="s">
        <v>184</v>
      </c>
      <c r="D51" s="123">
        <v>93</v>
      </c>
      <c r="E51" s="122" t="s">
        <v>186</v>
      </c>
      <c r="F51" s="122" t="s">
        <v>150</v>
      </c>
      <c r="G51" s="116" t="s">
        <v>148</v>
      </c>
      <c r="H51" s="117"/>
      <c r="I51" s="118">
        <f>I52</f>
        <v>572.79999999999995</v>
      </c>
    </row>
    <row r="52" spans="1:9" ht="94.5" x14ac:dyDescent="0.25">
      <c r="A52" s="121" t="s">
        <v>187</v>
      </c>
      <c r="B52" s="122" t="s">
        <v>141</v>
      </c>
      <c r="C52" s="122" t="s">
        <v>184</v>
      </c>
      <c r="D52" s="123">
        <v>93</v>
      </c>
      <c r="E52" s="122" t="s">
        <v>186</v>
      </c>
      <c r="F52" s="122" t="s">
        <v>150</v>
      </c>
      <c r="G52" s="116" t="s">
        <v>188</v>
      </c>
      <c r="H52" s="117"/>
      <c r="I52" s="118">
        <f>I53</f>
        <v>572.79999999999995</v>
      </c>
    </row>
    <row r="53" spans="1:9" ht="15.75" x14ac:dyDescent="0.25">
      <c r="A53" s="88" t="s">
        <v>418</v>
      </c>
      <c r="B53" s="116" t="s">
        <v>141</v>
      </c>
      <c r="C53" s="116" t="s">
        <v>184</v>
      </c>
      <c r="D53" s="117">
        <v>93</v>
      </c>
      <c r="E53" s="116" t="s">
        <v>186</v>
      </c>
      <c r="F53" s="116" t="s">
        <v>150</v>
      </c>
      <c r="G53" s="116" t="s">
        <v>188</v>
      </c>
      <c r="H53" s="117">
        <v>880</v>
      </c>
      <c r="I53" s="118">
        <f>'Приложение 10'!J49</f>
        <v>572.79999999999995</v>
      </c>
    </row>
    <row r="54" spans="1:9" ht="15.75" x14ac:dyDescent="0.25">
      <c r="A54" s="114" t="s">
        <v>189</v>
      </c>
      <c r="B54" s="116" t="s">
        <v>141</v>
      </c>
      <c r="C54" s="117">
        <v>11</v>
      </c>
      <c r="D54" s="116"/>
      <c r="E54" s="117"/>
      <c r="F54" s="116"/>
      <c r="G54" s="116"/>
      <c r="H54" s="117" t="s">
        <v>143</v>
      </c>
      <c r="I54" s="124">
        <f>I55</f>
        <v>300</v>
      </c>
    </row>
    <row r="55" spans="1:9" ht="15.75" x14ac:dyDescent="0.25">
      <c r="A55" s="114" t="s">
        <v>189</v>
      </c>
      <c r="B55" s="116" t="s">
        <v>141</v>
      </c>
      <c r="C55" s="117">
        <v>11</v>
      </c>
      <c r="D55" s="116">
        <v>94</v>
      </c>
      <c r="E55" s="117">
        <v>0</v>
      </c>
      <c r="F55" s="116" t="s">
        <v>150</v>
      </c>
      <c r="G55" s="116" t="s">
        <v>148</v>
      </c>
      <c r="H55" s="117"/>
      <c r="I55" s="124">
        <f>I56</f>
        <v>300</v>
      </c>
    </row>
    <row r="56" spans="1:9" ht="15.75" x14ac:dyDescent="0.25">
      <c r="A56" s="114" t="s">
        <v>190</v>
      </c>
      <c r="B56" s="116" t="s">
        <v>141</v>
      </c>
      <c r="C56" s="117">
        <v>11</v>
      </c>
      <c r="D56" s="116">
        <v>94</v>
      </c>
      <c r="E56" s="117">
        <v>1</v>
      </c>
      <c r="F56" s="116" t="s">
        <v>150</v>
      </c>
      <c r="G56" s="116" t="s">
        <v>148</v>
      </c>
      <c r="H56" s="117" t="s">
        <v>143</v>
      </c>
      <c r="I56" s="124">
        <f>I57</f>
        <v>300</v>
      </c>
    </row>
    <row r="57" spans="1:9" ht="15.75" x14ac:dyDescent="0.25">
      <c r="A57" s="114" t="s">
        <v>190</v>
      </c>
      <c r="B57" s="116" t="s">
        <v>141</v>
      </c>
      <c r="C57" s="117">
        <v>11</v>
      </c>
      <c r="D57" s="116">
        <v>94</v>
      </c>
      <c r="E57" s="117">
        <v>1</v>
      </c>
      <c r="F57" s="116" t="s">
        <v>150</v>
      </c>
      <c r="G57" s="116" t="s">
        <v>191</v>
      </c>
      <c r="H57" s="117"/>
      <c r="I57" s="124">
        <f>I58</f>
        <v>300</v>
      </c>
    </row>
    <row r="58" spans="1:9" ht="15.75" x14ac:dyDescent="0.25">
      <c r="A58" s="114" t="s">
        <v>192</v>
      </c>
      <c r="B58" s="116" t="s">
        <v>141</v>
      </c>
      <c r="C58" s="117">
        <v>11</v>
      </c>
      <c r="D58" s="116">
        <v>94</v>
      </c>
      <c r="E58" s="117">
        <v>1</v>
      </c>
      <c r="F58" s="116" t="s">
        <v>150</v>
      </c>
      <c r="G58" s="116" t="s">
        <v>191</v>
      </c>
      <c r="H58" s="116" t="s">
        <v>193</v>
      </c>
      <c r="I58" s="124">
        <f>'Приложение 10'!J54</f>
        <v>300</v>
      </c>
    </row>
    <row r="59" spans="1:9" ht="15.75" x14ac:dyDescent="0.25">
      <c r="A59" s="114" t="s">
        <v>194</v>
      </c>
      <c r="B59" s="116" t="s">
        <v>141</v>
      </c>
      <c r="C59" s="117">
        <v>13</v>
      </c>
      <c r="D59" s="116"/>
      <c r="E59" s="117"/>
      <c r="F59" s="116"/>
      <c r="G59" s="116"/>
      <c r="H59" s="117"/>
      <c r="I59" s="118">
        <f>I60+I71+I91+I95+I99+I103+I109</f>
        <v>4296</v>
      </c>
    </row>
    <row r="60" spans="1:9" ht="63" x14ac:dyDescent="0.25">
      <c r="A60" s="114" t="s">
        <v>195</v>
      </c>
      <c r="B60" s="116" t="s">
        <v>141</v>
      </c>
      <c r="C60" s="117">
        <v>13</v>
      </c>
      <c r="D60" s="116" t="s">
        <v>141</v>
      </c>
      <c r="E60" s="117">
        <v>0</v>
      </c>
      <c r="F60" s="116" t="s">
        <v>150</v>
      </c>
      <c r="G60" s="116" t="s">
        <v>148</v>
      </c>
      <c r="H60" s="117"/>
      <c r="I60" s="118">
        <f>I61+I68</f>
        <v>2845.3999999999996</v>
      </c>
    </row>
    <row r="61" spans="1:9" ht="15.75" x14ac:dyDescent="0.25">
      <c r="A61" s="114" t="s">
        <v>196</v>
      </c>
      <c r="B61" s="116" t="s">
        <v>141</v>
      </c>
      <c r="C61" s="117">
        <v>13</v>
      </c>
      <c r="D61" s="116" t="s">
        <v>141</v>
      </c>
      <c r="E61" s="117">
        <v>1</v>
      </c>
      <c r="F61" s="116" t="s">
        <v>150</v>
      </c>
      <c r="G61" s="116" t="s">
        <v>148</v>
      </c>
      <c r="H61" s="117"/>
      <c r="I61" s="118">
        <f>I62+I64+I66</f>
        <v>2267.1999999999998</v>
      </c>
    </row>
    <row r="62" spans="1:9" ht="15.75" x14ac:dyDescent="0.25">
      <c r="A62" s="88" t="s">
        <v>197</v>
      </c>
      <c r="B62" s="116" t="s">
        <v>141</v>
      </c>
      <c r="C62" s="117">
        <v>13</v>
      </c>
      <c r="D62" s="116" t="s">
        <v>141</v>
      </c>
      <c r="E62" s="117">
        <v>1</v>
      </c>
      <c r="F62" s="116" t="s">
        <v>150</v>
      </c>
      <c r="G62" s="116" t="s">
        <v>198</v>
      </c>
      <c r="H62" s="117"/>
      <c r="I62" s="118">
        <f>I63</f>
        <v>1566</v>
      </c>
    </row>
    <row r="63" spans="1:9" ht="47.25" x14ac:dyDescent="0.25">
      <c r="A63" s="88" t="s">
        <v>156</v>
      </c>
      <c r="B63" s="116" t="s">
        <v>141</v>
      </c>
      <c r="C63" s="117">
        <v>13</v>
      </c>
      <c r="D63" s="116" t="s">
        <v>141</v>
      </c>
      <c r="E63" s="117">
        <v>1</v>
      </c>
      <c r="F63" s="116" t="s">
        <v>150</v>
      </c>
      <c r="G63" s="116" t="s">
        <v>198</v>
      </c>
      <c r="H63" s="117">
        <v>240</v>
      </c>
      <c r="I63" s="118">
        <f>'Приложение 10'!J59</f>
        <v>1566</v>
      </c>
    </row>
    <row r="64" spans="1:9" ht="31.5" x14ac:dyDescent="0.25">
      <c r="A64" s="88" t="s">
        <v>199</v>
      </c>
      <c r="B64" s="116" t="s">
        <v>141</v>
      </c>
      <c r="C64" s="117">
        <v>13</v>
      </c>
      <c r="D64" s="116" t="s">
        <v>141</v>
      </c>
      <c r="E64" s="117">
        <v>1</v>
      </c>
      <c r="F64" s="116" t="s">
        <v>150</v>
      </c>
      <c r="G64" s="116" t="s">
        <v>200</v>
      </c>
      <c r="H64" s="117"/>
      <c r="I64" s="118">
        <f>I65</f>
        <v>372.3</v>
      </c>
    </row>
    <row r="65" spans="1:9" ht="47.25" x14ac:dyDescent="0.25">
      <c r="A65" s="88" t="s">
        <v>156</v>
      </c>
      <c r="B65" s="116" t="s">
        <v>141</v>
      </c>
      <c r="C65" s="117">
        <v>13</v>
      </c>
      <c r="D65" s="116" t="s">
        <v>141</v>
      </c>
      <c r="E65" s="117">
        <v>1</v>
      </c>
      <c r="F65" s="116" t="s">
        <v>150</v>
      </c>
      <c r="G65" s="116" t="s">
        <v>200</v>
      </c>
      <c r="H65" s="117">
        <v>240</v>
      </c>
      <c r="I65" s="118">
        <f>'Приложение 10'!J61</f>
        <v>372.3</v>
      </c>
    </row>
    <row r="66" spans="1:9" ht="31.5" x14ac:dyDescent="0.25">
      <c r="A66" s="88" t="s">
        <v>201</v>
      </c>
      <c r="B66" s="116" t="s">
        <v>141</v>
      </c>
      <c r="C66" s="117">
        <v>13</v>
      </c>
      <c r="D66" s="116" t="s">
        <v>141</v>
      </c>
      <c r="E66" s="117">
        <v>1</v>
      </c>
      <c r="F66" s="116" t="s">
        <v>150</v>
      </c>
      <c r="G66" s="116" t="s">
        <v>202</v>
      </c>
      <c r="H66" s="117"/>
      <c r="I66" s="118">
        <f>I67</f>
        <v>328.9</v>
      </c>
    </row>
    <row r="67" spans="1:9" s="85" customFormat="1" ht="47.25" x14ac:dyDescent="0.25">
      <c r="A67" s="88" t="s">
        <v>156</v>
      </c>
      <c r="B67" s="116" t="s">
        <v>141</v>
      </c>
      <c r="C67" s="117">
        <v>13</v>
      </c>
      <c r="D67" s="116" t="s">
        <v>141</v>
      </c>
      <c r="E67" s="117">
        <v>1</v>
      </c>
      <c r="F67" s="116" t="s">
        <v>150</v>
      </c>
      <c r="G67" s="116" t="s">
        <v>202</v>
      </c>
      <c r="H67" s="117">
        <v>240</v>
      </c>
      <c r="I67" s="118">
        <f>'Приложение 10'!J63</f>
        <v>328.9</v>
      </c>
    </row>
    <row r="68" spans="1:9" ht="47.25" x14ac:dyDescent="0.25">
      <c r="A68" s="88" t="s">
        <v>203</v>
      </c>
      <c r="B68" s="116" t="s">
        <v>141</v>
      </c>
      <c r="C68" s="117">
        <v>13</v>
      </c>
      <c r="D68" s="116" t="s">
        <v>141</v>
      </c>
      <c r="E68" s="117">
        <v>2</v>
      </c>
      <c r="F68" s="116" t="s">
        <v>150</v>
      </c>
      <c r="G68" s="116" t="s">
        <v>148</v>
      </c>
      <c r="H68" s="117"/>
      <c r="I68" s="118">
        <f>I69</f>
        <v>578.20000000000005</v>
      </c>
    </row>
    <row r="69" spans="1:9" ht="31.5" x14ac:dyDescent="0.25">
      <c r="A69" s="88" t="s">
        <v>204</v>
      </c>
      <c r="B69" s="116" t="s">
        <v>141</v>
      </c>
      <c r="C69" s="117">
        <v>13</v>
      </c>
      <c r="D69" s="116" t="s">
        <v>141</v>
      </c>
      <c r="E69" s="117">
        <v>2</v>
      </c>
      <c r="F69" s="116" t="s">
        <v>150</v>
      </c>
      <c r="G69" s="116" t="s">
        <v>205</v>
      </c>
      <c r="H69" s="117"/>
      <c r="I69" s="118">
        <f>I70</f>
        <v>578.20000000000005</v>
      </c>
    </row>
    <row r="70" spans="1:9" ht="47.25" x14ac:dyDescent="0.25">
      <c r="A70" s="88" t="s">
        <v>156</v>
      </c>
      <c r="B70" s="116" t="s">
        <v>141</v>
      </c>
      <c r="C70" s="117">
        <v>13</v>
      </c>
      <c r="D70" s="116" t="s">
        <v>141</v>
      </c>
      <c r="E70" s="117">
        <v>2</v>
      </c>
      <c r="F70" s="116" t="s">
        <v>150</v>
      </c>
      <c r="G70" s="116" t="s">
        <v>205</v>
      </c>
      <c r="H70" s="117">
        <v>240</v>
      </c>
      <c r="I70" s="118">
        <f>'Приложение 10'!J66</f>
        <v>578.20000000000005</v>
      </c>
    </row>
    <row r="71" spans="1:9" ht="63" x14ac:dyDescent="0.25">
      <c r="A71" s="114" t="s">
        <v>206</v>
      </c>
      <c r="B71" s="116" t="s">
        <v>141</v>
      </c>
      <c r="C71" s="117">
        <v>13</v>
      </c>
      <c r="D71" s="116" t="s">
        <v>184</v>
      </c>
      <c r="E71" s="117">
        <v>0</v>
      </c>
      <c r="F71" s="116" t="s">
        <v>150</v>
      </c>
      <c r="G71" s="116" t="s">
        <v>148</v>
      </c>
      <c r="H71" s="117"/>
      <c r="I71" s="118">
        <f>I72</f>
        <v>951.2</v>
      </c>
    </row>
    <row r="72" spans="1:9" ht="47.25" x14ac:dyDescent="0.25">
      <c r="A72" s="114" t="s">
        <v>207</v>
      </c>
      <c r="B72" s="116" t="s">
        <v>141</v>
      </c>
      <c r="C72" s="117">
        <v>13</v>
      </c>
      <c r="D72" s="116" t="s">
        <v>184</v>
      </c>
      <c r="E72" s="117">
        <v>1</v>
      </c>
      <c r="F72" s="116" t="s">
        <v>150</v>
      </c>
      <c r="G72" s="116" t="s">
        <v>148</v>
      </c>
      <c r="H72" s="117"/>
      <c r="I72" s="118">
        <f>I73+I76+I79+I82+I85+I88</f>
        <v>951.2</v>
      </c>
    </row>
    <row r="73" spans="1:9" ht="15.75" x14ac:dyDescent="0.25">
      <c r="A73" s="114" t="s">
        <v>208</v>
      </c>
      <c r="B73" s="116" t="s">
        <v>141</v>
      </c>
      <c r="C73" s="117">
        <v>13</v>
      </c>
      <c r="D73" s="116" t="s">
        <v>184</v>
      </c>
      <c r="E73" s="117">
        <v>1</v>
      </c>
      <c r="F73" s="116" t="s">
        <v>141</v>
      </c>
      <c r="G73" s="116" t="s">
        <v>148</v>
      </c>
      <c r="H73" s="117"/>
      <c r="I73" s="118">
        <f>I74</f>
        <v>100</v>
      </c>
    </row>
    <row r="74" spans="1:9" ht="63" x14ac:dyDescent="0.25">
      <c r="A74" s="88" t="s">
        <v>209</v>
      </c>
      <c r="B74" s="116" t="s">
        <v>141</v>
      </c>
      <c r="C74" s="116" t="s">
        <v>210</v>
      </c>
      <c r="D74" s="116" t="s">
        <v>184</v>
      </c>
      <c r="E74" s="116" t="s">
        <v>186</v>
      </c>
      <c r="F74" s="116" t="s">
        <v>141</v>
      </c>
      <c r="G74" s="116" t="s">
        <v>211</v>
      </c>
      <c r="H74" s="116"/>
      <c r="I74" s="118">
        <f>I75</f>
        <v>100</v>
      </c>
    </row>
    <row r="75" spans="1:9" ht="47.25" x14ac:dyDescent="0.25">
      <c r="A75" s="88" t="s">
        <v>156</v>
      </c>
      <c r="B75" s="116" t="s">
        <v>141</v>
      </c>
      <c r="C75" s="116" t="s">
        <v>210</v>
      </c>
      <c r="D75" s="116" t="s">
        <v>184</v>
      </c>
      <c r="E75" s="116" t="s">
        <v>186</v>
      </c>
      <c r="F75" s="116" t="s">
        <v>141</v>
      </c>
      <c r="G75" s="116" t="s">
        <v>211</v>
      </c>
      <c r="H75" s="116" t="s">
        <v>164</v>
      </c>
      <c r="I75" s="118">
        <f>'Приложение 10'!J71</f>
        <v>100</v>
      </c>
    </row>
    <row r="76" spans="1:9" ht="31.5" x14ac:dyDescent="0.25">
      <c r="A76" s="114" t="s">
        <v>212</v>
      </c>
      <c r="B76" s="116" t="s">
        <v>141</v>
      </c>
      <c r="C76" s="117">
        <v>13</v>
      </c>
      <c r="D76" s="116" t="s">
        <v>184</v>
      </c>
      <c r="E76" s="117">
        <v>1</v>
      </c>
      <c r="F76" s="116" t="s">
        <v>213</v>
      </c>
      <c r="G76" s="116" t="s">
        <v>148</v>
      </c>
      <c r="H76" s="117"/>
      <c r="I76" s="118">
        <f>I77</f>
        <v>35</v>
      </c>
    </row>
    <row r="77" spans="1:9" ht="63" x14ac:dyDescent="0.25">
      <c r="A77" s="88" t="s">
        <v>209</v>
      </c>
      <c r="B77" s="116" t="s">
        <v>141</v>
      </c>
      <c r="C77" s="116" t="s">
        <v>210</v>
      </c>
      <c r="D77" s="116" t="s">
        <v>184</v>
      </c>
      <c r="E77" s="116" t="s">
        <v>186</v>
      </c>
      <c r="F77" s="116" t="s">
        <v>213</v>
      </c>
      <c r="G77" s="116" t="s">
        <v>211</v>
      </c>
      <c r="H77" s="116"/>
      <c r="I77" s="118">
        <f>I78</f>
        <v>35</v>
      </c>
    </row>
    <row r="78" spans="1:9" s="85" customFormat="1" ht="47.25" x14ac:dyDescent="0.25">
      <c r="A78" s="88" t="s">
        <v>156</v>
      </c>
      <c r="B78" s="116" t="s">
        <v>141</v>
      </c>
      <c r="C78" s="116" t="s">
        <v>210</v>
      </c>
      <c r="D78" s="116" t="s">
        <v>184</v>
      </c>
      <c r="E78" s="116" t="s">
        <v>186</v>
      </c>
      <c r="F78" s="116" t="s">
        <v>213</v>
      </c>
      <c r="G78" s="116" t="s">
        <v>211</v>
      </c>
      <c r="H78" s="116" t="s">
        <v>164</v>
      </c>
      <c r="I78" s="118">
        <f>'Приложение 10'!J74</f>
        <v>35</v>
      </c>
    </row>
    <row r="79" spans="1:9" ht="31.5" x14ac:dyDescent="0.25">
      <c r="A79" s="114" t="s">
        <v>214</v>
      </c>
      <c r="B79" s="116" t="s">
        <v>141</v>
      </c>
      <c r="C79" s="117">
        <v>13</v>
      </c>
      <c r="D79" s="116" t="s">
        <v>184</v>
      </c>
      <c r="E79" s="117">
        <v>1</v>
      </c>
      <c r="F79" s="116" t="s">
        <v>145</v>
      </c>
      <c r="G79" s="116" t="s">
        <v>148</v>
      </c>
      <c r="H79" s="117"/>
      <c r="I79" s="118">
        <f>I80</f>
        <v>556.20000000000005</v>
      </c>
    </row>
    <row r="80" spans="1:9" ht="63" x14ac:dyDescent="0.25">
      <c r="A80" s="88" t="s">
        <v>209</v>
      </c>
      <c r="B80" s="116" t="s">
        <v>141</v>
      </c>
      <c r="C80" s="116" t="s">
        <v>210</v>
      </c>
      <c r="D80" s="116" t="s">
        <v>184</v>
      </c>
      <c r="E80" s="116" t="s">
        <v>186</v>
      </c>
      <c r="F80" s="116" t="s">
        <v>145</v>
      </c>
      <c r="G80" s="116" t="s">
        <v>211</v>
      </c>
      <c r="H80" s="116"/>
      <c r="I80" s="118">
        <f>I81</f>
        <v>556.20000000000005</v>
      </c>
    </row>
    <row r="81" spans="1:9" ht="47.25" x14ac:dyDescent="0.25">
      <c r="A81" s="88" t="s">
        <v>156</v>
      </c>
      <c r="B81" s="116" t="s">
        <v>141</v>
      </c>
      <c r="C81" s="116" t="s">
        <v>210</v>
      </c>
      <c r="D81" s="116" t="s">
        <v>184</v>
      </c>
      <c r="E81" s="116" t="s">
        <v>186</v>
      </c>
      <c r="F81" s="116" t="s">
        <v>145</v>
      </c>
      <c r="G81" s="116" t="s">
        <v>211</v>
      </c>
      <c r="H81" s="116" t="s">
        <v>164</v>
      </c>
      <c r="I81" s="118">
        <f>'Приложение 10'!J77</f>
        <v>556.20000000000005</v>
      </c>
    </row>
    <row r="82" spans="1:9" ht="15.75" x14ac:dyDescent="0.25">
      <c r="A82" s="114" t="s">
        <v>215</v>
      </c>
      <c r="B82" s="116" t="s">
        <v>141</v>
      </c>
      <c r="C82" s="117">
        <v>13</v>
      </c>
      <c r="D82" s="116" t="s">
        <v>184</v>
      </c>
      <c r="E82" s="117">
        <v>1</v>
      </c>
      <c r="F82" s="116" t="s">
        <v>159</v>
      </c>
      <c r="G82" s="116" t="s">
        <v>148</v>
      </c>
      <c r="H82" s="117"/>
      <c r="I82" s="118">
        <f>I83</f>
        <v>50</v>
      </c>
    </row>
    <row r="83" spans="1:9" ht="63" x14ac:dyDescent="0.25">
      <c r="A83" s="88" t="s">
        <v>209</v>
      </c>
      <c r="B83" s="116" t="s">
        <v>141</v>
      </c>
      <c r="C83" s="116" t="s">
        <v>210</v>
      </c>
      <c r="D83" s="116" t="s">
        <v>184</v>
      </c>
      <c r="E83" s="116" t="s">
        <v>186</v>
      </c>
      <c r="F83" s="116" t="s">
        <v>159</v>
      </c>
      <c r="G83" s="116" t="s">
        <v>211</v>
      </c>
      <c r="H83" s="116"/>
      <c r="I83" s="118">
        <f>I84</f>
        <v>50</v>
      </c>
    </row>
    <row r="84" spans="1:9" ht="47.25" x14ac:dyDescent="0.25">
      <c r="A84" s="88" t="s">
        <v>156</v>
      </c>
      <c r="B84" s="116" t="s">
        <v>141</v>
      </c>
      <c r="C84" s="116" t="s">
        <v>210</v>
      </c>
      <c r="D84" s="116" t="s">
        <v>184</v>
      </c>
      <c r="E84" s="116" t="s">
        <v>186</v>
      </c>
      <c r="F84" s="116" t="s">
        <v>159</v>
      </c>
      <c r="G84" s="116" t="s">
        <v>211</v>
      </c>
      <c r="H84" s="116" t="s">
        <v>164</v>
      </c>
      <c r="I84" s="118">
        <f>'Приложение 10'!J80</f>
        <v>50</v>
      </c>
    </row>
    <row r="85" spans="1:9" ht="63" x14ac:dyDescent="0.25">
      <c r="A85" s="114" t="s">
        <v>216</v>
      </c>
      <c r="B85" s="116" t="s">
        <v>141</v>
      </c>
      <c r="C85" s="117">
        <v>13</v>
      </c>
      <c r="D85" s="116" t="s">
        <v>184</v>
      </c>
      <c r="E85" s="117">
        <v>1</v>
      </c>
      <c r="F85" s="116" t="s">
        <v>217</v>
      </c>
      <c r="G85" s="116" t="s">
        <v>148</v>
      </c>
      <c r="H85" s="117"/>
      <c r="I85" s="118">
        <f>I86</f>
        <v>130</v>
      </c>
    </row>
    <row r="86" spans="1:9" ht="63" x14ac:dyDescent="0.25">
      <c r="A86" s="88" t="s">
        <v>209</v>
      </c>
      <c r="B86" s="116" t="s">
        <v>141</v>
      </c>
      <c r="C86" s="116" t="s">
        <v>210</v>
      </c>
      <c r="D86" s="116" t="s">
        <v>184</v>
      </c>
      <c r="E86" s="116" t="s">
        <v>186</v>
      </c>
      <c r="F86" s="116" t="s">
        <v>217</v>
      </c>
      <c r="G86" s="116" t="s">
        <v>211</v>
      </c>
      <c r="H86" s="116"/>
      <c r="I86" s="118">
        <f>I87</f>
        <v>130</v>
      </c>
    </row>
    <row r="87" spans="1:9" ht="47.25" x14ac:dyDescent="0.25">
      <c r="A87" s="88" t="s">
        <v>156</v>
      </c>
      <c r="B87" s="116" t="s">
        <v>141</v>
      </c>
      <c r="C87" s="116" t="s">
        <v>210</v>
      </c>
      <c r="D87" s="116" t="s">
        <v>184</v>
      </c>
      <c r="E87" s="116" t="s">
        <v>186</v>
      </c>
      <c r="F87" s="116" t="s">
        <v>217</v>
      </c>
      <c r="G87" s="116" t="s">
        <v>211</v>
      </c>
      <c r="H87" s="116" t="s">
        <v>164</v>
      </c>
      <c r="I87" s="118">
        <f>'Приложение 10'!J83</f>
        <v>130</v>
      </c>
    </row>
    <row r="88" spans="1:9" ht="31.5" x14ac:dyDescent="0.25">
      <c r="A88" s="114" t="s">
        <v>218</v>
      </c>
      <c r="B88" s="116" t="s">
        <v>141</v>
      </c>
      <c r="C88" s="117">
        <v>13</v>
      </c>
      <c r="D88" s="116" t="s">
        <v>184</v>
      </c>
      <c r="E88" s="117">
        <v>1</v>
      </c>
      <c r="F88" s="116" t="s">
        <v>179</v>
      </c>
      <c r="G88" s="116" t="s">
        <v>148</v>
      </c>
      <c r="H88" s="117"/>
      <c r="I88" s="118">
        <f>I89</f>
        <v>80</v>
      </c>
    </row>
    <row r="89" spans="1:9" ht="63" x14ac:dyDescent="0.25">
      <c r="A89" s="88" t="s">
        <v>209</v>
      </c>
      <c r="B89" s="116" t="s">
        <v>141</v>
      </c>
      <c r="C89" s="116" t="s">
        <v>210</v>
      </c>
      <c r="D89" s="116" t="s">
        <v>184</v>
      </c>
      <c r="E89" s="116" t="s">
        <v>186</v>
      </c>
      <c r="F89" s="116" t="s">
        <v>179</v>
      </c>
      <c r="G89" s="116" t="s">
        <v>211</v>
      </c>
      <c r="H89" s="116"/>
      <c r="I89" s="118">
        <f>I90</f>
        <v>80</v>
      </c>
    </row>
    <row r="90" spans="1:9" ht="47.25" x14ac:dyDescent="0.25">
      <c r="A90" s="88" t="s">
        <v>156</v>
      </c>
      <c r="B90" s="116" t="s">
        <v>141</v>
      </c>
      <c r="C90" s="116" t="s">
        <v>210</v>
      </c>
      <c r="D90" s="116" t="s">
        <v>184</v>
      </c>
      <c r="E90" s="116" t="s">
        <v>186</v>
      </c>
      <c r="F90" s="116" t="s">
        <v>179</v>
      </c>
      <c r="G90" s="116" t="s">
        <v>211</v>
      </c>
      <c r="H90" s="116" t="s">
        <v>164</v>
      </c>
      <c r="I90" s="118">
        <f>'Приложение 10'!J86</f>
        <v>80</v>
      </c>
    </row>
    <row r="91" spans="1:9" ht="63" x14ac:dyDescent="0.25">
      <c r="A91" s="114" t="s">
        <v>592</v>
      </c>
      <c r="B91" s="116" t="s">
        <v>141</v>
      </c>
      <c r="C91" s="117">
        <v>13</v>
      </c>
      <c r="D91" s="116" t="s">
        <v>219</v>
      </c>
      <c r="E91" s="117">
        <v>0</v>
      </c>
      <c r="F91" s="116" t="s">
        <v>150</v>
      </c>
      <c r="G91" s="116" t="s">
        <v>148</v>
      </c>
      <c r="H91" s="117"/>
      <c r="I91" s="118">
        <f>I92</f>
        <v>119.4</v>
      </c>
    </row>
    <row r="92" spans="1:9" ht="47.25" x14ac:dyDescent="0.25">
      <c r="A92" s="114" t="s">
        <v>220</v>
      </c>
      <c r="B92" s="116" t="s">
        <v>141</v>
      </c>
      <c r="C92" s="117">
        <v>13</v>
      </c>
      <c r="D92" s="116" t="s">
        <v>219</v>
      </c>
      <c r="E92" s="117">
        <v>0</v>
      </c>
      <c r="F92" s="116" t="s">
        <v>150</v>
      </c>
      <c r="G92" s="116" t="s">
        <v>148</v>
      </c>
      <c r="H92" s="117"/>
      <c r="I92" s="118">
        <f>I93</f>
        <v>119.4</v>
      </c>
    </row>
    <row r="93" spans="1:9" ht="47.25" x14ac:dyDescent="0.25">
      <c r="A93" s="88" t="s">
        <v>221</v>
      </c>
      <c r="B93" s="116" t="s">
        <v>141</v>
      </c>
      <c r="C93" s="116" t="s">
        <v>210</v>
      </c>
      <c r="D93" s="116" t="s">
        <v>219</v>
      </c>
      <c r="E93" s="116" t="s">
        <v>147</v>
      </c>
      <c r="F93" s="116" t="s">
        <v>150</v>
      </c>
      <c r="G93" s="116" t="s">
        <v>222</v>
      </c>
      <c r="H93" s="116"/>
      <c r="I93" s="118">
        <f>I94</f>
        <v>119.4</v>
      </c>
    </row>
    <row r="94" spans="1:9" ht="47.25" x14ac:dyDescent="0.25">
      <c r="A94" s="88" t="s">
        <v>156</v>
      </c>
      <c r="B94" s="116" t="s">
        <v>141</v>
      </c>
      <c r="C94" s="116" t="s">
        <v>210</v>
      </c>
      <c r="D94" s="116" t="s">
        <v>219</v>
      </c>
      <c r="E94" s="116" t="s">
        <v>147</v>
      </c>
      <c r="F94" s="116" t="s">
        <v>150</v>
      </c>
      <c r="G94" s="116" t="s">
        <v>222</v>
      </c>
      <c r="H94" s="116" t="s">
        <v>164</v>
      </c>
      <c r="I94" s="118">
        <f>'Приложение 10'!J90</f>
        <v>119.4</v>
      </c>
    </row>
    <row r="95" spans="1:9" ht="78.75" x14ac:dyDescent="0.25">
      <c r="A95" s="114" t="s">
        <v>593</v>
      </c>
      <c r="B95" s="116" t="s">
        <v>141</v>
      </c>
      <c r="C95" s="117">
        <v>13</v>
      </c>
      <c r="D95" s="116" t="s">
        <v>161</v>
      </c>
      <c r="E95" s="117">
        <v>0</v>
      </c>
      <c r="F95" s="116" t="s">
        <v>150</v>
      </c>
      <c r="G95" s="116" t="s">
        <v>148</v>
      </c>
      <c r="H95" s="117"/>
      <c r="I95" s="118">
        <f>I96</f>
        <v>70</v>
      </c>
    </row>
    <row r="96" spans="1:9" ht="31.5" x14ac:dyDescent="0.25">
      <c r="A96" s="88" t="s">
        <v>162</v>
      </c>
      <c r="B96" s="116" t="s">
        <v>141</v>
      </c>
      <c r="C96" s="116" t="s">
        <v>210</v>
      </c>
      <c r="D96" s="116" t="s">
        <v>161</v>
      </c>
      <c r="E96" s="116" t="s">
        <v>147</v>
      </c>
      <c r="F96" s="116" t="s">
        <v>141</v>
      </c>
      <c r="G96" s="116" t="s">
        <v>148</v>
      </c>
      <c r="H96" s="116"/>
      <c r="I96" s="118">
        <f>I97</f>
        <v>70</v>
      </c>
    </row>
    <row r="97" spans="1:9" ht="31.5" x14ac:dyDescent="0.25">
      <c r="A97" s="88" t="s">
        <v>162</v>
      </c>
      <c r="B97" s="116" t="s">
        <v>141</v>
      </c>
      <c r="C97" s="116" t="s">
        <v>210</v>
      </c>
      <c r="D97" s="116" t="s">
        <v>161</v>
      </c>
      <c r="E97" s="116" t="s">
        <v>147</v>
      </c>
      <c r="F97" s="116" t="s">
        <v>141</v>
      </c>
      <c r="G97" s="116" t="s">
        <v>163</v>
      </c>
      <c r="H97" s="116"/>
      <c r="I97" s="118">
        <f>I98</f>
        <v>70</v>
      </c>
    </row>
    <row r="98" spans="1:9" s="85" customFormat="1" ht="47.25" x14ac:dyDescent="0.25">
      <c r="A98" s="88" t="s">
        <v>156</v>
      </c>
      <c r="B98" s="116" t="s">
        <v>141</v>
      </c>
      <c r="C98" s="116" t="s">
        <v>210</v>
      </c>
      <c r="D98" s="116" t="s">
        <v>161</v>
      </c>
      <c r="E98" s="116" t="s">
        <v>147</v>
      </c>
      <c r="F98" s="116" t="s">
        <v>141</v>
      </c>
      <c r="G98" s="116" t="s">
        <v>163</v>
      </c>
      <c r="H98" s="116" t="s">
        <v>164</v>
      </c>
      <c r="I98" s="118">
        <f>'Приложение 10'!J94</f>
        <v>70</v>
      </c>
    </row>
    <row r="99" spans="1:9" ht="78.75" x14ac:dyDescent="0.25">
      <c r="A99" s="114" t="s">
        <v>594</v>
      </c>
      <c r="B99" s="116" t="s">
        <v>141</v>
      </c>
      <c r="C99" s="117">
        <v>13</v>
      </c>
      <c r="D99" s="116" t="s">
        <v>210</v>
      </c>
      <c r="E99" s="117">
        <v>0</v>
      </c>
      <c r="F99" s="116" t="s">
        <v>150</v>
      </c>
      <c r="G99" s="116" t="s">
        <v>148</v>
      </c>
      <c r="H99" s="117"/>
      <c r="I99" s="118">
        <f>I100</f>
        <v>10</v>
      </c>
    </row>
    <row r="100" spans="1:9" ht="63" x14ac:dyDescent="0.25">
      <c r="A100" s="88" t="s">
        <v>226</v>
      </c>
      <c r="B100" s="116" t="s">
        <v>141</v>
      </c>
      <c r="C100" s="116" t="s">
        <v>210</v>
      </c>
      <c r="D100" s="116" t="s">
        <v>210</v>
      </c>
      <c r="E100" s="116" t="s">
        <v>147</v>
      </c>
      <c r="F100" s="116" t="s">
        <v>213</v>
      </c>
      <c r="G100" s="116"/>
      <c r="H100" s="116"/>
      <c r="I100" s="118">
        <f>I101</f>
        <v>10</v>
      </c>
    </row>
    <row r="101" spans="1:9" ht="31.5" x14ac:dyDescent="0.25">
      <c r="A101" s="88" t="s">
        <v>227</v>
      </c>
      <c r="B101" s="116" t="s">
        <v>141</v>
      </c>
      <c r="C101" s="116" t="s">
        <v>210</v>
      </c>
      <c r="D101" s="116" t="s">
        <v>210</v>
      </c>
      <c r="E101" s="116" t="s">
        <v>147</v>
      </c>
      <c r="F101" s="116" t="s">
        <v>213</v>
      </c>
      <c r="G101" s="116" t="s">
        <v>228</v>
      </c>
      <c r="H101" s="116"/>
      <c r="I101" s="118">
        <f>I102</f>
        <v>10</v>
      </c>
    </row>
    <row r="102" spans="1:9" ht="47.25" x14ac:dyDescent="0.25">
      <c r="A102" s="88" t="s">
        <v>156</v>
      </c>
      <c r="B102" s="116" t="s">
        <v>141</v>
      </c>
      <c r="C102" s="116" t="s">
        <v>210</v>
      </c>
      <c r="D102" s="116" t="s">
        <v>210</v>
      </c>
      <c r="E102" s="116" t="s">
        <v>147</v>
      </c>
      <c r="F102" s="116" t="s">
        <v>213</v>
      </c>
      <c r="G102" s="116" t="s">
        <v>228</v>
      </c>
      <c r="H102" s="116" t="s">
        <v>164</v>
      </c>
      <c r="I102" s="118">
        <f>'Приложение 10'!J101</f>
        <v>10</v>
      </c>
    </row>
    <row r="103" spans="1:9" ht="31.5" x14ac:dyDescent="0.25">
      <c r="A103" s="114" t="s">
        <v>146</v>
      </c>
      <c r="B103" s="116" t="s">
        <v>141</v>
      </c>
      <c r="C103" s="117">
        <v>13</v>
      </c>
      <c r="D103" s="116" t="s">
        <v>238</v>
      </c>
      <c r="E103" s="117">
        <v>0</v>
      </c>
      <c r="F103" s="116" t="s">
        <v>150</v>
      </c>
      <c r="G103" s="116" t="s">
        <v>148</v>
      </c>
      <c r="H103" s="117"/>
      <c r="I103" s="118">
        <f>I104</f>
        <v>300</v>
      </c>
    </row>
    <row r="104" spans="1:9" ht="31.5" x14ac:dyDescent="0.25">
      <c r="A104" s="114" t="s">
        <v>149</v>
      </c>
      <c r="B104" s="116" t="s">
        <v>141</v>
      </c>
      <c r="C104" s="117">
        <v>13</v>
      </c>
      <c r="D104" s="117">
        <v>91</v>
      </c>
      <c r="E104" s="117">
        <v>1</v>
      </c>
      <c r="F104" s="116" t="s">
        <v>150</v>
      </c>
      <c r="G104" s="116" t="s">
        <v>148</v>
      </c>
      <c r="H104" s="117"/>
      <c r="I104" s="118">
        <f>I105+I107</f>
        <v>300</v>
      </c>
    </row>
    <row r="105" spans="1:9" ht="63" x14ac:dyDescent="0.25">
      <c r="A105" s="114" t="s">
        <v>239</v>
      </c>
      <c r="B105" s="116" t="s">
        <v>141</v>
      </c>
      <c r="C105" s="117">
        <v>13</v>
      </c>
      <c r="D105" s="117">
        <v>91</v>
      </c>
      <c r="E105" s="117">
        <v>1</v>
      </c>
      <c r="F105" s="116" t="s">
        <v>150</v>
      </c>
      <c r="G105" s="116" t="s">
        <v>240</v>
      </c>
      <c r="H105" s="117"/>
      <c r="I105" s="118">
        <f>I106</f>
        <v>100</v>
      </c>
    </row>
    <row r="106" spans="1:9" ht="47.25" x14ac:dyDescent="0.25">
      <c r="A106" s="114" t="s">
        <v>156</v>
      </c>
      <c r="B106" s="116" t="s">
        <v>141</v>
      </c>
      <c r="C106" s="117">
        <v>13</v>
      </c>
      <c r="D106" s="117">
        <v>91</v>
      </c>
      <c r="E106" s="117">
        <v>1</v>
      </c>
      <c r="F106" s="116" t="s">
        <v>150</v>
      </c>
      <c r="G106" s="116" t="s">
        <v>240</v>
      </c>
      <c r="H106" s="117">
        <v>240</v>
      </c>
      <c r="I106" s="118">
        <f>'Приложение 10'!J360</f>
        <v>100</v>
      </c>
    </row>
    <row r="107" spans="1:9" ht="15.75" x14ac:dyDescent="0.25">
      <c r="A107" s="88" t="s">
        <v>241</v>
      </c>
      <c r="B107" s="116" t="s">
        <v>141</v>
      </c>
      <c r="C107" s="117">
        <v>13</v>
      </c>
      <c r="D107" s="116" t="s">
        <v>238</v>
      </c>
      <c r="E107" s="117">
        <v>1</v>
      </c>
      <c r="F107" s="116" t="s">
        <v>150</v>
      </c>
      <c r="G107" s="116" t="s">
        <v>242</v>
      </c>
      <c r="H107" s="117"/>
      <c r="I107" s="118">
        <f>I108</f>
        <v>200</v>
      </c>
    </row>
    <row r="108" spans="1:9" ht="47.25" x14ac:dyDescent="0.25">
      <c r="A108" s="88" t="s">
        <v>156</v>
      </c>
      <c r="B108" s="116" t="s">
        <v>141</v>
      </c>
      <c r="C108" s="117">
        <v>13</v>
      </c>
      <c r="D108" s="116" t="s">
        <v>238</v>
      </c>
      <c r="E108" s="117">
        <v>1</v>
      </c>
      <c r="F108" s="116" t="s">
        <v>150</v>
      </c>
      <c r="G108" s="116" t="s">
        <v>242</v>
      </c>
      <c r="H108" s="117">
        <v>240</v>
      </c>
      <c r="I108" s="118">
        <f>'Приложение 10'!J362</f>
        <v>200</v>
      </c>
    </row>
    <row r="109" spans="1:9" ht="31.5" hidden="1" x14ac:dyDescent="0.25">
      <c r="A109" s="88" t="s">
        <v>165</v>
      </c>
      <c r="B109" s="116" t="s">
        <v>141</v>
      </c>
      <c r="C109" s="116" t="s">
        <v>210</v>
      </c>
      <c r="D109" s="117">
        <v>92</v>
      </c>
      <c r="E109" s="116"/>
      <c r="F109" s="116"/>
      <c r="G109" s="117"/>
      <c r="H109" s="116"/>
      <c r="I109" s="118">
        <f>I110</f>
        <v>0</v>
      </c>
    </row>
    <row r="110" spans="1:9" ht="31.5" hidden="1" x14ac:dyDescent="0.25">
      <c r="A110" s="88" t="s">
        <v>243</v>
      </c>
      <c r="B110" s="116" t="s">
        <v>141</v>
      </c>
      <c r="C110" s="116" t="s">
        <v>210</v>
      </c>
      <c r="D110" s="117">
        <v>92</v>
      </c>
      <c r="E110" s="116" t="s">
        <v>180</v>
      </c>
      <c r="F110" s="116"/>
      <c r="G110" s="117"/>
      <c r="H110" s="116"/>
      <c r="I110" s="118">
        <f>I111</f>
        <v>0</v>
      </c>
    </row>
    <row r="111" spans="1:9" ht="78.75" hidden="1" x14ac:dyDescent="0.25">
      <c r="A111" s="88" t="s">
        <v>244</v>
      </c>
      <c r="B111" s="116" t="s">
        <v>141</v>
      </c>
      <c r="C111" s="116" t="s">
        <v>210</v>
      </c>
      <c r="D111" s="117">
        <v>92</v>
      </c>
      <c r="E111" s="116" t="s">
        <v>180</v>
      </c>
      <c r="F111" s="116" t="s">
        <v>150</v>
      </c>
      <c r="G111" s="117"/>
      <c r="H111" s="116"/>
      <c r="I111" s="118">
        <f>SUM(I112:I114)</f>
        <v>0</v>
      </c>
    </row>
    <row r="112" spans="1:9" ht="47.25" hidden="1" x14ac:dyDescent="0.25">
      <c r="A112" s="88" t="s">
        <v>156</v>
      </c>
      <c r="B112" s="116" t="s">
        <v>141</v>
      </c>
      <c r="C112" s="116" t="s">
        <v>210</v>
      </c>
      <c r="D112" s="117">
        <v>92</v>
      </c>
      <c r="E112" s="116" t="s">
        <v>180</v>
      </c>
      <c r="F112" s="116" t="s">
        <v>150</v>
      </c>
      <c r="G112" s="117">
        <v>26390</v>
      </c>
      <c r="H112" s="116" t="s">
        <v>164</v>
      </c>
      <c r="I112" s="118"/>
    </row>
    <row r="113" spans="1:9" ht="15.75" hidden="1" x14ac:dyDescent="0.25">
      <c r="A113" s="88" t="s">
        <v>245</v>
      </c>
      <c r="B113" s="116" t="s">
        <v>141</v>
      </c>
      <c r="C113" s="116" t="s">
        <v>210</v>
      </c>
      <c r="D113" s="117">
        <v>92</v>
      </c>
      <c r="E113" s="116" t="s">
        <v>180</v>
      </c>
      <c r="F113" s="116" t="s">
        <v>150</v>
      </c>
      <c r="G113" s="117">
        <v>26390</v>
      </c>
      <c r="H113" s="116" t="s">
        <v>85</v>
      </c>
      <c r="I113" s="118"/>
    </row>
    <row r="114" spans="1:9" ht="15.75" hidden="1" x14ac:dyDescent="0.25">
      <c r="A114" s="88" t="s">
        <v>157</v>
      </c>
      <c r="B114" s="116" t="s">
        <v>141</v>
      </c>
      <c r="C114" s="116" t="s">
        <v>210</v>
      </c>
      <c r="D114" s="117">
        <v>92</v>
      </c>
      <c r="E114" s="116" t="s">
        <v>180</v>
      </c>
      <c r="F114" s="116" t="s">
        <v>150</v>
      </c>
      <c r="G114" s="117">
        <v>26390</v>
      </c>
      <c r="H114" s="116" t="s">
        <v>246</v>
      </c>
      <c r="I114" s="118"/>
    </row>
    <row r="115" spans="1:9" ht="15.75" x14ac:dyDescent="0.25">
      <c r="A115" s="125" t="s">
        <v>428</v>
      </c>
      <c r="B115" s="116" t="s">
        <v>213</v>
      </c>
      <c r="C115" s="117" t="s">
        <v>25</v>
      </c>
      <c r="D115" s="116" t="s">
        <v>142</v>
      </c>
      <c r="E115" s="117"/>
      <c r="F115" s="116"/>
      <c r="G115" s="116"/>
      <c r="H115" s="117" t="s">
        <v>143</v>
      </c>
      <c r="I115" s="124">
        <f>I116</f>
        <v>436.7</v>
      </c>
    </row>
    <row r="116" spans="1:9" ht="15.75" x14ac:dyDescent="0.25">
      <c r="A116" s="126" t="s">
        <v>247</v>
      </c>
      <c r="B116" s="116" t="s">
        <v>213</v>
      </c>
      <c r="C116" s="116" t="s">
        <v>145</v>
      </c>
      <c r="D116" s="116" t="s">
        <v>142</v>
      </c>
      <c r="E116" s="117"/>
      <c r="F116" s="116"/>
      <c r="G116" s="116"/>
      <c r="H116" s="117" t="s">
        <v>143</v>
      </c>
      <c r="I116" s="118">
        <f>I117</f>
        <v>436.7</v>
      </c>
    </row>
    <row r="117" spans="1:9" ht="15.75" x14ac:dyDescent="0.25">
      <c r="A117" s="88" t="s">
        <v>248</v>
      </c>
      <c r="B117" s="116" t="s">
        <v>213</v>
      </c>
      <c r="C117" s="116" t="s">
        <v>145</v>
      </c>
      <c r="D117" s="116" t="s">
        <v>249</v>
      </c>
      <c r="E117" s="117">
        <v>0</v>
      </c>
      <c r="F117" s="116" t="s">
        <v>150</v>
      </c>
      <c r="G117" s="116" t="s">
        <v>148</v>
      </c>
      <c r="H117" s="117"/>
      <c r="I117" s="118">
        <f>I118</f>
        <v>436.7</v>
      </c>
    </row>
    <row r="118" spans="1:9" ht="15.75" x14ac:dyDescent="0.25">
      <c r="A118" s="88" t="s">
        <v>250</v>
      </c>
      <c r="B118" s="116" t="s">
        <v>213</v>
      </c>
      <c r="C118" s="116" t="s">
        <v>145</v>
      </c>
      <c r="D118" s="116" t="s">
        <v>249</v>
      </c>
      <c r="E118" s="117">
        <v>9</v>
      </c>
      <c r="F118" s="116" t="s">
        <v>150</v>
      </c>
      <c r="G118" s="116" t="s">
        <v>148</v>
      </c>
      <c r="H118" s="117"/>
      <c r="I118" s="118">
        <f>I119</f>
        <v>436.7</v>
      </c>
    </row>
    <row r="119" spans="1:9" ht="78.75" x14ac:dyDescent="0.25">
      <c r="A119" s="114" t="s">
        <v>251</v>
      </c>
      <c r="B119" s="116" t="s">
        <v>213</v>
      </c>
      <c r="C119" s="116" t="s">
        <v>145</v>
      </c>
      <c r="D119" s="116" t="s">
        <v>249</v>
      </c>
      <c r="E119" s="117">
        <v>9</v>
      </c>
      <c r="F119" s="116" t="s">
        <v>150</v>
      </c>
      <c r="G119" s="116" t="s">
        <v>252</v>
      </c>
      <c r="H119" s="117"/>
      <c r="I119" s="118">
        <f>I120</f>
        <v>436.7</v>
      </c>
    </row>
    <row r="120" spans="1:9" ht="31.5" x14ac:dyDescent="0.25">
      <c r="A120" s="114" t="s">
        <v>153</v>
      </c>
      <c r="B120" s="116" t="s">
        <v>213</v>
      </c>
      <c r="C120" s="116" t="s">
        <v>145</v>
      </c>
      <c r="D120" s="116" t="s">
        <v>249</v>
      </c>
      <c r="E120" s="117">
        <v>9</v>
      </c>
      <c r="F120" s="116" t="s">
        <v>150</v>
      </c>
      <c r="G120" s="116" t="s">
        <v>252</v>
      </c>
      <c r="H120" s="117">
        <v>120</v>
      </c>
      <c r="I120" s="118">
        <f>'Приложение 10'!J122</f>
        <v>436.7</v>
      </c>
    </row>
    <row r="121" spans="1:9" ht="31.5" x14ac:dyDescent="0.25">
      <c r="A121" s="125" t="s">
        <v>429</v>
      </c>
      <c r="B121" s="116" t="s">
        <v>145</v>
      </c>
      <c r="C121" s="116"/>
      <c r="D121" s="116"/>
      <c r="E121" s="117"/>
      <c r="F121" s="116"/>
      <c r="G121" s="116"/>
      <c r="H121" s="117"/>
      <c r="I121" s="118">
        <f>I122+I147+I152</f>
        <v>536.9</v>
      </c>
    </row>
    <row r="122" spans="1:9" ht="47.25" x14ac:dyDescent="0.25">
      <c r="A122" s="114" t="s">
        <v>253</v>
      </c>
      <c r="B122" s="116" t="s">
        <v>145</v>
      </c>
      <c r="C122" s="116" t="s">
        <v>254</v>
      </c>
      <c r="D122" s="116"/>
      <c r="E122" s="117"/>
      <c r="F122" s="116"/>
      <c r="G122" s="116"/>
      <c r="H122" s="117"/>
      <c r="I122" s="118">
        <f>I123+I143</f>
        <v>411.9</v>
      </c>
    </row>
    <row r="123" spans="1:9" s="85" customFormat="1" ht="141.75" x14ac:dyDescent="0.25">
      <c r="A123" s="114" t="s">
        <v>255</v>
      </c>
      <c r="B123" s="116" t="s">
        <v>145</v>
      </c>
      <c r="C123" s="116" t="s">
        <v>254</v>
      </c>
      <c r="D123" s="116" t="s">
        <v>213</v>
      </c>
      <c r="E123" s="117">
        <v>0</v>
      </c>
      <c r="F123" s="116" t="s">
        <v>150</v>
      </c>
      <c r="G123" s="116" t="s">
        <v>148</v>
      </c>
      <c r="H123" s="117"/>
      <c r="I123" s="118">
        <f>I124+I135+I138</f>
        <v>376.9</v>
      </c>
    </row>
    <row r="124" spans="1:9" ht="31.5" x14ac:dyDescent="0.25">
      <c r="A124" s="88" t="s">
        <v>256</v>
      </c>
      <c r="B124" s="116" t="s">
        <v>145</v>
      </c>
      <c r="C124" s="116" t="s">
        <v>254</v>
      </c>
      <c r="D124" s="116" t="s">
        <v>213</v>
      </c>
      <c r="E124" s="117">
        <v>1</v>
      </c>
      <c r="F124" s="116" t="s">
        <v>150</v>
      </c>
      <c r="G124" s="116" t="s">
        <v>148</v>
      </c>
      <c r="H124" s="117"/>
      <c r="I124" s="118">
        <f>I125+I127+I131+I133+I129</f>
        <v>26</v>
      </c>
    </row>
    <row r="125" spans="1:9" ht="31.5" x14ac:dyDescent="0.25">
      <c r="A125" s="88" t="s">
        <v>257</v>
      </c>
      <c r="B125" s="116" t="s">
        <v>145</v>
      </c>
      <c r="C125" s="116" t="s">
        <v>254</v>
      </c>
      <c r="D125" s="116" t="s">
        <v>213</v>
      </c>
      <c r="E125" s="117">
        <v>1</v>
      </c>
      <c r="F125" s="116" t="s">
        <v>150</v>
      </c>
      <c r="G125" s="116" t="s">
        <v>258</v>
      </c>
      <c r="H125" s="117"/>
      <c r="I125" s="118">
        <f>I126</f>
        <v>6</v>
      </c>
    </row>
    <row r="126" spans="1:9" ht="47.25" x14ac:dyDescent="0.25">
      <c r="A126" s="88" t="s">
        <v>156</v>
      </c>
      <c r="B126" s="116" t="s">
        <v>145</v>
      </c>
      <c r="C126" s="116" t="s">
        <v>254</v>
      </c>
      <c r="D126" s="116" t="s">
        <v>213</v>
      </c>
      <c r="E126" s="117">
        <v>1</v>
      </c>
      <c r="F126" s="116" t="s">
        <v>150</v>
      </c>
      <c r="G126" s="116" t="s">
        <v>258</v>
      </c>
      <c r="H126" s="117">
        <v>240</v>
      </c>
      <c r="I126" s="118">
        <f>'Приложение 10'!J128</f>
        <v>6</v>
      </c>
    </row>
    <row r="127" spans="1:9" ht="31.5" x14ac:dyDescent="0.25">
      <c r="A127" s="88" t="s">
        <v>259</v>
      </c>
      <c r="B127" s="116" t="s">
        <v>145</v>
      </c>
      <c r="C127" s="116" t="s">
        <v>254</v>
      </c>
      <c r="D127" s="116" t="s">
        <v>213</v>
      </c>
      <c r="E127" s="117">
        <v>1</v>
      </c>
      <c r="F127" s="116" t="s">
        <v>150</v>
      </c>
      <c r="G127" s="116" t="s">
        <v>260</v>
      </c>
      <c r="H127" s="117"/>
      <c r="I127" s="118">
        <f>I128</f>
        <v>10</v>
      </c>
    </row>
    <row r="128" spans="1:9" ht="47.25" x14ac:dyDescent="0.25">
      <c r="A128" s="88" t="s">
        <v>156</v>
      </c>
      <c r="B128" s="116" t="s">
        <v>145</v>
      </c>
      <c r="C128" s="116" t="s">
        <v>254</v>
      </c>
      <c r="D128" s="116" t="s">
        <v>213</v>
      </c>
      <c r="E128" s="117">
        <v>1</v>
      </c>
      <c r="F128" s="116" t="s">
        <v>150</v>
      </c>
      <c r="G128" s="116" t="s">
        <v>260</v>
      </c>
      <c r="H128" s="117">
        <v>240</v>
      </c>
      <c r="I128" s="118">
        <f>'Приложение 10'!J130</f>
        <v>10</v>
      </c>
    </row>
    <row r="129" spans="1:9" ht="31.5" hidden="1" x14ac:dyDescent="0.25">
      <c r="A129" s="88" t="s">
        <v>261</v>
      </c>
      <c r="B129" s="116" t="s">
        <v>145</v>
      </c>
      <c r="C129" s="116" t="s">
        <v>254</v>
      </c>
      <c r="D129" s="116" t="s">
        <v>213</v>
      </c>
      <c r="E129" s="117">
        <v>1</v>
      </c>
      <c r="F129" s="116" t="s">
        <v>150</v>
      </c>
      <c r="G129" s="116" t="s">
        <v>262</v>
      </c>
      <c r="H129" s="117"/>
      <c r="I129" s="118">
        <f>I130</f>
        <v>0</v>
      </c>
    </row>
    <row r="130" spans="1:9" ht="47.25" hidden="1" x14ac:dyDescent="0.25">
      <c r="A130" s="88" t="s">
        <v>156</v>
      </c>
      <c r="B130" s="116" t="s">
        <v>145</v>
      </c>
      <c r="C130" s="116" t="s">
        <v>254</v>
      </c>
      <c r="D130" s="116" t="s">
        <v>213</v>
      </c>
      <c r="E130" s="117">
        <v>1</v>
      </c>
      <c r="F130" s="116" t="s">
        <v>150</v>
      </c>
      <c r="G130" s="116" t="s">
        <v>262</v>
      </c>
      <c r="H130" s="117">
        <v>240</v>
      </c>
      <c r="I130" s="118">
        <f>'Приложение 10'!J132</f>
        <v>0</v>
      </c>
    </row>
    <row r="131" spans="1:9" ht="47.25" hidden="1" x14ac:dyDescent="0.25">
      <c r="A131" s="88" t="s">
        <v>263</v>
      </c>
      <c r="B131" s="116" t="s">
        <v>145</v>
      </c>
      <c r="C131" s="116" t="s">
        <v>254</v>
      </c>
      <c r="D131" s="116" t="s">
        <v>213</v>
      </c>
      <c r="E131" s="117">
        <v>1</v>
      </c>
      <c r="F131" s="116" t="s">
        <v>150</v>
      </c>
      <c r="G131" s="116" t="s">
        <v>264</v>
      </c>
      <c r="H131" s="117"/>
      <c r="I131" s="118">
        <f>I132</f>
        <v>0</v>
      </c>
    </row>
    <row r="132" spans="1:9" ht="47.25" hidden="1" x14ac:dyDescent="0.25">
      <c r="A132" s="88" t="s">
        <v>156</v>
      </c>
      <c r="B132" s="116" t="s">
        <v>145</v>
      </c>
      <c r="C132" s="116" t="s">
        <v>254</v>
      </c>
      <c r="D132" s="116" t="s">
        <v>213</v>
      </c>
      <c r="E132" s="117">
        <v>1</v>
      </c>
      <c r="F132" s="116" t="s">
        <v>150</v>
      </c>
      <c r="G132" s="116" t="s">
        <v>264</v>
      </c>
      <c r="H132" s="117">
        <v>240</v>
      </c>
      <c r="I132" s="118">
        <f>'Приложение 10'!J134</f>
        <v>0</v>
      </c>
    </row>
    <row r="133" spans="1:9" ht="15.75" x14ac:dyDescent="0.25">
      <c r="A133" s="88" t="s">
        <v>265</v>
      </c>
      <c r="B133" s="116" t="s">
        <v>145</v>
      </c>
      <c r="C133" s="116" t="s">
        <v>254</v>
      </c>
      <c r="D133" s="116" t="s">
        <v>213</v>
      </c>
      <c r="E133" s="117">
        <v>1</v>
      </c>
      <c r="F133" s="116" t="s">
        <v>150</v>
      </c>
      <c r="G133" s="116" t="s">
        <v>266</v>
      </c>
      <c r="H133" s="117"/>
      <c r="I133" s="118">
        <f>I134</f>
        <v>10</v>
      </c>
    </row>
    <row r="134" spans="1:9" ht="47.25" x14ac:dyDescent="0.25">
      <c r="A134" s="88" t="s">
        <v>156</v>
      </c>
      <c r="B134" s="116" t="s">
        <v>145</v>
      </c>
      <c r="C134" s="116" t="s">
        <v>254</v>
      </c>
      <c r="D134" s="116" t="s">
        <v>213</v>
      </c>
      <c r="E134" s="117">
        <v>1</v>
      </c>
      <c r="F134" s="116" t="s">
        <v>150</v>
      </c>
      <c r="G134" s="116" t="s">
        <v>266</v>
      </c>
      <c r="H134" s="117">
        <v>240</v>
      </c>
      <c r="I134" s="118">
        <f>'Приложение 10'!J136</f>
        <v>10</v>
      </c>
    </row>
    <row r="135" spans="1:9" ht="63" x14ac:dyDescent="0.25">
      <c r="A135" s="127" t="s">
        <v>267</v>
      </c>
      <c r="B135" s="116" t="s">
        <v>145</v>
      </c>
      <c r="C135" s="116" t="s">
        <v>254</v>
      </c>
      <c r="D135" s="116" t="s">
        <v>213</v>
      </c>
      <c r="E135" s="117">
        <v>2</v>
      </c>
      <c r="F135" s="116" t="s">
        <v>150</v>
      </c>
      <c r="G135" s="116" t="s">
        <v>148</v>
      </c>
      <c r="H135" s="117"/>
      <c r="I135" s="118">
        <f>I136</f>
        <v>10</v>
      </c>
    </row>
    <row r="136" spans="1:9" ht="31.5" x14ac:dyDescent="0.25">
      <c r="A136" s="127" t="s">
        <v>268</v>
      </c>
      <c r="B136" s="116" t="s">
        <v>145</v>
      </c>
      <c r="C136" s="116" t="s">
        <v>254</v>
      </c>
      <c r="D136" s="116" t="s">
        <v>213</v>
      </c>
      <c r="E136" s="117">
        <v>2</v>
      </c>
      <c r="F136" s="116" t="s">
        <v>150</v>
      </c>
      <c r="G136" s="116" t="s">
        <v>269</v>
      </c>
      <c r="H136" s="117"/>
      <c r="I136" s="118">
        <f>I137</f>
        <v>10</v>
      </c>
    </row>
    <row r="137" spans="1:9" s="87" customFormat="1" ht="47.25" x14ac:dyDescent="0.25">
      <c r="A137" s="88" t="s">
        <v>156</v>
      </c>
      <c r="B137" s="116" t="s">
        <v>145</v>
      </c>
      <c r="C137" s="116" t="s">
        <v>254</v>
      </c>
      <c r="D137" s="116" t="s">
        <v>213</v>
      </c>
      <c r="E137" s="117">
        <v>2</v>
      </c>
      <c r="F137" s="116" t="s">
        <v>150</v>
      </c>
      <c r="G137" s="116" t="s">
        <v>269</v>
      </c>
      <c r="H137" s="117">
        <v>240</v>
      </c>
      <c r="I137" s="118">
        <f>'Приложение 10'!J139</f>
        <v>10</v>
      </c>
    </row>
    <row r="138" spans="1:9" ht="78.75" x14ac:dyDescent="0.25">
      <c r="A138" s="88" t="s">
        <v>270</v>
      </c>
      <c r="B138" s="116" t="s">
        <v>145</v>
      </c>
      <c r="C138" s="116" t="s">
        <v>254</v>
      </c>
      <c r="D138" s="116" t="s">
        <v>213</v>
      </c>
      <c r="E138" s="117">
        <v>3</v>
      </c>
      <c r="F138" s="116" t="s">
        <v>150</v>
      </c>
      <c r="G138" s="116" t="s">
        <v>148</v>
      </c>
      <c r="H138" s="117"/>
      <c r="I138" s="118">
        <f>I139+I141</f>
        <v>340.9</v>
      </c>
    </row>
    <row r="139" spans="1:9" ht="47.25" x14ac:dyDescent="0.25">
      <c r="A139" s="88" t="s">
        <v>271</v>
      </c>
      <c r="B139" s="116" t="s">
        <v>145</v>
      </c>
      <c r="C139" s="116" t="s">
        <v>254</v>
      </c>
      <c r="D139" s="116" t="s">
        <v>213</v>
      </c>
      <c r="E139" s="117">
        <v>3</v>
      </c>
      <c r="F139" s="116" t="s">
        <v>150</v>
      </c>
      <c r="G139" s="116" t="s">
        <v>272</v>
      </c>
      <c r="H139" s="117"/>
      <c r="I139" s="118">
        <f>I140</f>
        <v>340.9</v>
      </c>
    </row>
    <row r="140" spans="1:9" ht="47.25" x14ac:dyDescent="0.25">
      <c r="A140" s="88" t="s">
        <v>156</v>
      </c>
      <c r="B140" s="116" t="s">
        <v>145</v>
      </c>
      <c r="C140" s="116" t="s">
        <v>254</v>
      </c>
      <c r="D140" s="116" t="s">
        <v>213</v>
      </c>
      <c r="E140" s="117">
        <v>3</v>
      </c>
      <c r="F140" s="116" t="s">
        <v>150</v>
      </c>
      <c r="G140" s="116" t="s">
        <v>272</v>
      </c>
      <c r="H140" s="117">
        <v>240</v>
      </c>
      <c r="I140" s="118">
        <f>'Приложение 10'!J142</f>
        <v>340.9</v>
      </c>
    </row>
    <row r="141" spans="1:9" ht="47.25" hidden="1" x14ac:dyDescent="0.25">
      <c r="A141" s="88" t="s">
        <v>273</v>
      </c>
      <c r="B141" s="116" t="s">
        <v>145</v>
      </c>
      <c r="C141" s="116" t="s">
        <v>254</v>
      </c>
      <c r="D141" s="116" t="s">
        <v>213</v>
      </c>
      <c r="E141" s="117">
        <v>3</v>
      </c>
      <c r="F141" s="116" t="s">
        <v>150</v>
      </c>
      <c r="G141" s="116" t="s">
        <v>274</v>
      </c>
      <c r="H141" s="117"/>
      <c r="I141" s="118">
        <f>I142</f>
        <v>0</v>
      </c>
    </row>
    <row r="142" spans="1:9" ht="47.25" hidden="1" x14ac:dyDescent="0.25">
      <c r="A142" s="88" t="s">
        <v>156</v>
      </c>
      <c r="B142" s="116" t="s">
        <v>145</v>
      </c>
      <c r="C142" s="116" t="s">
        <v>254</v>
      </c>
      <c r="D142" s="116" t="s">
        <v>213</v>
      </c>
      <c r="E142" s="117">
        <v>3</v>
      </c>
      <c r="F142" s="116" t="s">
        <v>150</v>
      </c>
      <c r="G142" s="116" t="s">
        <v>274</v>
      </c>
      <c r="H142" s="117">
        <v>240</v>
      </c>
      <c r="I142" s="118">
        <f>'Приложение 10'!J144</f>
        <v>0</v>
      </c>
    </row>
    <row r="143" spans="1:9" ht="47.25" x14ac:dyDescent="0.25">
      <c r="A143" s="88" t="s">
        <v>275</v>
      </c>
      <c r="B143" s="116" t="s">
        <v>145</v>
      </c>
      <c r="C143" s="116" t="s">
        <v>254</v>
      </c>
      <c r="D143" s="116">
        <v>97</v>
      </c>
      <c r="E143" s="117">
        <v>0</v>
      </c>
      <c r="F143" s="116" t="s">
        <v>150</v>
      </c>
      <c r="G143" s="116" t="s">
        <v>148</v>
      </c>
      <c r="H143" s="117"/>
      <c r="I143" s="118">
        <f>I144</f>
        <v>35</v>
      </c>
    </row>
    <row r="144" spans="1:9" ht="94.5" x14ac:dyDescent="0.25">
      <c r="A144" s="88" t="s">
        <v>171</v>
      </c>
      <c r="B144" s="116" t="s">
        <v>145</v>
      </c>
      <c r="C144" s="116" t="s">
        <v>254</v>
      </c>
      <c r="D144" s="116">
        <v>97</v>
      </c>
      <c r="E144" s="117">
        <v>2</v>
      </c>
      <c r="F144" s="116" t="s">
        <v>150</v>
      </c>
      <c r="G144" s="116" t="s">
        <v>148</v>
      </c>
      <c r="H144" s="117"/>
      <c r="I144" s="118">
        <f>I145</f>
        <v>35</v>
      </c>
    </row>
    <row r="145" spans="1:9" ht="78.75" x14ac:dyDescent="0.25">
      <c r="A145" s="88" t="s">
        <v>276</v>
      </c>
      <c r="B145" s="116" t="s">
        <v>145</v>
      </c>
      <c r="C145" s="116" t="s">
        <v>254</v>
      </c>
      <c r="D145" s="116" t="s">
        <v>172</v>
      </c>
      <c r="E145" s="117">
        <v>2</v>
      </c>
      <c r="F145" s="116" t="s">
        <v>150</v>
      </c>
      <c r="G145" s="116" t="s">
        <v>277</v>
      </c>
      <c r="H145" s="117"/>
      <c r="I145" s="118">
        <f>I146</f>
        <v>35</v>
      </c>
    </row>
    <row r="146" spans="1:9" ht="15.75" x14ac:dyDescent="0.25">
      <c r="A146" s="120" t="s">
        <v>173</v>
      </c>
      <c r="B146" s="116" t="s">
        <v>145</v>
      </c>
      <c r="C146" s="116" t="s">
        <v>254</v>
      </c>
      <c r="D146" s="116" t="s">
        <v>172</v>
      </c>
      <c r="E146" s="117">
        <v>2</v>
      </c>
      <c r="F146" s="116" t="s">
        <v>150</v>
      </c>
      <c r="G146" s="116" t="s">
        <v>277</v>
      </c>
      <c r="H146" s="117">
        <v>540</v>
      </c>
      <c r="I146" s="118">
        <f>'Приложение 10'!J148</f>
        <v>35</v>
      </c>
    </row>
    <row r="147" spans="1:9" ht="15.75" x14ac:dyDescent="0.25">
      <c r="A147" s="88" t="s">
        <v>278</v>
      </c>
      <c r="B147" s="116" t="s">
        <v>145</v>
      </c>
      <c r="C147" s="116" t="s">
        <v>279</v>
      </c>
      <c r="D147" s="116"/>
      <c r="E147" s="117"/>
      <c r="F147" s="116"/>
      <c r="G147" s="116"/>
      <c r="H147" s="117"/>
      <c r="I147" s="118">
        <f>I148</f>
        <v>120</v>
      </c>
    </row>
    <row r="148" spans="1:9" ht="141.75" x14ac:dyDescent="0.25">
      <c r="A148" s="88" t="s">
        <v>255</v>
      </c>
      <c r="B148" s="116" t="s">
        <v>145</v>
      </c>
      <c r="C148" s="116" t="s">
        <v>279</v>
      </c>
      <c r="D148" s="116" t="s">
        <v>213</v>
      </c>
      <c r="E148" s="117">
        <v>0</v>
      </c>
      <c r="F148" s="116" t="s">
        <v>150</v>
      </c>
      <c r="G148" s="116" t="s">
        <v>148</v>
      </c>
      <c r="H148" s="117"/>
      <c r="I148" s="118">
        <f>I149</f>
        <v>120</v>
      </c>
    </row>
    <row r="149" spans="1:9" ht="31.5" x14ac:dyDescent="0.25">
      <c r="A149" s="88" t="s">
        <v>280</v>
      </c>
      <c r="B149" s="116" t="s">
        <v>145</v>
      </c>
      <c r="C149" s="116" t="s">
        <v>279</v>
      </c>
      <c r="D149" s="116" t="s">
        <v>213</v>
      </c>
      <c r="E149" s="117">
        <v>4</v>
      </c>
      <c r="F149" s="116" t="s">
        <v>150</v>
      </c>
      <c r="G149" s="116" t="s">
        <v>148</v>
      </c>
      <c r="H149" s="117"/>
      <c r="I149" s="118">
        <f>I150</f>
        <v>120</v>
      </c>
    </row>
    <row r="150" spans="1:9" ht="31.5" x14ac:dyDescent="0.25">
      <c r="A150" s="88" t="s">
        <v>280</v>
      </c>
      <c r="B150" s="116" t="s">
        <v>145</v>
      </c>
      <c r="C150" s="116" t="s">
        <v>279</v>
      </c>
      <c r="D150" s="116" t="s">
        <v>213</v>
      </c>
      <c r="E150" s="117">
        <v>4</v>
      </c>
      <c r="F150" s="116" t="s">
        <v>150</v>
      </c>
      <c r="G150" s="116" t="s">
        <v>281</v>
      </c>
      <c r="H150" s="117"/>
      <c r="I150" s="118">
        <f>I151</f>
        <v>120</v>
      </c>
    </row>
    <row r="151" spans="1:9" ht="47.25" x14ac:dyDescent="0.25">
      <c r="A151" s="88" t="s">
        <v>156</v>
      </c>
      <c r="B151" s="116" t="s">
        <v>145</v>
      </c>
      <c r="C151" s="116" t="s">
        <v>279</v>
      </c>
      <c r="D151" s="116" t="s">
        <v>213</v>
      </c>
      <c r="E151" s="117">
        <v>4</v>
      </c>
      <c r="F151" s="116" t="s">
        <v>150</v>
      </c>
      <c r="G151" s="116" t="s">
        <v>281</v>
      </c>
      <c r="H151" s="117">
        <v>240</v>
      </c>
      <c r="I151" s="118">
        <f>'Приложение 10'!J153</f>
        <v>120</v>
      </c>
    </row>
    <row r="152" spans="1:9" ht="47.25" x14ac:dyDescent="0.25">
      <c r="A152" s="88" t="s">
        <v>282</v>
      </c>
      <c r="B152" s="116" t="s">
        <v>145</v>
      </c>
      <c r="C152" s="116" t="s">
        <v>283</v>
      </c>
      <c r="D152" s="116"/>
      <c r="E152" s="117"/>
      <c r="F152" s="116"/>
      <c r="G152" s="116"/>
      <c r="H152" s="117"/>
      <c r="I152" s="118">
        <f>I153</f>
        <v>5</v>
      </c>
    </row>
    <row r="153" spans="1:9" ht="63" x14ac:dyDescent="0.25">
      <c r="A153" s="88" t="s">
        <v>595</v>
      </c>
      <c r="B153" s="116" t="s">
        <v>145</v>
      </c>
      <c r="C153" s="116" t="s">
        <v>283</v>
      </c>
      <c r="D153" s="116" t="s">
        <v>284</v>
      </c>
      <c r="E153" s="117">
        <v>0</v>
      </c>
      <c r="F153" s="116" t="s">
        <v>150</v>
      </c>
      <c r="G153" s="116" t="s">
        <v>148</v>
      </c>
      <c r="H153" s="117"/>
      <c r="I153" s="118">
        <f>I154</f>
        <v>5</v>
      </c>
    </row>
    <row r="154" spans="1:9" ht="31.5" x14ac:dyDescent="0.25">
      <c r="A154" s="88" t="s">
        <v>285</v>
      </c>
      <c r="B154" s="116" t="s">
        <v>145</v>
      </c>
      <c r="C154" s="116" t="s">
        <v>283</v>
      </c>
      <c r="D154" s="116" t="s">
        <v>284</v>
      </c>
      <c r="E154" s="117">
        <v>0</v>
      </c>
      <c r="F154" s="116" t="s">
        <v>150</v>
      </c>
      <c r="G154" s="116" t="s">
        <v>286</v>
      </c>
      <c r="H154" s="117"/>
      <c r="I154" s="118">
        <f>I155</f>
        <v>5</v>
      </c>
    </row>
    <row r="155" spans="1:9" ht="47.25" x14ac:dyDescent="0.25">
      <c r="A155" s="88" t="s">
        <v>156</v>
      </c>
      <c r="B155" s="116" t="s">
        <v>145</v>
      </c>
      <c r="C155" s="116" t="s">
        <v>283</v>
      </c>
      <c r="D155" s="116" t="s">
        <v>284</v>
      </c>
      <c r="E155" s="117">
        <v>0</v>
      </c>
      <c r="F155" s="116" t="s">
        <v>150</v>
      </c>
      <c r="G155" s="116" t="s">
        <v>286</v>
      </c>
      <c r="H155" s="117">
        <v>240</v>
      </c>
      <c r="I155" s="118">
        <f>'Приложение 10'!J157</f>
        <v>5</v>
      </c>
    </row>
    <row r="156" spans="1:9" ht="15.75" x14ac:dyDescent="0.25">
      <c r="A156" s="125" t="s">
        <v>430</v>
      </c>
      <c r="B156" s="116" t="s">
        <v>159</v>
      </c>
      <c r="C156" s="117" t="s">
        <v>25</v>
      </c>
      <c r="D156" s="116"/>
      <c r="E156" s="117"/>
      <c r="F156" s="116"/>
      <c r="G156" s="116"/>
      <c r="H156" s="117"/>
      <c r="I156" s="118">
        <f>I157+I172+I177</f>
        <v>15703.2</v>
      </c>
    </row>
    <row r="157" spans="1:9" ht="15.75" x14ac:dyDescent="0.25">
      <c r="A157" s="114" t="s">
        <v>287</v>
      </c>
      <c r="B157" s="116" t="s">
        <v>159</v>
      </c>
      <c r="C157" s="116" t="s">
        <v>254</v>
      </c>
      <c r="D157" s="116"/>
      <c r="E157" s="117"/>
      <c r="F157" s="116"/>
      <c r="G157" s="116"/>
      <c r="H157" s="117"/>
      <c r="I157" s="118">
        <f>I158</f>
        <v>15602.5</v>
      </c>
    </row>
    <row r="158" spans="1:9" ht="63" x14ac:dyDescent="0.25">
      <c r="A158" s="114" t="s">
        <v>596</v>
      </c>
      <c r="B158" s="116" t="s">
        <v>159</v>
      </c>
      <c r="C158" s="116" t="s">
        <v>254</v>
      </c>
      <c r="D158" s="116" t="s">
        <v>145</v>
      </c>
      <c r="E158" s="117">
        <v>0</v>
      </c>
      <c r="F158" s="116" t="s">
        <v>150</v>
      </c>
      <c r="G158" s="116" t="s">
        <v>148</v>
      </c>
      <c r="H158" s="117"/>
      <c r="I158" s="118">
        <f>I159</f>
        <v>15602.5</v>
      </c>
    </row>
    <row r="159" spans="1:9" ht="78.75" x14ac:dyDescent="0.25">
      <c r="A159" s="88" t="s">
        <v>288</v>
      </c>
      <c r="B159" s="116" t="s">
        <v>159</v>
      </c>
      <c r="C159" s="116" t="s">
        <v>254</v>
      </c>
      <c r="D159" s="116" t="s">
        <v>145</v>
      </c>
      <c r="E159" s="117">
        <v>1</v>
      </c>
      <c r="F159" s="116" t="s">
        <v>150</v>
      </c>
      <c r="G159" s="116" t="s">
        <v>148</v>
      </c>
      <c r="H159" s="117"/>
      <c r="I159" s="118">
        <f>I160+I162+I164+I166+I170+I168</f>
        <v>15602.5</v>
      </c>
    </row>
    <row r="160" spans="1:9" s="85" customFormat="1" ht="15.75" x14ac:dyDescent="0.25">
      <c r="A160" s="88" t="s">
        <v>289</v>
      </c>
      <c r="B160" s="116" t="s">
        <v>159</v>
      </c>
      <c r="C160" s="116" t="s">
        <v>254</v>
      </c>
      <c r="D160" s="116" t="s">
        <v>145</v>
      </c>
      <c r="E160" s="117">
        <v>1</v>
      </c>
      <c r="F160" s="116" t="s">
        <v>150</v>
      </c>
      <c r="G160" s="116" t="s">
        <v>290</v>
      </c>
      <c r="H160" s="117"/>
      <c r="I160" s="118">
        <f>I161</f>
        <v>5352.5</v>
      </c>
    </row>
    <row r="161" spans="1:9" ht="47.25" x14ac:dyDescent="0.25">
      <c r="A161" s="88" t="s">
        <v>156</v>
      </c>
      <c r="B161" s="116" t="s">
        <v>159</v>
      </c>
      <c r="C161" s="116" t="s">
        <v>254</v>
      </c>
      <c r="D161" s="116" t="s">
        <v>145</v>
      </c>
      <c r="E161" s="117">
        <v>1</v>
      </c>
      <c r="F161" s="116" t="s">
        <v>150</v>
      </c>
      <c r="G161" s="116" t="s">
        <v>290</v>
      </c>
      <c r="H161" s="117">
        <v>240</v>
      </c>
      <c r="I161" s="118">
        <f>'Приложение 10'!J163</f>
        <v>5352.5</v>
      </c>
    </row>
    <row r="162" spans="1:9" ht="15.75" hidden="1" x14ac:dyDescent="0.25">
      <c r="A162" s="88" t="s">
        <v>291</v>
      </c>
      <c r="B162" s="116" t="s">
        <v>159</v>
      </c>
      <c r="C162" s="116" t="s">
        <v>254</v>
      </c>
      <c r="D162" s="116" t="s">
        <v>145</v>
      </c>
      <c r="E162" s="117">
        <v>1</v>
      </c>
      <c r="F162" s="116" t="s">
        <v>150</v>
      </c>
      <c r="G162" s="116" t="s">
        <v>292</v>
      </c>
      <c r="H162" s="117"/>
      <c r="I162" s="118">
        <f>I163</f>
        <v>0</v>
      </c>
    </row>
    <row r="163" spans="1:9" ht="47.25" hidden="1" x14ac:dyDescent="0.25">
      <c r="A163" s="88" t="s">
        <v>156</v>
      </c>
      <c r="B163" s="116" t="s">
        <v>159</v>
      </c>
      <c r="C163" s="116" t="s">
        <v>254</v>
      </c>
      <c r="D163" s="116" t="s">
        <v>145</v>
      </c>
      <c r="E163" s="117">
        <v>1</v>
      </c>
      <c r="F163" s="116" t="s">
        <v>150</v>
      </c>
      <c r="G163" s="116" t="s">
        <v>292</v>
      </c>
      <c r="H163" s="117">
        <v>240</v>
      </c>
      <c r="I163" s="118">
        <f>'Приложение 10'!J165</f>
        <v>0</v>
      </c>
    </row>
    <row r="164" spans="1:9" ht="15.75" x14ac:dyDescent="0.25">
      <c r="A164" s="88" t="s">
        <v>293</v>
      </c>
      <c r="B164" s="116" t="s">
        <v>159</v>
      </c>
      <c r="C164" s="116" t="s">
        <v>254</v>
      </c>
      <c r="D164" s="116" t="s">
        <v>145</v>
      </c>
      <c r="E164" s="117">
        <v>1</v>
      </c>
      <c r="F164" s="116" t="s">
        <v>150</v>
      </c>
      <c r="G164" s="116" t="s">
        <v>294</v>
      </c>
      <c r="H164" s="117"/>
      <c r="I164" s="118">
        <f>I165</f>
        <v>1200</v>
      </c>
    </row>
    <row r="165" spans="1:9" ht="47.25" x14ac:dyDescent="0.25">
      <c r="A165" s="88" t="s">
        <v>156</v>
      </c>
      <c r="B165" s="116" t="s">
        <v>159</v>
      </c>
      <c r="C165" s="116" t="s">
        <v>254</v>
      </c>
      <c r="D165" s="116" t="s">
        <v>145</v>
      </c>
      <c r="E165" s="117">
        <v>1</v>
      </c>
      <c r="F165" s="116" t="s">
        <v>150</v>
      </c>
      <c r="G165" s="116" t="s">
        <v>294</v>
      </c>
      <c r="H165" s="117">
        <v>240</v>
      </c>
      <c r="I165" s="118">
        <f>'Приложение 10'!J167</f>
        <v>1200</v>
      </c>
    </row>
    <row r="166" spans="1:9" ht="47.25" x14ac:dyDescent="0.25">
      <c r="A166" s="88" t="s">
        <v>295</v>
      </c>
      <c r="B166" s="116" t="s">
        <v>159</v>
      </c>
      <c r="C166" s="116" t="s">
        <v>254</v>
      </c>
      <c r="D166" s="116" t="s">
        <v>145</v>
      </c>
      <c r="E166" s="117">
        <v>1</v>
      </c>
      <c r="F166" s="116" t="s">
        <v>150</v>
      </c>
      <c r="G166" s="116" t="s">
        <v>296</v>
      </c>
      <c r="H166" s="117"/>
      <c r="I166" s="118">
        <f>I167</f>
        <v>50</v>
      </c>
    </row>
    <row r="167" spans="1:9" ht="47.25" x14ac:dyDescent="0.25">
      <c r="A167" s="88" t="s">
        <v>156</v>
      </c>
      <c r="B167" s="116" t="s">
        <v>159</v>
      </c>
      <c r="C167" s="116" t="s">
        <v>254</v>
      </c>
      <c r="D167" s="116" t="s">
        <v>145</v>
      </c>
      <c r="E167" s="117">
        <v>1</v>
      </c>
      <c r="F167" s="116" t="s">
        <v>150</v>
      </c>
      <c r="G167" s="116" t="s">
        <v>296</v>
      </c>
      <c r="H167" s="117">
        <v>240</v>
      </c>
      <c r="I167" s="118">
        <f>'Приложение 10'!J169</f>
        <v>50</v>
      </c>
    </row>
    <row r="168" spans="1:9" ht="15.75" x14ac:dyDescent="0.25">
      <c r="A168" s="88" t="s">
        <v>297</v>
      </c>
      <c r="B168" s="116" t="s">
        <v>159</v>
      </c>
      <c r="C168" s="116" t="s">
        <v>254</v>
      </c>
      <c r="D168" s="116" t="s">
        <v>145</v>
      </c>
      <c r="E168" s="117">
        <v>1</v>
      </c>
      <c r="F168" s="116" t="s">
        <v>150</v>
      </c>
      <c r="G168" s="116" t="s">
        <v>298</v>
      </c>
      <c r="H168" s="117"/>
      <c r="I168" s="118">
        <f>I169</f>
        <v>6600</v>
      </c>
    </row>
    <row r="169" spans="1:9" ht="47.25" x14ac:dyDescent="0.25">
      <c r="A169" s="88" t="s">
        <v>156</v>
      </c>
      <c r="B169" s="116" t="s">
        <v>159</v>
      </c>
      <c r="C169" s="116" t="s">
        <v>254</v>
      </c>
      <c r="D169" s="116" t="s">
        <v>145</v>
      </c>
      <c r="E169" s="117">
        <v>1</v>
      </c>
      <c r="F169" s="116" t="s">
        <v>150</v>
      </c>
      <c r="G169" s="116" t="s">
        <v>298</v>
      </c>
      <c r="H169" s="117">
        <v>240</v>
      </c>
      <c r="I169" s="118">
        <f>'Приложение 10'!J171</f>
        <v>6600</v>
      </c>
    </row>
    <row r="170" spans="1:9" ht="31.5" x14ac:dyDescent="0.25">
      <c r="A170" s="88" t="s">
        <v>299</v>
      </c>
      <c r="B170" s="116" t="s">
        <v>159</v>
      </c>
      <c r="C170" s="116" t="s">
        <v>254</v>
      </c>
      <c r="D170" s="116" t="s">
        <v>145</v>
      </c>
      <c r="E170" s="117">
        <v>1</v>
      </c>
      <c r="F170" s="116" t="s">
        <v>150</v>
      </c>
      <c r="G170" s="116" t="s">
        <v>300</v>
      </c>
      <c r="H170" s="117"/>
      <c r="I170" s="118">
        <f>I171</f>
        <v>2400</v>
      </c>
    </row>
    <row r="171" spans="1:9" ht="47.25" x14ac:dyDescent="0.25">
      <c r="A171" s="88" t="s">
        <v>156</v>
      </c>
      <c r="B171" s="116" t="s">
        <v>159</v>
      </c>
      <c r="C171" s="116" t="s">
        <v>254</v>
      </c>
      <c r="D171" s="116" t="s">
        <v>145</v>
      </c>
      <c r="E171" s="117">
        <v>1</v>
      </c>
      <c r="F171" s="116" t="s">
        <v>150</v>
      </c>
      <c r="G171" s="116" t="s">
        <v>300</v>
      </c>
      <c r="H171" s="117">
        <v>240</v>
      </c>
      <c r="I171" s="118">
        <f>'Приложение 10'!J173</f>
        <v>2400</v>
      </c>
    </row>
    <row r="172" spans="1:9" ht="15.75" x14ac:dyDescent="0.25">
      <c r="A172" s="88" t="s">
        <v>305</v>
      </c>
      <c r="B172" s="116" t="s">
        <v>159</v>
      </c>
      <c r="C172" s="116" t="s">
        <v>279</v>
      </c>
      <c r="D172" s="116"/>
      <c r="E172" s="116"/>
      <c r="F172" s="116"/>
      <c r="G172" s="116"/>
      <c r="H172" s="117" t="s">
        <v>143</v>
      </c>
      <c r="I172" s="118">
        <f>I173</f>
        <v>70.7</v>
      </c>
    </row>
    <row r="173" spans="1:9" ht="15.75" x14ac:dyDescent="0.25">
      <c r="A173" s="88" t="s">
        <v>248</v>
      </c>
      <c r="B173" s="116" t="s">
        <v>159</v>
      </c>
      <c r="C173" s="116" t="s">
        <v>279</v>
      </c>
      <c r="D173" s="116" t="s">
        <v>249</v>
      </c>
      <c r="E173" s="117">
        <v>0</v>
      </c>
      <c r="F173" s="116" t="s">
        <v>150</v>
      </c>
      <c r="G173" s="116" t="s">
        <v>148</v>
      </c>
      <c r="H173" s="117"/>
      <c r="I173" s="118">
        <f>I174</f>
        <v>70.7</v>
      </c>
    </row>
    <row r="174" spans="1:9" ht="15.75" x14ac:dyDescent="0.25">
      <c r="A174" s="88" t="s">
        <v>250</v>
      </c>
      <c r="B174" s="116" t="s">
        <v>159</v>
      </c>
      <c r="C174" s="116" t="s">
        <v>279</v>
      </c>
      <c r="D174" s="116" t="s">
        <v>249</v>
      </c>
      <c r="E174" s="117">
        <v>9</v>
      </c>
      <c r="F174" s="116" t="s">
        <v>150</v>
      </c>
      <c r="G174" s="116" t="s">
        <v>148</v>
      </c>
      <c r="H174" s="117"/>
      <c r="I174" s="118">
        <f>I175</f>
        <v>70.7</v>
      </c>
    </row>
    <row r="175" spans="1:9" s="85" customFormat="1" ht="47.25" x14ac:dyDescent="0.25">
      <c r="A175" s="88" t="s">
        <v>306</v>
      </c>
      <c r="B175" s="116" t="s">
        <v>159</v>
      </c>
      <c r="C175" s="116" t="s">
        <v>279</v>
      </c>
      <c r="D175" s="116" t="s">
        <v>249</v>
      </c>
      <c r="E175" s="117">
        <v>9</v>
      </c>
      <c r="F175" s="116" t="s">
        <v>150</v>
      </c>
      <c r="G175" s="116" t="s">
        <v>307</v>
      </c>
      <c r="H175" s="117"/>
      <c r="I175" s="118">
        <f>I176</f>
        <v>70.7</v>
      </c>
    </row>
    <row r="176" spans="1:9" ht="47.25" x14ac:dyDescent="0.25">
      <c r="A176" s="88" t="s">
        <v>156</v>
      </c>
      <c r="B176" s="116" t="s">
        <v>159</v>
      </c>
      <c r="C176" s="116" t="s">
        <v>279</v>
      </c>
      <c r="D176" s="116" t="s">
        <v>249</v>
      </c>
      <c r="E176" s="117">
        <v>9</v>
      </c>
      <c r="F176" s="116" t="s">
        <v>150</v>
      </c>
      <c r="G176" s="116" t="s">
        <v>307</v>
      </c>
      <c r="H176" s="117">
        <v>240</v>
      </c>
      <c r="I176" s="118">
        <f>'Приложение 10'!J178</f>
        <v>70.7</v>
      </c>
    </row>
    <row r="177" spans="1:9" ht="31.5" x14ac:dyDescent="0.25">
      <c r="A177" s="114" t="s">
        <v>308</v>
      </c>
      <c r="B177" s="116" t="s">
        <v>159</v>
      </c>
      <c r="C177" s="116" t="s">
        <v>284</v>
      </c>
      <c r="D177" s="116"/>
      <c r="E177" s="116"/>
      <c r="F177" s="116"/>
      <c r="G177" s="116"/>
      <c r="H177" s="117" t="s">
        <v>143</v>
      </c>
      <c r="I177" s="124">
        <f>I178</f>
        <v>30</v>
      </c>
    </row>
    <row r="178" spans="1:9" ht="78.75" x14ac:dyDescent="0.25">
      <c r="A178" s="88" t="s">
        <v>597</v>
      </c>
      <c r="B178" s="116" t="s">
        <v>159</v>
      </c>
      <c r="C178" s="116" t="s">
        <v>284</v>
      </c>
      <c r="D178" s="116" t="s">
        <v>159</v>
      </c>
      <c r="E178" s="117">
        <v>0</v>
      </c>
      <c r="F178" s="116" t="s">
        <v>150</v>
      </c>
      <c r="G178" s="116" t="s">
        <v>148</v>
      </c>
      <c r="H178" s="117"/>
      <c r="I178" s="118">
        <f>I179+I181</f>
        <v>30</v>
      </c>
    </row>
    <row r="179" spans="1:9" ht="126" hidden="1" x14ac:dyDescent="0.25">
      <c r="A179" s="88" t="s">
        <v>309</v>
      </c>
      <c r="B179" s="116" t="s">
        <v>159</v>
      </c>
      <c r="C179" s="116" t="s">
        <v>284</v>
      </c>
      <c r="D179" s="116" t="s">
        <v>159</v>
      </c>
      <c r="E179" s="117">
        <v>0</v>
      </c>
      <c r="F179" s="116" t="s">
        <v>150</v>
      </c>
      <c r="G179" s="116" t="s">
        <v>310</v>
      </c>
      <c r="H179" s="117"/>
      <c r="I179" s="118">
        <f>I180</f>
        <v>0</v>
      </c>
    </row>
    <row r="180" spans="1:9" s="85" customFormat="1" ht="63" hidden="1" x14ac:dyDescent="0.25">
      <c r="A180" s="88" t="s">
        <v>311</v>
      </c>
      <c r="B180" s="116" t="s">
        <v>159</v>
      </c>
      <c r="C180" s="116" t="s">
        <v>284</v>
      </c>
      <c r="D180" s="116" t="s">
        <v>159</v>
      </c>
      <c r="E180" s="117">
        <v>0</v>
      </c>
      <c r="F180" s="116" t="s">
        <v>150</v>
      </c>
      <c r="G180" s="116" t="s">
        <v>310</v>
      </c>
      <c r="H180" s="117">
        <v>810</v>
      </c>
      <c r="I180" s="118">
        <f>'Приложение 10'!J182</f>
        <v>0</v>
      </c>
    </row>
    <row r="181" spans="1:9" ht="15.75" x14ac:dyDescent="0.25">
      <c r="A181" s="88" t="s">
        <v>312</v>
      </c>
      <c r="B181" s="116" t="s">
        <v>159</v>
      </c>
      <c r="C181" s="116" t="s">
        <v>284</v>
      </c>
      <c r="D181" s="116" t="s">
        <v>159</v>
      </c>
      <c r="E181" s="117">
        <v>0</v>
      </c>
      <c r="F181" s="116" t="s">
        <v>150</v>
      </c>
      <c r="G181" s="116" t="s">
        <v>313</v>
      </c>
      <c r="H181" s="117"/>
      <c r="I181" s="118">
        <f>I182</f>
        <v>30</v>
      </c>
    </row>
    <row r="182" spans="1:9" ht="63" x14ac:dyDescent="0.25">
      <c r="A182" s="88" t="s">
        <v>311</v>
      </c>
      <c r="B182" s="116" t="s">
        <v>159</v>
      </c>
      <c r="C182" s="116" t="s">
        <v>284</v>
      </c>
      <c r="D182" s="116" t="s">
        <v>159</v>
      </c>
      <c r="E182" s="117">
        <v>0</v>
      </c>
      <c r="F182" s="116" t="s">
        <v>150</v>
      </c>
      <c r="G182" s="116" t="s">
        <v>313</v>
      </c>
      <c r="H182" s="117">
        <v>810</v>
      </c>
      <c r="I182" s="118">
        <f>'Приложение 10'!J184</f>
        <v>30</v>
      </c>
    </row>
    <row r="183" spans="1:9" ht="15.75" x14ac:dyDescent="0.25">
      <c r="A183" s="125" t="s">
        <v>431</v>
      </c>
      <c r="B183" s="116" t="s">
        <v>217</v>
      </c>
      <c r="C183" s="117" t="s">
        <v>25</v>
      </c>
      <c r="D183" s="116"/>
      <c r="E183" s="117"/>
      <c r="F183" s="116"/>
      <c r="G183" s="116"/>
      <c r="H183" s="117"/>
      <c r="I183" s="118">
        <f>I184+I196+I201+I246</f>
        <v>42522.7</v>
      </c>
    </row>
    <row r="184" spans="1:9" ht="15.75" x14ac:dyDescent="0.25">
      <c r="A184" s="114" t="s">
        <v>314</v>
      </c>
      <c r="B184" s="116" t="s">
        <v>217</v>
      </c>
      <c r="C184" s="117" t="s">
        <v>141</v>
      </c>
      <c r="D184" s="116" t="s">
        <v>150</v>
      </c>
      <c r="E184" s="117">
        <v>0</v>
      </c>
      <c r="F184" s="116" t="s">
        <v>150</v>
      </c>
      <c r="G184" s="116" t="s">
        <v>148</v>
      </c>
      <c r="H184" s="117"/>
      <c r="I184" s="118">
        <f>I185+I192</f>
        <v>1235.4000000000001</v>
      </c>
    </row>
    <row r="185" spans="1:9" ht="63" x14ac:dyDescent="0.25">
      <c r="A185" s="88" t="s">
        <v>317</v>
      </c>
      <c r="B185" s="116" t="s">
        <v>217</v>
      </c>
      <c r="C185" s="116" t="s">
        <v>141</v>
      </c>
      <c r="D185" s="116" t="s">
        <v>217</v>
      </c>
      <c r="E185" s="117">
        <v>0</v>
      </c>
      <c r="F185" s="116" t="s">
        <v>150</v>
      </c>
      <c r="G185" s="116" t="s">
        <v>148</v>
      </c>
      <c r="H185" s="117"/>
      <c r="I185" s="118">
        <f>I186+I189</f>
        <v>100</v>
      </c>
    </row>
    <row r="186" spans="1:9" ht="31.5" x14ac:dyDescent="0.25">
      <c r="A186" s="88" t="s">
        <v>318</v>
      </c>
      <c r="B186" s="116" t="s">
        <v>217</v>
      </c>
      <c r="C186" s="116" t="s">
        <v>141</v>
      </c>
      <c r="D186" s="116" t="s">
        <v>217</v>
      </c>
      <c r="E186" s="117">
        <v>1</v>
      </c>
      <c r="F186" s="116" t="s">
        <v>150</v>
      </c>
      <c r="G186" s="116" t="s">
        <v>148</v>
      </c>
      <c r="H186" s="117"/>
      <c r="I186" s="118">
        <f>I187</f>
        <v>100</v>
      </c>
    </row>
    <row r="187" spans="1:9" ht="15.75" x14ac:dyDescent="0.25">
      <c r="A187" s="88" t="s">
        <v>319</v>
      </c>
      <c r="B187" s="116" t="s">
        <v>217</v>
      </c>
      <c r="C187" s="116" t="s">
        <v>141</v>
      </c>
      <c r="D187" s="116" t="s">
        <v>217</v>
      </c>
      <c r="E187" s="117">
        <v>1</v>
      </c>
      <c r="F187" s="116" t="s">
        <v>150</v>
      </c>
      <c r="G187" s="116" t="s">
        <v>320</v>
      </c>
      <c r="H187" s="117"/>
      <c r="I187" s="118">
        <f>I188</f>
        <v>100</v>
      </c>
    </row>
    <row r="188" spans="1:9" ht="47.25" x14ac:dyDescent="0.25">
      <c r="A188" s="88" t="s">
        <v>156</v>
      </c>
      <c r="B188" s="116" t="s">
        <v>217</v>
      </c>
      <c r="C188" s="116" t="s">
        <v>141</v>
      </c>
      <c r="D188" s="116" t="s">
        <v>217</v>
      </c>
      <c r="E188" s="117">
        <v>1</v>
      </c>
      <c r="F188" s="116" t="s">
        <v>150</v>
      </c>
      <c r="G188" s="116" t="s">
        <v>320</v>
      </c>
      <c r="H188" s="117">
        <v>240</v>
      </c>
      <c r="I188" s="118">
        <f>'Приложение 10'!J190</f>
        <v>100</v>
      </c>
    </row>
    <row r="189" spans="1:9" ht="63" hidden="1" x14ac:dyDescent="0.25">
      <c r="A189" s="88" t="s">
        <v>321</v>
      </c>
      <c r="B189" s="116" t="s">
        <v>217</v>
      </c>
      <c r="C189" s="116" t="s">
        <v>141</v>
      </c>
      <c r="D189" s="116" t="s">
        <v>217</v>
      </c>
      <c r="E189" s="117">
        <v>6</v>
      </c>
      <c r="F189" s="116" t="s">
        <v>150</v>
      </c>
      <c r="G189" s="116" t="s">
        <v>148</v>
      </c>
      <c r="H189" s="117"/>
      <c r="I189" s="118">
        <f>I190</f>
        <v>0</v>
      </c>
    </row>
    <row r="190" spans="1:9" ht="15.75" hidden="1" x14ac:dyDescent="0.25">
      <c r="A190" s="88" t="s">
        <v>322</v>
      </c>
      <c r="B190" s="116" t="s">
        <v>217</v>
      </c>
      <c r="C190" s="116" t="s">
        <v>141</v>
      </c>
      <c r="D190" s="116" t="s">
        <v>217</v>
      </c>
      <c r="E190" s="117">
        <v>6</v>
      </c>
      <c r="F190" s="116" t="s">
        <v>150</v>
      </c>
      <c r="G190" s="116" t="s">
        <v>323</v>
      </c>
      <c r="H190" s="117"/>
      <c r="I190" s="118">
        <f>I191</f>
        <v>0</v>
      </c>
    </row>
    <row r="191" spans="1:9" ht="15.75" hidden="1" x14ac:dyDescent="0.25">
      <c r="A191" s="88" t="s">
        <v>324</v>
      </c>
      <c r="B191" s="116" t="s">
        <v>217</v>
      </c>
      <c r="C191" s="116" t="s">
        <v>141</v>
      </c>
      <c r="D191" s="116" t="s">
        <v>217</v>
      </c>
      <c r="E191" s="117">
        <v>6</v>
      </c>
      <c r="F191" s="116" t="s">
        <v>150</v>
      </c>
      <c r="G191" s="116" t="s">
        <v>323</v>
      </c>
      <c r="H191" s="117">
        <v>410</v>
      </c>
      <c r="I191" s="118">
        <f>'Приложение 10'!J193</f>
        <v>0</v>
      </c>
    </row>
    <row r="192" spans="1:9" ht="15.75" x14ac:dyDescent="0.25">
      <c r="A192" s="88" t="s">
        <v>248</v>
      </c>
      <c r="B192" s="116" t="s">
        <v>217</v>
      </c>
      <c r="C192" s="117" t="s">
        <v>141</v>
      </c>
      <c r="D192" s="116" t="s">
        <v>249</v>
      </c>
      <c r="E192" s="117">
        <v>0</v>
      </c>
      <c r="F192" s="116" t="s">
        <v>150</v>
      </c>
      <c r="G192" s="116" t="s">
        <v>148</v>
      </c>
      <c r="H192" s="117"/>
      <c r="I192" s="118">
        <f>I193</f>
        <v>1135.4000000000001</v>
      </c>
    </row>
    <row r="193" spans="1:9" ht="15.75" x14ac:dyDescent="0.25">
      <c r="A193" s="88" t="s">
        <v>250</v>
      </c>
      <c r="B193" s="116" t="s">
        <v>217</v>
      </c>
      <c r="C193" s="117" t="s">
        <v>141</v>
      </c>
      <c r="D193" s="116" t="s">
        <v>249</v>
      </c>
      <c r="E193" s="117">
        <v>9</v>
      </c>
      <c r="F193" s="116" t="s">
        <v>150</v>
      </c>
      <c r="G193" s="116" t="s">
        <v>148</v>
      </c>
      <c r="H193" s="117"/>
      <c r="I193" s="118">
        <f>I194</f>
        <v>1135.4000000000001</v>
      </c>
    </row>
    <row r="194" spans="1:9" ht="63" x14ac:dyDescent="0.25">
      <c r="A194" s="88" t="s">
        <v>325</v>
      </c>
      <c r="B194" s="116" t="s">
        <v>217</v>
      </c>
      <c r="C194" s="117" t="s">
        <v>141</v>
      </c>
      <c r="D194" s="116" t="s">
        <v>249</v>
      </c>
      <c r="E194" s="117">
        <v>9</v>
      </c>
      <c r="F194" s="116" t="s">
        <v>150</v>
      </c>
      <c r="G194" s="116" t="s">
        <v>326</v>
      </c>
      <c r="H194" s="117"/>
      <c r="I194" s="118">
        <f>I195</f>
        <v>1135.4000000000001</v>
      </c>
    </row>
    <row r="195" spans="1:9" ht="47.25" x14ac:dyDescent="0.25">
      <c r="A195" s="88" t="s">
        <v>156</v>
      </c>
      <c r="B195" s="116" t="s">
        <v>217</v>
      </c>
      <c r="C195" s="117" t="s">
        <v>141</v>
      </c>
      <c r="D195" s="116" t="s">
        <v>249</v>
      </c>
      <c r="E195" s="117">
        <v>9</v>
      </c>
      <c r="F195" s="116" t="s">
        <v>150</v>
      </c>
      <c r="G195" s="116" t="s">
        <v>326</v>
      </c>
      <c r="H195" s="117">
        <v>240</v>
      </c>
      <c r="I195" s="118">
        <f>'Приложение 10'!J197</f>
        <v>1135.4000000000001</v>
      </c>
    </row>
    <row r="196" spans="1:9" ht="15.75" hidden="1" x14ac:dyDescent="0.25">
      <c r="A196" s="114" t="s">
        <v>327</v>
      </c>
      <c r="B196" s="116" t="s">
        <v>217</v>
      </c>
      <c r="C196" s="116" t="s">
        <v>213</v>
      </c>
      <c r="D196" s="116"/>
      <c r="E196" s="117"/>
      <c r="F196" s="116"/>
      <c r="G196" s="116"/>
      <c r="H196" s="128"/>
      <c r="I196" s="118">
        <f>I197</f>
        <v>0</v>
      </c>
    </row>
    <row r="197" spans="1:9" ht="15.75" hidden="1" x14ac:dyDescent="0.25">
      <c r="A197" s="88" t="s">
        <v>189</v>
      </c>
      <c r="B197" s="116" t="s">
        <v>217</v>
      </c>
      <c r="C197" s="116" t="s">
        <v>213</v>
      </c>
      <c r="D197" s="116" t="s">
        <v>328</v>
      </c>
      <c r="E197" s="117">
        <v>0</v>
      </c>
      <c r="F197" s="116" t="s">
        <v>150</v>
      </c>
      <c r="G197" s="116" t="s">
        <v>148</v>
      </c>
      <c r="H197" s="128"/>
      <c r="I197" s="118">
        <f>I198</f>
        <v>0</v>
      </c>
    </row>
    <row r="198" spans="1:9" ht="15.75" hidden="1" x14ac:dyDescent="0.25">
      <c r="A198" s="114" t="s">
        <v>190</v>
      </c>
      <c r="B198" s="116" t="s">
        <v>217</v>
      </c>
      <c r="C198" s="116" t="s">
        <v>213</v>
      </c>
      <c r="D198" s="116" t="s">
        <v>328</v>
      </c>
      <c r="E198" s="117">
        <v>1</v>
      </c>
      <c r="F198" s="116" t="s">
        <v>150</v>
      </c>
      <c r="G198" s="116" t="s">
        <v>148</v>
      </c>
      <c r="H198" s="128"/>
      <c r="I198" s="118">
        <f>I199</f>
        <v>0</v>
      </c>
    </row>
    <row r="199" spans="1:9" ht="15.75" hidden="1" x14ac:dyDescent="0.25">
      <c r="A199" s="114" t="s">
        <v>190</v>
      </c>
      <c r="B199" s="116" t="s">
        <v>217</v>
      </c>
      <c r="C199" s="116" t="s">
        <v>213</v>
      </c>
      <c r="D199" s="116" t="s">
        <v>328</v>
      </c>
      <c r="E199" s="117">
        <v>1</v>
      </c>
      <c r="F199" s="116" t="s">
        <v>150</v>
      </c>
      <c r="G199" s="89">
        <v>28810</v>
      </c>
      <c r="H199" s="128"/>
      <c r="I199" s="118">
        <f>I200</f>
        <v>0</v>
      </c>
    </row>
    <row r="200" spans="1:9" ht="47.25" hidden="1" x14ac:dyDescent="0.25">
      <c r="A200" s="88" t="s">
        <v>156</v>
      </c>
      <c r="B200" s="116" t="s">
        <v>217</v>
      </c>
      <c r="C200" s="116" t="s">
        <v>213</v>
      </c>
      <c r="D200" s="116" t="s">
        <v>328</v>
      </c>
      <c r="E200" s="117">
        <v>1</v>
      </c>
      <c r="F200" s="116" t="s">
        <v>150</v>
      </c>
      <c r="G200" s="89">
        <v>28810</v>
      </c>
      <c r="H200" s="89">
        <v>240</v>
      </c>
      <c r="I200" s="118">
        <f>'Приложение 10'!J202</f>
        <v>0</v>
      </c>
    </row>
    <row r="201" spans="1:9" ht="15.75" x14ac:dyDescent="0.25">
      <c r="A201" s="114" t="s">
        <v>329</v>
      </c>
      <c r="B201" s="116" t="s">
        <v>217</v>
      </c>
      <c r="C201" s="117" t="s">
        <v>145</v>
      </c>
      <c r="D201" s="116" t="s">
        <v>142</v>
      </c>
      <c r="E201" s="117"/>
      <c r="F201" s="116"/>
      <c r="G201" s="116"/>
      <c r="H201" s="117"/>
      <c r="I201" s="124">
        <f>I202+I235</f>
        <v>20316.900000000001</v>
      </c>
    </row>
    <row r="202" spans="1:9" ht="63" x14ac:dyDescent="0.25">
      <c r="A202" s="114" t="s">
        <v>596</v>
      </c>
      <c r="B202" s="116" t="s">
        <v>217</v>
      </c>
      <c r="C202" s="116" t="s">
        <v>145</v>
      </c>
      <c r="D202" s="116" t="s">
        <v>145</v>
      </c>
      <c r="E202" s="117">
        <v>0</v>
      </c>
      <c r="F202" s="116" t="s">
        <v>150</v>
      </c>
      <c r="G202" s="116" t="s">
        <v>148</v>
      </c>
      <c r="H202" s="117"/>
      <c r="I202" s="118">
        <f>I203+I210</f>
        <v>19136.900000000001</v>
      </c>
    </row>
    <row r="203" spans="1:9" s="85" customFormat="1" ht="31.5" x14ac:dyDescent="0.25">
      <c r="A203" s="88" t="s">
        <v>330</v>
      </c>
      <c r="B203" s="116" t="s">
        <v>217</v>
      </c>
      <c r="C203" s="116" t="s">
        <v>145</v>
      </c>
      <c r="D203" s="116" t="s">
        <v>145</v>
      </c>
      <c r="E203" s="117">
        <v>2</v>
      </c>
      <c r="F203" s="116" t="s">
        <v>150</v>
      </c>
      <c r="G203" s="116" t="s">
        <v>148</v>
      </c>
      <c r="H203" s="117"/>
      <c r="I203" s="118">
        <f>I204+I206+I208</f>
        <v>10599.3</v>
      </c>
    </row>
    <row r="204" spans="1:9" ht="15.75" x14ac:dyDescent="0.25">
      <c r="A204" s="88" t="s">
        <v>421</v>
      </c>
      <c r="B204" s="116" t="s">
        <v>217</v>
      </c>
      <c r="C204" s="116" t="s">
        <v>145</v>
      </c>
      <c r="D204" s="116" t="s">
        <v>145</v>
      </c>
      <c r="E204" s="117">
        <v>2</v>
      </c>
      <c r="F204" s="116" t="s">
        <v>150</v>
      </c>
      <c r="G204" s="116" t="s">
        <v>422</v>
      </c>
      <c r="H204" s="117"/>
      <c r="I204" s="118">
        <f>I205</f>
        <v>3100</v>
      </c>
    </row>
    <row r="205" spans="1:9" ht="15.75" x14ac:dyDescent="0.25">
      <c r="A205" s="88" t="s">
        <v>324</v>
      </c>
      <c r="B205" s="116" t="s">
        <v>217</v>
      </c>
      <c r="C205" s="116" t="s">
        <v>145</v>
      </c>
      <c r="D205" s="116" t="s">
        <v>145</v>
      </c>
      <c r="E205" s="117">
        <v>2</v>
      </c>
      <c r="F205" s="116" t="s">
        <v>150</v>
      </c>
      <c r="G205" s="116" t="s">
        <v>422</v>
      </c>
      <c r="H205" s="117">
        <v>410</v>
      </c>
      <c r="I205" s="118">
        <f>'Приложение 10'!J207</f>
        <v>3100</v>
      </c>
    </row>
    <row r="206" spans="1:9" ht="31.5" x14ac:dyDescent="0.25">
      <c r="A206" s="88" t="s">
        <v>333</v>
      </c>
      <c r="B206" s="116" t="s">
        <v>217</v>
      </c>
      <c r="C206" s="116" t="s">
        <v>145</v>
      </c>
      <c r="D206" s="116" t="s">
        <v>145</v>
      </c>
      <c r="E206" s="117">
        <v>2</v>
      </c>
      <c r="F206" s="116" t="s">
        <v>150</v>
      </c>
      <c r="G206" s="116" t="s">
        <v>334</v>
      </c>
      <c r="H206" s="117"/>
      <c r="I206" s="118">
        <f>I207</f>
        <v>6999.3</v>
      </c>
    </row>
    <row r="207" spans="1:9" ht="47.25" x14ac:dyDescent="0.25">
      <c r="A207" s="88" t="s">
        <v>156</v>
      </c>
      <c r="B207" s="116" t="s">
        <v>217</v>
      </c>
      <c r="C207" s="116" t="s">
        <v>145</v>
      </c>
      <c r="D207" s="116" t="s">
        <v>145</v>
      </c>
      <c r="E207" s="117">
        <v>2</v>
      </c>
      <c r="F207" s="116" t="s">
        <v>150</v>
      </c>
      <c r="G207" s="116" t="s">
        <v>334</v>
      </c>
      <c r="H207" s="117">
        <v>240</v>
      </c>
      <c r="I207" s="118">
        <f>'Приложение 10'!J209</f>
        <v>6999.3</v>
      </c>
    </row>
    <row r="208" spans="1:9" ht="31.5" x14ac:dyDescent="0.25">
      <c r="A208" s="88" t="s">
        <v>335</v>
      </c>
      <c r="B208" s="116" t="s">
        <v>217</v>
      </c>
      <c r="C208" s="116" t="s">
        <v>145</v>
      </c>
      <c r="D208" s="116" t="s">
        <v>145</v>
      </c>
      <c r="E208" s="117">
        <v>2</v>
      </c>
      <c r="F208" s="116" t="s">
        <v>150</v>
      </c>
      <c r="G208" s="116" t="s">
        <v>336</v>
      </c>
      <c r="H208" s="117"/>
      <c r="I208" s="118">
        <f>I209</f>
        <v>500</v>
      </c>
    </row>
    <row r="209" spans="1:9" ht="47.25" x14ac:dyDescent="0.25">
      <c r="A209" s="88" t="s">
        <v>156</v>
      </c>
      <c r="B209" s="116" t="s">
        <v>217</v>
      </c>
      <c r="C209" s="116" t="s">
        <v>145</v>
      </c>
      <c r="D209" s="116" t="s">
        <v>145</v>
      </c>
      <c r="E209" s="117">
        <v>2</v>
      </c>
      <c r="F209" s="116" t="s">
        <v>150</v>
      </c>
      <c r="G209" s="116" t="s">
        <v>336</v>
      </c>
      <c r="H209" s="117">
        <v>240</v>
      </c>
      <c r="I209" s="118">
        <f>'Приложение 10'!J211</f>
        <v>500</v>
      </c>
    </row>
    <row r="210" spans="1:9" ht="47.25" x14ac:dyDescent="0.25">
      <c r="A210" s="88" t="s">
        <v>315</v>
      </c>
      <c r="B210" s="116" t="s">
        <v>217</v>
      </c>
      <c r="C210" s="116" t="s">
        <v>145</v>
      </c>
      <c r="D210" s="116" t="s">
        <v>145</v>
      </c>
      <c r="E210" s="117">
        <v>3</v>
      </c>
      <c r="F210" s="116" t="s">
        <v>150</v>
      </c>
      <c r="G210" s="116" t="s">
        <v>148</v>
      </c>
      <c r="H210" s="117"/>
      <c r="I210" s="118">
        <f>I211+I213+I215+I217+I219+I221+I223+I225+I227+I229+I231+I233</f>
        <v>8537.6</v>
      </c>
    </row>
    <row r="211" spans="1:9" ht="15.75" x14ac:dyDescent="0.25">
      <c r="A211" s="88" t="s">
        <v>331</v>
      </c>
      <c r="B211" s="116" t="s">
        <v>217</v>
      </c>
      <c r="C211" s="116" t="s">
        <v>145</v>
      </c>
      <c r="D211" s="116" t="s">
        <v>145</v>
      </c>
      <c r="E211" s="117">
        <v>3</v>
      </c>
      <c r="F211" s="116" t="s">
        <v>150</v>
      </c>
      <c r="G211" s="116" t="s">
        <v>332</v>
      </c>
      <c r="H211" s="117"/>
      <c r="I211" s="118">
        <f>I212</f>
        <v>300</v>
      </c>
    </row>
    <row r="212" spans="1:9" s="85" customFormat="1" ht="47.25" x14ac:dyDescent="0.25">
      <c r="A212" s="88" t="s">
        <v>156</v>
      </c>
      <c r="B212" s="116" t="s">
        <v>217</v>
      </c>
      <c r="C212" s="116" t="s">
        <v>145</v>
      </c>
      <c r="D212" s="116" t="s">
        <v>145</v>
      </c>
      <c r="E212" s="117">
        <v>3</v>
      </c>
      <c r="F212" s="116" t="s">
        <v>150</v>
      </c>
      <c r="G212" s="116" t="s">
        <v>332</v>
      </c>
      <c r="H212" s="117">
        <v>240</v>
      </c>
      <c r="I212" s="118">
        <f>'Приложение 10'!J214</f>
        <v>300</v>
      </c>
    </row>
    <row r="213" spans="1:9" ht="15.75" x14ac:dyDescent="0.25">
      <c r="A213" s="88" t="s">
        <v>337</v>
      </c>
      <c r="B213" s="116" t="s">
        <v>217</v>
      </c>
      <c r="C213" s="116" t="s">
        <v>145</v>
      </c>
      <c r="D213" s="116" t="s">
        <v>145</v>
      </c>
      <c r="E213" s="117">
        <v>3</v>
      </c>
      <c r="F213" s="116" t="s">
        <v>150</v>
      </c>
      <c r="G213" s="116" t="s">
        <v>338</v>
      </c>
      <c r="H213" s="117"/>
      <c r="I213" s="118">
        <f>I214</f>
        <v>400</v>
      </c>
    </row>
    <row r="214" spans="1:9" ht="47.25" x14ac:dyDescent="0.25">
      <c r="A214" s="88" t="s">
        <v>156</v>
      </c>
      <c r="B214" s="116" t="s">
        <v>217</v>
      </c>
      <c r="C214" s="116" t="s">
        <v>145</v>
      </c>
      <c r="D214" s="116" t="s">
        <v>145</v>
      </c>
      <c r="E214" s="117">
        <v>3</v>
      </c>
      <c r="F214" s="116" t="s">
        <v>150</v>
      </c>
      <c r="G214" s="116" t="s">
        <v>338</v>
      </c>
      <c r="H214" s="117">
        <v>240</v>
      </c>
      <c r="I214" s="118">
        <f>'Приложение 10'!J216</f>
        <v>400</v>
      </c>
    </row>
    <row r="215" spans="1:9" ht="15.75" x14ac:dyDescent="0.25">
      <c r="A215" s="88" t="s">
        <v>339</v>
      </c>
      <c r="B215" s="116" t="s">
        <v>217</v>
      </c>
      <c r="C215" s="116" t="s">
        <v>145</v>
      </c>
      <c r="D215" s="116" t="s">
        <v>145</v>
      </c>
      <c r="E215" s="117">
        <v>3</v>
      </c>
      <c r="F215" s="116" t="s">
        <v>150</v>
      </c>
      <c r="G215" s="117">
        <v>29220</v>
      </c>
      <c r="H215" s="117"/>
      <c r="I215" s="118">
        <f>I216</f>
        <v>600</v>
      </c>
    </row>
    <row r="216" spans="1:9" ht="47.25" x14ac:dyDescent="0.25">
      <c r="A216" s="88" t="s">
        <v>156</v>
      </c>
      <c r="B216" s="116" t="s">
        <v>217</v>
      </c>
      <c r="C216" s="116" t="s">
        <v>145</v>
      </c>
      <c r="D216" s="116" t="s">
        <v>145</v>
      </c>
      <c r="E216" s="117">
        <v>3</v>
      </c>
      <c r="F216" s="116" t="s">
        <v>150</v>
      </c>
      <c r="G216" s="117">
        <v>29220</v>
      </c>
      <c r="H216" s="117">
        <v>240</v>
      </c>
      <c r="I216" s="118">
        <f>'Приложение 10'!J218</f>
        <v>600</v>
      </c>
    </row>
    <row r="217" spans="1:9" ht="15.75" x14ac:dyDescent="0.25">
      <c r="A217" s="88" t="s">
        <v>340</v>
      </c>
      <c r="B217" s="116" t="s">
        <v>217</v>
      </c>
      <c r="C217" s="116" t="s">
        <v>145</v>
      </c>
      <c r="D217" s="116" t="s">
        <v>145</v>
      </c>
      <c r="E217" s="117">
        <v>3</v>
      </c>
      <c r="F217" s="116" t="s">
        <v>150</v>
      </c>
      <c r="G217" s="116" t="s">
        <v>341</v>
      </c>
      <c r="H217" s="117"/>
      <c r="I217" s="118">
        <f>I218</f>
        <v>4448.7</v>
      </c>
    </row>
    <row r="218" spans="1:9" ht="47.25" x14ac:dyDescent="0.25">
      <c r="A218" s="88" t="s">
        <v>156</v>
      </c>
      <c r="B218" s="116" t="s">
        <v>217</v>
      </c>
      <c r="C218" s="116" t="s">
        <v>145</v>
      </c>
      <c r="D218" s="116" t="s">
        <v>145</v>
      </c>
      <c r="E218" s="117">
        <v>3</v>
      </c>
      <c r="F218" s="116" t="s">
        <v>150</v>
      </c>
      <c r="G218" s="116" t="s">
        <v>341</v>
      </c>
      <c r="H218" s="117">
        <v>240</v>
      </c>
      <c r="I218" s="118">
        <f>'Приложение 10'!J220</f>
        <v>4448.7</v>
      </c>
    </row>
    <row r="219" spans="1:9" ht="31.5" hidden="1" x14ac:dyDescent="0.25">
      <c r="A219" s="88" t="s">
        <v>342</v>
      </c>
      <c r="B219" s="116" t="s">
        <v>217</v>
      </c>
      <c r="C219" s="116" t="s">
        <v>145</v>
      </c>
      <c r="D219" s="116" t="s">
        <v>145</v>
      </c>
      <c r="E219" s="117">
        <v>3</v>
      </c>
      <c r="F219" s="116" t="s">
        <v>150</v>
      </c>
      <c r="G219" s="117">
        <v>29470</v>
      </c>
      <c r="H219" s="117"/>
      <c r="I219" s="118">
        <f>I220</f>
        <v>0</v>
      </c>
    </row>
    <row r="220" spans="1:9" ht="47.25" hidden="1" x14ac:dyDescent="0.25">
      <c r="A220" s="88" t="s">
        <v>156</v>
      </c>
      <c r="B220" s="116" t="s">
        <v>217</v>
      </c>
      <c r="C220" s="116" t="s">
        <v>145</v>
      </c>
      <c r="D220" s="116" t="s">
        <v>145</v>
      </c>
      <c r="E220" s="117">
        <v>3</v>
      </c>
      <c r="F220" s="116" t="s">
        <v>150</v>
      </c>
      <c r="G220" s="117">
        <v>29470</v>
      </c>
      <c r="H220" s="117">
        <v>240</v>
      </c>
      <c r="I220" s="118">
        <f>'Приложение 10'!J222</f>
        <v>0</v>
      </c>
    </row>
    <row r="221" spans="1:9" ht="31.5" x14ac:dyDescent="0.25">
      <c r="A221" s="88" t="s">
        <v>343</v>
      </c>
      <c r="B221" s="116" t="s">
        <v>217</v>
      </c>
      <c r="C221" s="116" t="s">
        <v>145</v>
      </c>
      <c r="D221" s="116" t="s">
        <v>145</v>
      </c>
      <c r="E221" s="117">
        <v>3</v>
      </c>
      <c r="F221" s="116" t="s">
        <v>150</v>
      </c>
      <c r="G221" s="117">
        <v>29490</v>
      </c>
      <c r="H221" s="117"/>
      <c r="I221" s="118">
        <f>I222</f>
        <v>100</v>
      </c>
    </row>
    <row r="222" spans="1:9" ht="47.25" x14ac:dyDescent="0.25">
      <c r="A222" s="88" t="s">
        <v>156</v>
      </c>
      <c r="B222" s="116" t="s">
        <v>217</v>
      </c>
      <c r="C222" s="116" t="s">
        <v>145</v>
      </c>
      <c r="D222" s="116" t="s">
        <v>145</v>
      </c>
      <c r="E222" s="117">
        <v>3</v>
      </c>
      <c r="F222" s="116" t="s">
        <v>150</v>
      </c>
      <c r="G222" s="117">
        <v>29490</v>
      </c>
      <c r="H222" s="117">
        <v>240</v>
      </c>
      <c r="I222" s="118">
        <f>'Приложение 10'!J224</f>
        <v>100</v>
      </c>
    </row>
    <row r="223" spans="1:9" ht="15.75" hidden="1" x14ac:dyDescent="0.25">
      <c r="A223" s="114" t="s">
        <v>344</v>
      </c>
      <c r="B223" s="116" t="s">
        <v>217</v>
      </c>
      <c r="C223" s="116" t="s">
        <v>145</v>
      </c>
      <c r="D223" s="116" t="s">
        <v>145</v>
      </c>
      <c r="E223" s="117">
        <v>3</v>
      </c>
      <c r="F223" s="116" t="s">
        <v>150</v>
      </c>
      <c r="G223" s="116" t="s">
        <v>316</v>
      </c>
      <c r="H223" s="117"/>
      <c r="I223" s="118">
        <f>I224</f>
        <v>0</v>
      </c>
    </row>
    <row r="224" spans="1:9" s="87" customFormat="1" ht="47.25" hidden="1" x14ac:dyDescent="0.25">
      <c r="A224" s="88" t="s">
        <v>156</v>
      </c>
      <c r="B224" s="116" t="s">
        <v>217</v>
      </c>
      <c r="C224" s="116" t="s">
        <v>145</v>
      </c>
      <c r="D224" s="116" t="s">
        <v>145</v>
      </c>
      <c r="E224" s="117">
        <v>3</v>
      </c>
      <c r="F224" s="116" t="s">
        <v>150</v>
      </c>
      <c r="G224" s="116" t="s">
        <v>316</v>
      </c>
      <c r="H224" s="117">
        <v>240</v>
      </c>
      <c r="I224" s="118">
        <f>'Приложение 10'!J226</f>
        <v>0</v>
      </c>
    </row>
    <row r="225" spans="1:28" ht="15.75" x14ac:dyDescent="0.25">
      <c r="A225" s="88" t="s">
        <v>345</v>
      </c>
      <c r="B225" s="116" t="s">
        <v>217</v>
      </c>
      <c r="C225" s="116" t="s">
        <v>145</v>
      </c>
      <c r="D225" s="116" t="s">
        <v>145</v>
      </c>
      <c r="E225" s="117">
        <v>3</v>
      </c>
      <c r="F225" s="116" t="s">
        <v>150</v>
      </c>
      <c r="G225" s="116" t="s">
        <v>346</v>
      </c>
      <c r="H225" s="117"/>
      <c r="I225" s="118">
        <f>I226</f>
        <v>2500</v>
      </c>
    </row>
    <row r="226" spans="1:28" ht="47.25" x14ac:dyDescent="0.25">
      <c r="A226" s="88" t="s">
        <v>156</v>
      </c>
      <c r="B226" s="116" t="s">
        <v>217</v>
      </c>
      <c r="C226" s="116" t="s">
        <v>145</v>
      </c>
      <c r="D226" s="116" t="s">
        <v>145</v>
      </c>
      <c r="E226" s="117">
        <v>3</v>
      </c>
      <c r="F226" s="116" t="s">
        <v>150</v>
      </c>
      <c r="G226" s="116" t="s">
        <v>346</v>
      </c>
      <c r="H226" s="117">
        <v>240</v>
      </c>
      <c r="I226" s="118">
        <f>'Приложение 10'!J228</f>
        <v>2500</v>
      </c>
    </row>
    <row r="227" spans="1:28" ht="31.5" x14ac:dyDescent="0.25">
      <c r="A227" s="88" t="s">
        <v>347</v>
      </c>
      <c r="B227" s="116" t="s">
        <v>217</v>
      </c>
      <c r="C227" s="116" t="s">
        <v>145</v>
      </c>
      <c r="D227" s="116" t="s">
        <v>145</v>
      </c>
      <c r="E227" s="117">
        <v>3</v>
      </c>
      <c r="F227" s="116" t="s">
        <v>150</v>
      </c>
      <c r="G227" s="116" t="s">
        <v>348</v>
      </c>
      <c r="H227" s="117"/>
      <c r="I227" s="118">
        <f>I228</f>
        <v>100</v>
      </c>
      <c r="J227" s="315"/>
      <c r="K227" s="315"/>
      <c r="L227" s="315"/>
      <c r="M227" s="315"/>
      <c r="N227" s="315"/>
      <c r="O227" s="315"/>
      <c r="P227" s="315"/>
      <c r="Q227" s="315"/>
      <c r="R227" s="315"/>
      <c r="S227" s="315"/>
      <c r="T227" s="315"/>
      <c r="U227" s="315"/>
      <c r="V227" s="315"/>
      <c r="W227" s="315"/>
      <c r="X227" s="315"/>
      <c r="Y227" s="315"/>
      <c r="Z227" s="315"/>
      <c r="AA227" s="315"/>
      <c r="AB227" s="315"/>
    </row>
    <row r="228" spans="1:28" ht="47.25" x14ac:dyDescent="0.25">
      <c r="A228" s="88" t="s">
        <v>156</v>
      </c>
      <c r="B228" s="116" t="s">
        <v>217</v>
      </c>
      <c r="C228" s="116" t="s">
        <v>145</v>
      </c>
      <c r="D228" s="116" t="s">
        <v>145</v>
      </c>
      <c r="E228" s="117">
        <v>3</v>
      </c>
      <c r="F228" s="116" t="s">
        <v>150</v>
      </c>
      <c r="G228" s="116" t="s">
        <v>348</v>
      </c>
      <c r="H228" s="117">
        <v>240</v>
      </c>
      <c r="I228" s="118">
        <f>'Приложение 10'!J230</f>
        <v>100</v>
      </c>
    </row>
    <row r="229" spans="1:28" ht="31.5" hidden="1" x14ac:dyDescent="0.25">
      <c r="A229" s="88" t="s">
        <v>349</v>
      </c>
      <c r="B229" s="116" t="s">
        <v>217</v>
      </c>
      <c r="C229" s="116" t="s">
        <v>145</v>
      </c>
      <c r="D229" s="116" t="s">
        <v>145</v>
      </c>
      <c r="E229" s="117">
        <v>3</v>
      </c>
      <c r="F229" s="116" t="s">
        <v>150</v>
      </c>
      <c r="G229" s="116" t="s">
        <v>350</v>
      </c>
      <c r="H229" s="117"/>
      <c r="I229" s="118">
        <f>I230</f>
        <v>0</v>
      </c>
    </row>
    <row r="230" spans="1:28" ht="47.25" hidden="1" x14ac:dyDescent="0.25">
      <c r="A230" s="88" t="s">
        <v>156</v>
      </c>
      <c r="B230" s="116" t="s">
        <v>217</v>
      </c>
      <c r="C230" s="116" t="s">
        <v>145</v>
      </c>
      <c r="D230" s="116" t="s">
        <v>145</v>
      </c>
      <c r="E230" s="117">
        <v>3</v>
      </c>
      <c r="F230" s="116" t="s">
        <v>150</v>
      </c>
      <c r="G230" s="116" t="s">
        <v>350</v>
      </c>
      <c r="H230" s="117">
        <v>240</v>
      </c>
      <c r="I230" s="118">
        <f>'Приложение 10'!J232</f>
        <v>0</v>
      </c>
    </row>
    <row r="231" spans="1:28" ht="15.75" hidden="1" x14ac:dyDescent="0.25">
      <c r="A231" s="88" t="s">
        <v>351</v>
      </c>
      <c r="B231" s="116" t="s">
        <v>217</v>
      </c>
      <c r="C231" s="116" t="s">
        <v>145</v>
      </c>
      <c r="D231" s="116" t="s">
        <v>145</v>
      </c>
      <c r="E231" s="117">
        <v>3</v>
      </c>
      <c r="F231" s="116" t="s">
        <v>150</v>
      </c>
      <c r="G231" s="116" t="s">
        <v>352</v>
      </c>
      <c r="H231" s="117"/>
      <c r="I231" s="118">
        <f>I232</f>
        <v>0</v>
      </c>
    </row>
    <row r="232" spans="1:28" ht="47.25" hidden="1" x14ac:dyDescent="0.25">
      <c r="A232" s="88" t="s">
        <v>156</v>
      </c>
      <c r="B232" s="116" t="s">
        <v>217</v>
      </c>
      <c r="C232" s="116" t="s">
        <v>145</v>
      </c>
      <c r="D232" s="116" t="s">
        <v>145</v>
      </c>
      <c r="E232" s="117">
        <v>3</v>
      </c>
      <c r="F232" s="116" t="s">
        <v>150</v>
      </c>
      <c r="G232" s="116" t="s">
        <v>352</v>
      </c>
      <c r="H232" s="117">
        <v>240</v>
      </c>
      <c r="I232" s="118">
        <f>'Приложение 10'!J234</f>
        <v>0</v>
      </c>
    </row>
    <row r="233" spans="1:28" ht="15.75" x14ac:dyDescent="0.25">
      <c r="A233" s="88" t="s">
        <v>448</v>
      </c>
      <c r="B233" s="116" t="s">
        <v>217</v>
      </c>
      <c r="C233" s="116" t="s">
        <v>145</v>
      </c>
      <c r="D233" s="116" t="s">
        <v>145</v>
      </c>
      <c r="E233" s="117">
        <v>3</v>
      </c>
      <c r="F233" s="116" t="s">
        <v>150</v>
      </c>
      <c r="G233" s="116" t="s">
        <v>449</v>
      </c>
      <c r="H233" s="117"/>
      <c r="I233" s="118">
        <f>I234</f>
        <v>88.900000000000091</v>
      </c>
    </row>
    <row r="234" spans="1:28" ht="47.25" x14ac:dyDescent="0.25">
      <c r="A234" s="88" t="s">
        <v>156</v>
      </c>
      <c r="B234" s="116" t="s">
        <v>217</v>
      </c>
      <c r="C234" s="116" t="s">
        <v>145</v>
      </c>
      <c r="D234" s="116" t="s">
        <v>145</v>
      </c>
      <c r="E234" s="117">
        <v>3</v>
      </c>
      <c r="F234" s="116" t="s">
        <v>150</v>
      </c>
      <c r="G234" s="116" t="s">
        <v>449</v>
      </c>
      <c r="H234" s="117">
        <v>240</v>
      </c>
      <c r="I234" s="118">
        <f>'Приложение 10'!J236</f>
        <v>88.900000000000091</v>
      </c>
    </row>
    <row r="235" spans="1:28" ht="78.75" x14ac:dyDescent="0.25">
      <c r="A235" s="88" t="s">
        <v>301</v>
      </c>
      <c r="B235" s="116" t="s">
        <v>217</v>
      </c>
      <c r="C235" s="116" t="s">
        <v>145</v>
      </c>
      <c r="D235" s="116" t="s">
        <v>283</v>
      </c>
      <c r="E235" s="117">
        <v>0</v>
      </c>
      <c r="F235" s="116" t="s">
        <v>150</v>
      </c>
      <c r="G235" s="116" t="s">
        <v>148</v>
      </c>
      <c r="H235" s="117"/>
      <c r="I235" s="118">
        <f>I236</f>
        <v>1180</v>
      </c>
    </row>
    <row r="236" spans="1:28" ht="63" x14ac:dyDescent="0.25">
      <c r="A236" s="88" t="s">
        <v>353</v>
      </c>
      <c r="B236" s="116" t="s">
        <v>217</v>
      </c>
      <c r="C236" s="116" t="s">
        <v>145</v>
      </c>
      <c r="D236" s="116" t="s">
        <v>283</v>
      </c>
      <c r="E236" s="117">
        <v>1</v>
      </c>
      <c r="F236" s="116" t="s">
        <v>150</v>
      </c>
      <c r="G236" s="116" t="s">
        <v>148</v>
      </c>
      <c r="H236" s="117"/>
      <c r="I236" s="118">
        <f>I237+I240+I243</f>
        <v>1180</v>
      </c>
    </row>
    <row r="237" spans="1:28" ht="31.5" x14ac:dyDescent="0.25">
      <c r="A237" s="88" t="s">
        <v>302</v>
      </c>
      <c r="B237" s="116" t="s">
        <v>217</v>
      </c>
      <c r="C237" s="116" t="s">
        <v>145</v>
      </c>
      <c r="D237" s="116" t="s">
        <v>283</v>
      </c>
      <c r="E237" s="117">
        <v>1</v>
      </c>
      <c r="F237" s="116" t="s">
        <v>141</v>
      </c>
      <c r="G237" s="116" t="s">
        <v>148</v>
      </c>
      <c r="H237" s="117"/>
      <c r="I237" s="118">
        <f>I238</f>
        <v>780</v>
      </c>
    </row>
    <row r="238" spans="1:28" ht="110.25" x14ac:dyDescent="0.25">
      <c r="A238" s="88" t="s">
        <v>354</v>
      </c>
      <c r="B238" s="116" t="s">
        <v>217</v>
      </c>
      <c r="C238" s="116" t="s">
        <v>145</v>
      </c>
      <c r="D238" s="116" t="s">
        <v>283</v>
      </c>
      <c r="E238" s="117">
        <v>1</v>
      </c>
      <c r="F238" s="116" t="s">
        <v>141</v>
      </c>
      <c r="G238" s="116" t="s">
        <v>304</v>
      </c>
      <c r="H238" s="117"/>
      <c r="I238" s="118">
        <f>I239</f>
        <v>780</v>
      </c>
    </row>
    <row r="239" spans="1:28" ht="47.25" x14ac:dyDescent="0.25">
      <c r="A239" s="88" t="s">
        <v>156</v>
      </c>
      <c r="B239" s="116" t="s">
        <v>217</v>
      </c>
      <c r="C239" s="116" t="s">
        <v>145</v>
      </c>
      <c r="D239" s="116" t="s">
        <v>283</v>
      </c>
      <c r="E239" s="117">
        <v>1</v>
      </c>
      <c r="F239" s="116" t="s">
        <v>141</v>
      </c>
      <c r="G239" s="116" t="s">
        <v>304</v>
      </c>
      <c r="H239" s="117">
        <v>240</v>
      </c>
      <c r="I239" s="118">
        <f>'Приложение 10'!J241</f>
        <v>780</v>
      </c>
    </row>
    <row r="240" spans="1:28" ht="31.5" x14ac:dyDescent="0.25">
      <c r="A240" s="88" t="s">
        <v>355</v>
      </c>
      <c r="B240" s="116" t="s">
        <v>217</v>
      </c>
      <c r="C240" s="116" t="s">
        <v>145</v>
      </c>
      <c r="D240" s="116" t="s">
        <v>283</v>
      </c>
      <c r="E240" s="117">
        <v>1</v>
      </c>
      <c r="F240" s="116" t="s">
        <v>213</v>
      </c>
      <c r="G240" s="116" t="s">
        <v>148</v>
      </c>
      <c r="H240" s="117"/>
      <c r="I240" s="118">
        <f>I241</f>
        <v>400</v>
      </c>
    </row>
    <row r="241" spans="1:9" ht="110.25" x14ac:dyDescent="0.25">
      <c r="A241" s="88" t="s">
        <v>354</v>
      </c>
      <c r="B241" s="116" t="s">
        <v>217</v>
      </c>
      <c r="C241" s="116" t="s">
        <v>145</v>
      </c>
      <c r="D241" s="116" t="s">
        <v>283</v>
      </c>
      <c r="E241" s="117">
        <v>1</v>
      </c>
      <c r="F241" s="116" t="s">
        <v>213</v>
      </c>
      <c r="G241" s="116" t="s">
        <v>304</v>
      </c>
      <c r="H241" s="117"/>
      <c r="I241" s="118">
        <f>I242</f>
        <v>400</v>
      </c>
    </row>
    <row r="242" spans="1:9" ht="47.25" x14ac:dyDescent="0.25">
      <c r="A242" s="88" t="s">
        <v>156</v>
      </c>
      <c r="B242" s="116" t="s">
        <v>217</v>
      </c>
      <c r="C242" s="116" t="s">
        <v>145</v>
      </c>
      <c r="D242" s="116" t="s">
        <v>283</v>
      </c>
      <c r="E242" s="117">
        <v>1</v>
      </c>
      <c r="F242" s="116" t="s">
        <v>213</v>
      </c>
      <c r="G242" s="116" t="s">
        <v>304</v>
      </c>
      <c r="H242" s="117">
        <v>240</v>
      </c>
      <c r="I242" s="118">
        <f>'Приложение 10'!J244</f>
        <v>400</v>
      </c>
    </row>
    <row r="243" spans="1:9" ht="126" hidden="1" x14ac:dyDescent="0.25">
      <c r="A243" s="88" t="s">
        <v>356</v>
      </c>
      <c r="B243" s="116" t="s">
        <v>217</v>
      </c>
      <c r="C243" s="116" t="s">
        <v>145</v>
      </c>
      <c r="D243" s="116" t="s">
        <v>283</v>
      </c>
      <c r="E243" s="117">
        <v>1</v>
      </c>
      <c r="F243" s="116" t="s">
        <v>145</v>
      </c>
      <c r="G243" s="116" t="s">
        <v>148</v>
      </c>
      <c r="H243" s="117"/>
      <c r="I243" s="118">
        <f>I244</f>
        <v>0</v>
      </c>
    </row>
    <row r="244" spans="1:9" ht="110.25" hidden="1" x14ac:dyDescent="0.25">
      <c r="A244" s="88" t="s">
        <v>354</v>
      </c>
      <c r="B244" s="116" t="s">
        <v>217</v>
      </c>
      <c r="C244" s="116" t="s">
        <v>145</v>
      </c>
      <c r="D244" s="116" t="s">
        <v>283</v>
      </c>
      <c r="E244" s="117">
        <v>1</v>
      </c>
      <c r="F244" s="116" t="s">
        <v>145</v>
      </c>
      <c r="G244" s="116" t="s">
        <v>304</v>
      </c>
      <c r="H244" s="117"/>
      <c r="I244" s="118">
        <f>I245</f>
        <v>0</v>
      </c>
    </row>
    <row r="245" spans="1:9" s="85" customFormat="1" ht="31.5" hidden="1" x14ac:dyDescent="0.25">
      <c r="A245" s="129" t="s">
        <v>173</v>
      </c>
      <c r="B245" s="116" t="s">
        <v>217</v>
      </c>
      <c r="C245" s="116" t="s">
        <v>145</v>
      </c>
      <c r="D245" s="116" t="s">
        <v>283</v>
      </c>
      <c r="E245" s="117">
        <v>1</v>
      </c>
      <c r="F245" s="116" t="s">
        <v>145</v>
      </c>
      <c r="G245" s="116" t="s">
        <v>304</v>
      </c>
      <c r="H245" s="117">
        <v>540</v>
      </c>
      <c r="I245" s="118">
        <f>'Приложение 10'!J247</f>
        <v>0</v>
      </c>
    </row>
    <row r="246" spans="1:9" ht="31.5" x14ac:dyDescent="0.25">
      <c r="A246" s="88" t="s">
        <v>357</v>
      </c>
      <c r="B246" s="116" t="s">
        <v>217</v>
      </c>
      <c r="C246" s="116" t="s">
        <v>217</v>
      </c>
      <c r="D246" s="116" t="s">
        <v>150</v>
      </c>
      <c r="E246" s="117">
        <v>0</v>
      </c>
      <c r="F246" s="116" t="s">
        <v>150</v>
      </c>
      <c r="G246" s="116" t="s">
        <v>148</v>
      </c>
      <c r="H246" s="117"/>
      <c r="I246" s="118">
        <f>I247+I253</f>
        <v>20970.399999999998</v>
      </c>
    </row>
    <row r="247" spans="1:9" ht="63" x14ac:dyDescent="0.25">
      <c r="A247" s="114" t="s">
        <v>596</v>
      </c>
      <c r="B247" s="116" t="s">
        <v>217</v>
      </c>
      <c r="C247" s="116" t="s">
        <v>217</v>
      </c>
      <c r="D247" s="116" t="s">
        <v>145</v>
      </c>
      <c r="E247" s="117">
        <v>0</v>
      </c>
      <c r="F247" s="116" t="s">
        <v>150</v>
      </c>
      <c r="G247" s="116" t="s">
        <v>148</v>
      </c>
      <c r="H247" s="117"/>
      <c r="I247" s="118">
        <f>I248</f>
        <v>20444.399999999998</v>
      </c>
    </row>
    <row r="248" spans="1:9" ht="15.75" x14ac:dyDescent="0.25">
      <c r="A248" s="88" t="s">
        <v>358</v>
      </c>
      <c r="B248" s="116" t="s">
        <v>217</v>
      </c>
      <c r="C248" s="116" t="s">
        <v>217</v>
      </c>
      <c r="D248" s="116" t="s">
        <v>145</v>
      </c>
      <c r="E248" s="117">
        <v>4</v>
      </c>
      <c r="F248" s="116" t="s">
        <v>150</v>
      </c>
      <c r="G248" s="116" t="s">
        <v>148</v>
      </c>
      <c r="H248" s="117"/>
      <c r="I248" s="118">
        <f>I249</f>
        <v>20444.399999999998</v>
      </c>
    </row>
    <row r="249" spans="1:9" ht="31.5" x14ac:dyDescent="0.25">
      <c r="A249" s="88" t="s">
        <v>359</v>
      </c>
      <c r="B249" s="116" t="s">
        <v>217</v>
      </c>
      <c r="C249" s="116" t="s">
        <v>217</v>
      </c>
      <c r="D249" s="116" t="s">
        <v>145</v>
      </c>
      <c r="E249" s="117">
        <v>4</v>
      </c>
      <c r="F249" s="116" t="s">
        <v>150</v>
      </c>
      <c r="G249" s="116" t="s">
        <v>360</v>
      </c>
      <c r="H249" s="117"/>
      <c r="I249" s="118">
        <f>SUM(I250:I252)</f>
        <v>20444.399999999998</v>
      </c>
    </row>
    <row r="250" spans="1:9" ht="31.5" x14ac:dyDescent="0.25">
      <c r="A250" s="114" t="s">
        <v>361</v>
      </c>
      <c r="B250" s="116" t="s">
        <v>217</v>
      </c>
      <c r="C250" s="116" t="s">
        <v>217</v>
      </c>
      <c r="D250" s="116" t="s">
        <v>145</v>
      </c>
      <c r="E250" s="117">
        <v>4</v>
      </c>
      <c r="F250" s="116" t="s">
        <v>150</v>
      </c>
      <c r="G250" s="116" t="s">
        <v>360</v>
      </c>
      <c r="H250" s="117">
        <v>110</v>
      </c>
      <c r="I250" s="118">
        <f>'Приложение 10'!J252</f>
        <v>17245.599999999999</v>
      </c>
    </row>
    <row r="251" spans="1:9" ht="47.25" x14ac:dyDescent="0.25">
      <c r="A251" s="88" t="s">
        <v>156</v>
      </c>
      <c r="B251" s="116" t="s">
        <v>217</v>
      </c>
      <c r="C251" s="116" t="s">
        <v>217</v>
      </c>
      <c r="D251" s="116" t="s">
        <v>145</v>
      </c>
      <c r="E251" s="117">
        <v>4</v>
      </c>
      <c r="F251" s="116" t="s">
        <v>150</v>
      </c>
      <c r="G251" s="116" t="s">
        <v>360</v>
      </c>
      <c r="H251" s="117">
        <v>240</v>
      </c>
      <c r="I251" s="118">
        <f>'Приложение 10'!J253</f>
        <v>3151.8</v>
      </c>
    </row>
    <row r="252" spans="1:9" s="85" customFormat="1" ht="15.75" x14ac:dyDescent="0.25">
      <c r="A252" s="114" t="s">
        <v>157</v>
      </c>
      <c r="B252" s="116" t="s">
        <v>217</v>
      </c>
      <c r="C252" s="116" t="s">
        <v>217</v>
      </c>
      <c r="D252" s="116" t="s">
        <v>145</v>
      </c>
      <c r="E252" s="117">
        <v>4</v>
      </c>
      <c r="F252" s="116" t="s">
        <v>150</v>
      </c>
      <c r="G252" s="116" t="s">
        <v>360</v>
      </c>
      <c r="H252" s="117">
        <v>850</v>
      </c>
      <c r="I252" s="118">
        <f>'Приложение 10'!J254</f>
        <v>47</v>
      </c>
    </row>
    <row r="253" spans="1:9" ht="63" x14ac:dyDescent="0.25">
      <c r="A253" s="114" t="s">
        <v>206</v>
      </c>
      <c r="B253" s="116" t="s">
        <v>217</v>
      </c>
      <c r="C253" s="116" t="s">
        <v>217</v>
      </c>
      <c r="D253" s="116" t="s">
        <v>184</v>
      </c>
      <c r="E253" s="117">
        <v>0</v>
      </c>
      <c r="F253" s="116" t="s">
        <v>150</v>
      </c>
      <c r="G253" s="116" t="s">
        <v>148</v>
      </c>
      <c r="H253" s="117"/>
      <c r="I253" s="118">
        <f>I254</f>
        <v>526</v>
      </c>
    </row>
    <row r="254" spans="1:9" ht="31.5" x14ac:dyDescent="0.25">
      <c r="A254" s="114" t="s">
        <v>362</v>
      </c>
      <c r="B254" s="116" t="s">
        <v>217</v>
      </c>
      <c r="C254" s="116" t="s">
        <v>217</v>
      </c>
      <c r="D254" s="116" t="s">
        <v>184</v>
      </c>
      <c r="E254" s="117">
        <v>2</v>
      </c>
      <c r="F254" s="116" t="s">
        <v>150</v>
      </c>
      <c r="G254" s="116" t="s">
        <v>148</v>
      </c>
      <c r="H254" s="117"/>
      <c r="I254" s="118">
        <f>I255+I258+I261</f>
        <v>526</v>
      </c>
    </row>
    <row r="255" spans="1:9" ht="15.75" x14ac:dyDescent="0.25">
      <c r="A255" s="114" t="s">
        <v>208</v>
      </c>
      <c r="B255" s="116" t="s">
        <v>217</v>
      </c>
      <c r="C255" s="116" t="s">
        <v>217</v>
      </c>
      <c r="D255" s="116" t="s">
        <v>184</v>
      </c>
      <c r="E255" s="117">
        <v>2</v>
      </c>
      <c r="F255" s="116" t="s">
        <v>141</v>
      </c>
      <c r="G255" s="116" t="s">
        <v>148</v>
      </c>
      <c r="H255" s="117"/>
      <c r="I255" s="118">
        <f>I256</f>
        <v>50</v>
      </c>
    </row>
    <row r="256" spans="1:9" ht="63" x14ac:dyDescent="0.25">
      <c r="A256" s="88" t="s">
        <v>209</v>
      </c>
      <c r="B256" s="116" t="s">
        <v>217</v>
      </c>
      <c r="C256" s="116" t="s">
        <v>217</v>
      </c>
      <c r="D256" s="116" t="s">
        <v>184</v>
      </c>
      <c r="E256" s="116" t="s">
        <v>180</v>
      </c>
      <c r="F256" s="116" t="s">
        <v>141</v>
      </c>
      <c r="G256" s="116" t="s">
        <v>211</v>
      </c>
      <c r="H256" s="116"/>
      <c r="I256" s="118">
        <f>I257</f>
        <v>50</v>
      </c>
    </row>
    <row r="257" spans="1:9" ht="47.25" x14ac:dyDescent="0.25">
      <c r="A257" s="88" t="s">
        <v>156</v>
      </c>
      <c r="B257" s="116" t="s">
        <v>217</v>
      </c>
      <c r="C257" s="116" t="s">
        <v>217</v>
      </c>
      <c r="D257" s="116" t="s">
        <v>184</v>
      </c>
      <c r="E257" s="116" t="s">
        <v>180</v>
      </c>
      <c r="F257" s="116" t="s">
        <v>141</v>
      </c>
      <c r="G257" s="116" t="s">
        <v>211</v>
      </c>
      <c r="H257" s="116" t="s">
        <v>164</v>
      </c>
      <c r="I257" s="118">
        <f>'Приложение 10'!J259</f>
        <v>50</v>
      </c>
    </row>
    <row r="258" spans="1:9" ht="15.75" x14ac:dyDescent="0.25">
      <c r="A258" s="114" t="s">
        <v>363</v>
      </c>
      <c r="B258" s="116" t="s">
        <v>217</v>
      </c>
      <c r="C258" s="116" t="s">
        <v>217</v>
      </c>
      <c r="D258" s="116" t="s">
        <v>184</v>
      </c>
      <c r="E258" s="117">
        <v>2</v>
      </c>
      <c r="F258" s="116" t="s">
        <v>213</v>
      </c>
      <c r="G258" s="116"/>
      <c r="H258" s="117"/>
      <c r="I258" s="118">
        <f>I259</f>
        <v>466</v>
      </c>
    </row>
    <row r="259" spans="1:9" ht="63" x14ac:dyDescent="0.25">
      <c r="A259" s="88" t="s">
        <v>209</v>
      </c>
      <c r="B259" s="116" t="s">
        <v>217</v>
      </c>
      <c r="C259" s="116" t="s">
        <v>217</v>
      </c>
      <c r="D259" s="116" t="s">
        <v>184</v>
      </c>
      <c r="E259" s="116" t="s">
        <v>180</v>
      </c>
      <c r="F259" s="116" t="s">
        <v>213</v>
      </c>
      <c r="G259" s="116" t="s">
        <v>211</v>
      </c>
      <c r="H259" s="116"/>
      <c r="I259" s="118">
        <f>I260</f>
        <v>466</v>
      </c>
    </row>
    <row r="260" spans="1:9" ht="47.25" x14ac:dyDescent="0.25">
      <c r="A260" s="88" t="s">
        <v>156</v>
      </c>
      <c r="B260" s="116" t="s">
        <v>217</v>
      </c>
      <c r="C260" s="116" t="s">
        <v>217</v>
      </c>
      <c r="D260" s="116" t="s">
        <v>184</v>
      </c>
      <c r="E260" s="116" t="s">
        <v>180</v>
      </c>
      <c r="F260" s="116" t="s">
        <v>213</v>
      </c>
      <c r="G260" s="116" t="s">
        <v>211</v>
      </c>
      <c r="H260" s="116" t="s">
        <v>164</v>
      </c>
      <c r="I260" s="118">
        <f>'Приложение 10'!J262</f>
        <v>466</v>
      </c>
    </row>
    <row r="261" spans="1:9" ht="31.5" x14ac:dyDescent="0.25">
      <c r="A261" s="114" t="s">
        <v>218</v>
      </c>
      <c r="B261" s="116" t="s">
        <v>217</v>
      </c>
      <c r="C261" s="116" t="s">
        <v>217</v>
      </c>
      <c r="D261" s="116" t="s">
        <v>184</v>
      </c>
      <c r="E261" s="116" t="s">
        <v>180</v>
      </c>
      <c r="F261" s="116" t="s">
        <v>145</v>
      </c>
      <c r="G261" s="116" t="s">
        <v>148</v>
      </c>
      <c r="H261" s="116"/>
      <c r="I261" s="118">
        <f>I262</f>
        <v>10</v>
      </c>
    </row>
    <row r="262" spans="1:9" ht="63" x14ac:dyDescent="0.25">
      <c r="A262" s="88" t="s">
        <v>209</v>
      </c>
      <c r="B262" s="116" t="s">
        <v>217</v>
      </c>
      <c r="C262" s="116" t="s">
        <v>217</v>
      </c>
      <c r="D262" s="116" t="s">
        <v>184</v>
      </c>
      <c r="E262" s="116" t="s">
        <v>180</v>
      </c>
      <c r="F262" s="116" t="s">
        <v>145</v>
      </c>
      <c r="G262" s="116" t="s">
        <v>211</v>
      </c>
      <c r="H262" s="116"/>
      <c r="I262" s="118">
        <f>I263</f>
        <v>10</v>
      </c>
    </row>
    <row r="263" spans="1:9" ht="47.25" x14ac:dyDescent="0.25">
      <c r="A263" s="88" t="s">
        <v>156</v>
      </c>
      <c r="B263" s="116" t="s">
        <v>217</v>
      </c>
      <c r="C263" s="116" t="s">
        <v>217</v>
      </c>
      <c r="D263" s="116" t="s">
        <v>184</v>
      </c>
      <c r="E263" s="116" t="s">
        <v>180</v>
      </c>
      <c r="F263" s="116" t="s">
        <v>145</v>
      </c>
      <c r="G263" s="116" t="s">
        <v>211</v>
      </c>
      <c r="H263" s="116" t="s">
        <v>164</v>
      </c>
      <c r="I263" s="118">
        <f>'Приложение 10'!J265</f>
        <v>10</v>
      </c>
    </row>
    <row r="264" spans="1:9" ht="15.75" x14ac:dyDescent="0.25">
      <c r="A264" s="125" t="s">
        <v>432</v>
      </c>
      <c r="B264" s="116" t="s">
        <v>184</v>
      </c>
      <c r="C264" s="116"/>
      <c r="D264" s="116"/>
      <c r="E264" s="117"/>
      <c r="F264" s="116"/>
      <c r="G264" s="116"/>
      <c r="H264" s="117"/>
      <c r="I264" s="124">
        <f>I265+I269</f>
        <v>130</v>
      </c>
    </row>
    <row r="265" spans="1:9" ht="31.5" x14ac:dyDescent="0.25">
      <c r="A265" s="126" t="s">
        <v>364</v>
      </c>
      <c r="B265" s="116" t="s">
        <v>184</v>
      </c>
      <c r="C265" s="116" t="s">
        <v>217</v>
      </c>
      <c r="D265" s="116"/>
      <c r="E265" s="117"/>
      <c r="F265" s="116"/>
      <c r="G265" s="116"/>
      <c r="H265" s="117"/>
      <c r="I265" s="118">
        <f>I266</f>
        <v>30</v>
      </c>
    </row>
    <row r="266" spans="1:9" ht="141.75" x14ac:dyDescent="0.25">
      <c r="A266" s="114" t="s">
        <v>365</v>
      </c>
      <c r="B266" s="116" t="s">
        <v>184</v>
      </c>
      <c r="C266" s="116" t="s">
        <v>217</v>
      </c>
      <c r="D266" s="116" t="s">
        <v>254</v>
      </c>
      <c r="E266" s="117">
        <v>0</v>
      </c>
      <c r="F266" s="116" t="s">
        <v>150</v>
      </c>
      <c r="G266" s="116" t="s">
        <v>148</v>
      </c>
      <c r="H266" s="117"/>
      <c r="I266" s="118">
        <f>I267</f>
        <v>30</v>
      </c>
    </row>
    <row r="267" spans="1:9" ht="31.5" x14ac:dyDescent="0.25">
      <c r="A267" s="88" t="s">
        <v>366</v>
      </c>
      <c r="B267" s="116" t="s">
        <v>184</v>
      </c>
      <c r="C267" s="116" t="s">
        <v>217</v>
      </c>
      <c r="D267" s="116" t="s">
        <v>254</v>
      </c>
      <c r="E267" s="117">
        <v>0</v>
      </c>
      <c r="F267" s="116" t="s">
        <v>150</v>
      </c>
      <c r="G267" s="116" t="s">
        <v>367</v>
      </c>
      <c r="H267" s="117"/>
      <c r="I267" s="118">
        <f>I268</f>
        <v>30</v>
      </c>
    </row>
    <row r="268" spans="1:9" ht="47.25" x14ac:dyDescent="0.25">
      <c r="A268" s="88" t="s">
        <v>156</v>
      </c>
      <c r="B268" s="116" t="s">
        <v>184</v>
      </c>
      <c r="C268" s="116" t="s">
        <v>217</v>
      </c>
      <c r="D268" s="116" t="s">
        <v>254</v>
      </c>
      <c r="E268" s="117">
        <v>0</v>
      </c>
      <c r="F268" s="116" t="s">
        <v>150</v>
      </c>
      <c r="G268" s="116" t="s">
        <v>367</v>
      </c>
      <c r="H268" s="117">
        <v>240</v>
      </c>
      <c r="I268" s="118">
        <f>'Приложение 10'!J270</f>
        <v>30</v>
      </c>
    </row>
    <row r="269" spans="1:9" ht="15.75" x14ac:dyDescent="0.25">
      <c r="A269" s="114" t="s">
        <v>368</v>
      </c>
      <c r="B269" s="116" t="s">
        <v>184</v>
      </c>
      <c r="C269" s="116" t="s">
        <v>184</v>
      </c>
      <c r="D269" s="116"/>
      <c r="E269" s="117"/>
      <c r="F269" s="116"/>
      <c r="G269" s="116"/>
      <c r="H269" s="117"/>
      <c r="I269" s="124">
        <f>I270</f>
        <v>100</v>
      </c>
    </row>
    <row r="270" spans="1:9" ht="63" x14ac:dyDescent="0.25">
      <c r="A270" s="88" t="s">
        <v>598</v>
      </c>
      <c r="B270" s="116" t="s">
        <v>184</v>
      </c>
      <c r="C270" s="116" t="s">
        <v>184</v>
      </c>
      <c r="D270" s="116" t="s">
        <v>179</v>
      </c>
      <c r="E270" s="117">
        <v>0</v>
      </c>
      <c r="F270" s="116" t="s">
        <v>150</v>
      </c>
      <c r="G270" s="116" t="s">
        <v>148</v>
      </c>
      <c r="H270" s="117"/>
      <c r="I270" s="124">
        <f>I271</f>
        <v>100</v>
      </c>
    </row>
    <row r="271" spans="1:9" ht="15.75" x14ac:dyDescent="0.25">
      <c r="A271" s="114" t="s">
        <v>368</v>
      </c>
      <c r="B271" s="116" t="s">
        <v>184</v>
      </c>
      <c r="C271" s="116" t="s">
        <v>184</v>
      </c>
      <c r="D271" s="116" t="s">
        <v>179</v>
      </c>
      <c r="E271" s="117">
        <v>1</v>
      </c>
      <c r="F271" s="116" t="s">
        <v>150</v>
      </c>
      <c r="G271" s="116" t="s">
        <v>148</v>
      </c>
      <c r="H271" s="117"/>
      <c r="I271" s="124">
        <f>I272+I274</f>
        <v>100</v>
      </c>
    </row>
    <row r="272" spans="1:9" ht="31.5" x14ac:dyDescent="0.25">
      <c r="A272" s="114" t="s">
        <v>369</v>
      </c>
      <c r="B272" s="116" t="s">
        <v>184</v>
      </c>
      <c r="C272" s="116" t="s">
        <v>184</v>
      </c>
      <c r="D272" s="116" t="s">
        <v>179</v>
      </c>
      <c r="E272" s="117">
        <v>1</v>
      </c>
      <c r="F272" s="116" t="s">
        <v>150</v>
      </c>
      <c r="G272" s="116" t="s">
        <v>370</v>
      </c>
      <c r="H272" s="117"/>
      <c r="I272" s="124">
        <f>I273</f>
        <v>100</v>
      </c>
    </row>
    <row r="273" spans="1:9" ht="31.5" x14ac:dyDescent="0.25">
      <c r="A273" s="114" t="s">
        <v>361</v>
      </c>
      <c r="B273" s="116" t="s">
        <v>184</v>
      </c>
      <c r="C273" s="116" t="s">
        <v>184</v>
      </c>
      <c r="D273" s="116" t="s">
        <v>179</v>
      </c>
      <c r="E273" s="117">
        <v>1</v>
      </c>
      <c r="F273" s="116" t="s">
        <v>150</v>
      </c>
      <c r="G273" s="116" t="s">
        <v>370</v>
      </c>
      <c r="H273" s="117">
        <v>110</v>
      </c>
      <c r="I273" s="124">
        <f>'Приложение 10'!J275</f>
        <v>100</v>
      </c>
    </row>
    <row r="274" spans="1:9" ht="15.75" hidden="1" x14ac:dyDescent="0.25">
      <c r="A274" s="114" t="s">
        <v>371</v>
      </c>
      <c r="B274" s="116" t="s">
        <v>184</v>
      </c>
      <c r="C274" s="116" t="s">
        <v>184</v>
      </c>
      <c r="D274" s="116" t="s">
        <v>179</v>
      </c>
      <c r="E274" s="117">
        <v>1</v>
      </c>
      <c r="F274" s="116" t="s">
        <v>150</v>
      </c>
      <c r="G274" s="116" t="s">
        <v>372</v>
      </c>
      <c r="H274" s="117"/>
      <c r="I274" s="124">
        <f>I275</f>
        <v>0</v>
      </c>
    </row>
    <row r="275" spans="1:9" ht="47.25" hidden="1" x14ac:dyDescent="0.25">
      <c r="A275" s="88" t="s">
        <v>156</v>
      </c>
      <c r="B275" s="116" t="s">
        <v>184</v>
      </c>
      <c r="C275" s="116" t="s">
        <v>184</v>
      </c>
      <c r="D275" s="116" t="s">
        <v>179</v>
      </c>
      <c r="E275" s="117">
        <v>1</v>
      </c>
      <c r="F275" s="116" t="s">
        <v>150</v>
      </c>
      <c r="G275" s="116" t="s">
        <v>372</v>
      </c>
      <c r="H275" s="117">
        <v>240</v>
      </c>
      <c r="I275" s="124">
        <f>'Приложение 10'!J277</f>
        <v>0</v>
      </c>
    </row>
    <row r="276" spans="1:9" ht="15.75" x14ac:dyDescent="0.25">
      <c r="A276" s="125" t="s">
        <v>433</v>
      </c>
      <c r="B276" s="116" t="s">
        <v>219</v>
      </c>
      <c r="C276" s="116"/>
      <c r="D276" s="116"/>
      <c r="E276" s="117"/>
      <c r="F276" s="116"/>
      <c r="G276" s="116"/>
      <c r="H276" s="117"/>
      <c r="I276" s="124">
        <f>I277+I309</f>
        <v>18577.400000000001</v>
      </c>
    </row>
    <row r="277" spans="1:9" s="85" customFormat="1" ht="15.75" x14ac:dyDescent="0.25">
      <c r="A277" s="114" t="s">
        <v>373</v>
      </c>
      <c r="B277" s="116" t="s">
        <v>219</v>
      </c>
      <c r="C277" s="117" t="s">
        <v>141</v>
      </c>
      <c r="D277" s="116" t="s">
        <v>142</v>
      </c>
      <c r="E277" s="117"/>
      <c r="F277" s="116"/>
      <c r="G277" s="116"/>
      <c r="H277" s="117" t="s">
        <v>143</v>
      </c>
      <c r="I277" s="124">
        <f>I301+I278+I289+I297</f>
        <v>17607.400000000001</v>
      </c>
    </row>
    <row r="278" spans="1:9" s="85" customFormat="1" ht="63" x14ac:dyDescent="0.25">
      <c r="A278" s="88" t="s">
        <v>598</v>
      </c>
      <c r="B278" s="116" t="s">
        <v>219</v>
      </c>
      <c r="C278" s="116" t="s">
        <v>141</v>
      </c>
      <c r="D278" s="116" t="s">
        <v>179</v>
      </c>
      <c r="E278" s="117">
        <v>0</v>
      </c>
      <c r="F278" s="116" t="s">
        <v>150</v>
      </c>
      <c r="G278" s="116" t="s">
        <v>148</v>
      </c>
      <c r="H278" s="117"/>
      <c r="I278" s="124">
        <f>I279+I284</f>
        <v>16130</v>
      </c>
    </row>
    <row r="279" spans="1:9" s="85" customFormat="1" ht="15.75" x14ac:dyDescent="0.25">
      <c r="A279" s="88" t="s">
        <v>374</v>
      </c>
      <c r="B279" s="116" t="s">
        <v>219</v>
      </c>
      <c r="C279" s="116" t="s">
        <v>141</v>
      </c>
      <c r="D279" s="116" t="s">
        <v>179</v>
      </c>
      <c r="E279" s="117">
        <v>2</v>
      </c>
      <c r="F279" s="116" t="s">
        <v>150</v>
      </c>
      <c r="G279" s="116" t="s">
        <v>148</v>
      </c>
      <c r="H279" s="117"/>
      <c r="I279" s="124">
        <f>I280</f>
        <v>4137.8</v>
      </c>
    </row>
    <row r="280" spans="1:9" s="85" customFormat="1" ht="31.5" x14ac:dyDescent="0.25">
      <c r="A280" s="88" t="s">
        <v>359</v>
      </c>
      <c r="B280" s="116" t="s">
        <v>219</v>
      </c>
      <c r="C280" s="116" t="s">
        <v>141</v>
      </c>
      <c r="D280" s="116" t="s">
        <v>179</v>
      </c>
      <c r="E280" s="117">
        <v>2</v>
      </c>
      <c r="F280" s="116" t="s">
        <v>150</v>
      </c>
      <c r="G280" s="116" t="s">
        <v>360</v>
      </c>
      <c r="H280" s="117"/>
      <c r="I280" s="124">
        <f>SUM(I281:I283)</f>
        <v>4137.8</v>
      </c>
    </row>
    <row r="281" spans="1:9" s="85" customFormat="1" ht="31.5" x14ac:dyDescent="0.25">
      <c r="A281" s="114" t="s">
        <v>361</v>
      </c>
      <c r="B281" s="116" t="s">
        <v>219</v>
      </c>
      <c r="C281" s="116" t="s">
        <v>141</v>
      </c>
      <c r="D281" s="116" t="s">
        <v>179</v>
      </c>
      <c r="E281" s="117">
        <v>2</v>
      </c>
      <c r="F281" s="116" t="s">
        <v>150</v>
      </c>
      <c r="G281" s="116" t="s">
        <v>360</v>
      </c>
      <c r="H281" s="117">
        <v>110</v>
      </c>
      <c r="I281" s="124">
        <f>'Приложение 10'!J283</f>
        <v>1841.4</v>
      </c>
    </row>
    <row r="282" spans="1:9" s="85" customFormat="1" ht="47.25" x14ac:dyDescent="0.25">
      <c r="A282" s="88" t="s">
        <v>156</v>
      </c>
      <c r="B282" s="116" t="s">
        <v>219</v>
      </c>
      <c r="C282" s="116" t="s">
        <v>141</v>
      </c>
      <c r="D282" s="116" t="s">
        <v>179</v>
      </c>
      <c r="E282" s="117">
        <v>2</v>
      </c>
      <c r="F282" s="116" t="s">
        <v>150</v>
      </c>
      <c r="G282" s="116" t="s">
        <v>360</v>
      </c>
      <c r="H282" s="117">
        <v>240</v>
      </c>
      <c r="I282" s="124">
        <f>'Приложение 10'!J284</f>
        <v>2276.4</v>
      </c>
    </row>
    <row r="283" spans="1:9" s="85" customFormat="1" ht="15.75" x14ac:dyDescent="0.25">
      <c r="A283" s="114" t="s">
        <v>157</v>
      </c>
      <c r="B283" s="116" t="s">
        <v>219</v>
      </c>
      <c r="C283" s="116" t="s">
        <v>141</v>
      </c>
      <c r="D283" s="116" t="s">
        <v>179</v>
      </c>
      <c r="E283" s="117">
        <v>2</v>
      </c>
      <c r="F283" s="116" t="s">
        <v>150</v>
      </c>
      <c r="G283" s="116" t="s">
        <v>360</v>
      </c>
      <c r="H283" s="117">
        <v>850</v>
      </c>
      <c r="I283" s="124">
        <f>'Приложение 10'!J285</f>
        <v>20</v>
      </c>
    </row>
    <row r="284" spans="1:9" s="85" customFormat="1" ht="31.5" x14ac:dyDescent="0.25">
      <c r="A284" s="88" t="s">
        <v>375</v>
      </c>
      <c r="B284" s="116" t="s">
        <v>219</v>
      </c>
      <c r="C284" s="116" t="s">
        <v>141</v>
      </c>
      <c r="D284" s="116" t="s">
        <v>179</v>
      </c>
      <c r="E284" s="117">
        <v>5</v>
      </c>
      <c r="F284" s="116" t="s">
        <v>150</v>
      </c>
      <c r="G284" s="116" t="s">
        <v>148</v>
      </c>
      <c r="H284" s="117"/>
      <c r="I284" s="124">
        <f>I285+I287</f>
        <v>11992.199999999999</v>
      </c>
    </row>
    <row r="285" spans="1:9" s="85" customFormat="1" ht="31.5" x14ac:dyDescent="0.25">
      <c r="A285" s="88" t="s">
        <v>359</v>
      </c>
      <c r="B285" s="116" t="s">
        <v>219</v>
      </c>
      <c r="C285" s="116" t="s">
        <v>141</v>
      </c>
      <c r="D285" s="116" t="s">
        <v>179</v>
      </c>
      <c r="E285" s="117">
        <v>5</v>
      </c>
      <c r="F285" s="116" t="s">
        <v>150</v>
      </c>
      <c r="G285" s="116" t="s">
        <v>360</v>
      </c>
      <c r="H285" s="117"/>
      <c r="I285" s="124">
        <f>I286</f>
        <v>11992.199999999999</v>
      </c>
    </row>
    <row r="286" spans="1:9" s="85" customFormat="1" ht="15.75" x14ac:dyDescent="0.25">
      <c r="A286" s="114" t="s">
        <v>376</v>
      </c>
      <c r="B286" s="116" t="s">
        <v>219</v>
      </c>
      <c r="C286" s="116" t="s">
        <v>141</v>
      </c>
      <c r="D286" s="116" t="s">
        <v>179</v>
      </c>
      <c r="E286" s="117">
        <v>5</v>
      </c>
      <c r="F286" s="116" t="s">
        <v>150</v>
      </c>
      <c r="G286" s="116" t="s">
        <v>360</v>
      </c>
      <c r="H286" s="117">
        <v>620</v>
      </c>
      <c r="I286" s="124">
        <f>'Приложение 10'!J288</f>
        <v>11992.199999999999</v>
      </c>
    </row>
    <row r="287" spans="1:9" s="85" customFormat="1" ht="110.25" hidden="1" x14ac:dyDescent="0.25">
      <c r="A287" s="114" t="s">
        <v>377</v>
      </c>
      <c r="B287" s="116" t="s">
        <v>219</v>
      </c>
      <c r="C287" s="116" t="s">
        <v>141</v>
      </c>
      <c r="D287" s="116" t="s">
        <v>179</v>
      </c>
      <c r="E287" s="117">
        <v>5</v>
      </c>
      <c r="F287" s="116" t="s">
        <v>150</v>
      </c>
      <c r="G287" s="116" t="s">
        <v>378</v>
      </c>
      <c r="H287" s="117"/>
      <c r="I287" s="124">
        <f>I288</f>
        <v>0</v>
      </c>
    </row>
    <row r="288" spans="1:9" s="85" customFormat="1" ht="31.5" hidden="1" x14ac:dyDescent="0.25">
      <c r="A288" s="114" t="s">
        <v>173</v>
      </c>
      <c r="B288" s="116" t="s">
        <v>219</v>
      </c>
      <c r="C288" s="116" t="s">
        <v>141</v>
      </c>
      <c r="D288" s="116" t="s">
        <v>179</v>
      </c>
      <c r="E288" s="117">
        <v>5</v>
      </c>
      <c r="F288" s="116" t="s">
        <v>150</v>
      </c>
      <c r="G288" s="116" t="s">
        <v>378</v>
      </c>
      <c r="H288" s="117">
        <v>540</v>
      </c>
      <c r="I288" s="124">
        <f>'Приложение 10'!J290</f>
        <v>0</v>
      </c>
    </row>
    <row r="289" spans="1:9" s="85" customFormat="1" ht="63" x14ac:dyDescent="0.25">
      <c r="A289" s="114" t="s">
        <v>592</v>
      </c>
      <c r="B289" s="116" t="s">
        <v>219</v>
      </c>
      <c r="C289" s="116" t="s">
        <v>141</v>
      </c>
      <c r="D289" s="116" t="s">
        <v>184</v>
      </c>
      <c r="E289" s="117">
        <v>0</v>
      </c>
      <c r="F289" s="116" t="s">
        <v>150</v>
      </c>
      <c r="G289" s="116" t="s">
        <v>148</v>
      </c>
      <c r="H289" s="117"/>
      <c r="I289" s="118">
        <f>I290</f>
        <v>15</v>
      </c>
    </row>
    <row r="290" spans="1:9" s="85" customFormat="1" ht="31.5" x14ac:dyDescent="0.25">
      <c r="A290" s="114" t="s">
        <v>379</v>
      </c>
      <c r="B290" s="116" t="s">
        <v>219</v>
      </c>
      <c r="C290" s="116" t="s">
        <v>141</v>
      </c>
      <c r="D290" s="116" t="s">
        <v>184</v>
      </c>
      <c r="E290" s="117">
        <v>3</v>
      </c>
      <c r="F290" s="116" t="s">
        <v>150</v>
      </c>
      <c r="G290" s="116" t="s">
        <v>148</v>
      </c>
      <c r="H290" s="117"/>
      <c r="I290" s="118">
        <f>I292+I294</f>
        <v>15</v>
      </c>
    </row>
    <row r="291" spans="1:9" ht="15.75" x14ac:dyDescent="0.25">
      <c r="A291" s="114" t="s">
        <v>208</v>
      </c>
      <c r="B291" s="116" t="s">
        <v>219</v>
      </c>
      <c r="C291" s="116" t="s">
        <v>141</v>
      </c>
      <c r="D291" s="116" t="s">
        <v>184</v>
      </c>
      <c r="E291" s="117">
        <v>3</v>
      </c>
      <c r="F291" s="116" t="s">
        <v>141</v>
      </c>
      <c r="G291" s="116" t="s">
        <v>148</v>
      </c>
      <c r="H291" s="117"/>
      <c r="I291" s="118">
        <f>I292</f>
        <v>10</v>
      </c>
    </row>
    <row r="292" spans="1:9" ht="63" x14ac:dyDescent="0.25">
      <c r="A292" s="88" t="s">
        <v>209</v>
      </c>
      <c r="B292" s="116" t="s">
        <v>219</v>
      </c>
      <c r="C292" s="116" t="s">
        <v>141</v>
      </c>
      <c r="D292" s="116" t="s">
        <v>184</v>
      </c>
      <c r="E292" s="116" t="s">
        <v>380</v>
      </c>
      <c r="F292" s="116" t="s">
        <v>141</v>
      </c>
      <c r="G292" s="116" t="s">
        <v>211</v>
      </c>
      <c r="H292" s="116"/>
      <c r="I292" s="118">
        <f>I293</f>
        <v>10</v>
      </c>
    </row>
    <row r="293" spans="1:9" ht="47.25" x14ac:dyDescent="0.25">
      <c r="A293" s="88" t="s">
        <v>156</v>
      </c>
      <c r="B293" s="116" t="s">
        <v>219</v>
      </c>
      <c r="C293" s="116" t="s">
        <v>141</v>
      </c>
      <c r="D293" s="116" t="s">
        <v>184</v>
      </c>
      <c r="E293" s="116" t="s">
        <v>380</v>
      </c>
      <c r="F293" s="116" t="s">
        <v>141</v>
      </c>
      <c r="G293" s="116" t="s">
        <v>211</v>
      </c>
      <c r="H293" s="116" t="s">
        <v>164</v>
      </c>
      <c r="I293" s="118">
        <f>'Приложение 10'!J295</f>
        <v>10</v>
      </c>
    </row>
    <row r="294" spans="1:9" ht="31.5" x14ac:dyDescent="0.25">
      <c r="A294" s="114" t="s">
        <v>218</v>
      </c>
      <c r="B294" s="116" t="s">
        <v>219</v>
      </c>
      <c r="C294" s="116" t="s">
        <v>141</v>
      </c>
      <c r="D294" s="116" t="s">
        <v>184</v>
      </c>
      <c r="E294" s="117">
        <v>3</v>
      </c>
      <c r="F294" s="116" t="s">
        <v>213</v>
      </c>
      <c r="G294" s="116" t="s">
        <v>148</v>
      </c>
      <c r="H294" s="117"/>
      <c r="I294" s="118">
        <f>I295</f>
        <v>5</v>
      </c>
    </row>
    <row r="295" spans="1:9" s="85" customFormat="1" ht="63" x14ac:dyDescent="0.25">
      <c r="A295" s="88" t="s">
        <v>209</v>
      </c>
      <c r="B295" s="116" t="s">
        <v>219</v>
      </c>
      <c r="C295" s="116" t="s">
        <v>141</v>
      </c>
      <c r="D295" s="116" t="s">
        <v>184</v>
      </c>
      <c r="E295" s="116" t="s">
        <v>380</v>
      </c>
      <c r="F295" s="116" t="s">
        <v>213</v>
      </c>
      <c r="G295" s="116" t="s">
        <v>211</v>
      </c>
      <c r="H295" s="116"/>
      <c r="I295" s="118">
        <f>I296</f>
        <v>5</v>
      </c>
    </row>
    <row r="296" spans="1:9" ht="47.25" x14ac:dyDescent="0.25">
      <c r="A296" s="88" t="s">
        <v>156</v>
      </c>
      <c r="B296" s="116" t="s">
        <v>219</v>
      </c>
      <c r="C296" s="116" t="s">
        <v>141</v>
      </c>
      <c r="D296" s="116" t="s">
        <v>184</v>
      </c>
      <c r="E296" s="116" t="s">
        <v>380</v>
      </c>
      <c r="F296" s="116" t="s">
        <v>213</v>
      </c>
      <c r="G296" s="116" t="s">
        <v>211</v>
      </c>
      <c r="H296" s="116" t="s">
        <v>164</v>
      </c>
      <c r="I296" s="118">
        <f>'Приложение 10'!J298</f>
        <v>5</v>
      </c>
    </row>
    <row r="297" spans="1:9" ht="78.75" x14ac:dyDescent="0.25">
      <c r="A297" s="114" t="s">
        <v>599</v>
      </c>
      <c r="B297" s="116" t="s">
        <v>219</v>
      </c>
      <c r="C297" s="116" t="s">
        <v>141</v>
      </c>
      <c r="D297" s="116" t="s">
        <v>279</v>
      </c>
      <c r="E297" s="117">
        <v>0</v>
      </c>
      <c r="F297" s="116" t="s">
        <v>150</v>
      </c>
      <c r="G297" s="116" t="s">
        <v>148</v>
      </c>
      <c r="H297" s="117"/>
      <c r="I297" s="118">
        <f>I298</f>
        <v>500</v>
      </c>
    </row>
    <row r="298" spans="1:9" ht="15.75" x14ac:dyDescent="0.25">
      <c r="A298" s="88" t="s">
        <v>381</v>
      </c>
      <c r="B298" s="116" t="s">
        <v>219</v>
      </c>
      <c r="C298" s="116" t="s">
        <v>141</v>
      </c>
      <c r="D298" s="116" t="s">
        <v>279</v>
      </c>
      <c r="E298" s="116" t="s">
        <v>147</v>
      </c>
      <c r="F298" s="116" t="s">
        <v>141</v>
      </c>
      <c r="G298" s="116" t="s">
        <v>148</v>
      </c>
      <c r="H298" s="116"/>
      <c r="I298" s="118">
        <f>I299</f>
        <v>500</v>
      </c>
    </row>
    <row r="299" spans="1:9" ht="31.5" x14ac:dyDescent="0.25">
      <c r="A299" s="88" t="s">
        <v>382</v>
      </c>
      <c r="B299" s="116" t="s">
        <v>219</v>
      </c>
      <c r="C299" s="116" t="s">
        <v>141</v>
      </c>
      <c r="D299" s="116" t="s">
        <v>279</v>
      </c>
      <c r="E299" s="116" t="s">
        <v>147</v>
      </c>
      <c r="F299" s="116" t="s">
        <v>141</v>
      </c>
      <c r="G299" s="116" t="s">
        <v>383</v>
      </c>
      <c r="H299" s="116"/>
      <c r="I299" s="118">
        <f>I300</f>
        <v>500</v>
      </c>
    </row>
    <row r="300" spans="1:9" ht="47.25" x14ac:dyDescent="0.25">
      <c r="A300" s="88" t="s">
        <v>156</v>
      </c>
      <c r="B300" s="116" t="s">
        <v>219</v>
      </c>
      <c r="C300" s="116" t="s">
        <v>141</v>
      </c>
      <c r="D300" s="116" t="s">
        <v>279</v>
      </c>
      <c r="E300" s="116" t="s">
        <v>147</v>
      </c>
      <c r="F300" s="116" t="s">
        <v>141</v>
      </c>
      <c r="G300" s="116" t="s">
        <v>383</v>
      </c>
      <c r="H300" s="116" t="s">
        <v>164</v>
      </c>
      <c r="I300" s="118">
        <f>'Приложение 10'!J302</f>
        <v>500</v>
      </c>
    </row>
    <row r="301" spans="1:9" ht="15.75" x14ac:dyDescent="0.25">
      <c r="A301" s="88" t="s">
        <v>248</v>
      </c>
      <c r="B301" s="116" t="s">
        <v>219</v>
      </c>
      <c r="C301" s="116" t="s">
        <v>141</v>
      </c>
      <c r="D301" s="116" t="s">
        <v>249</v>
      </c>
      <c r="E301" s="117">
        <v>0</v>
      </c>
      <c r="F301" s="116" t="s">
        <v>147</v>
      </c>
      <c r="G301" s="116" t="s">
        <v>148</v>
      </c>
      <c r="H301" s="117"/>
      <c r="I301" s="124">
        <f>I302</f>
        <v>962.4</v>
      </c>
    </row>
    <row r="302" spans="1:9" ht="15.75" x14ac:dyDescent="0.25">
      <c r="A302" s="88" t="s">
        <v>250</v>
      </c>
      <c r="B302" s="116" t="s">
        <v>219</v>
      </c>
      <c r="C302" s="116" t="s">
        <v>141</v>
      </c>
      <c r="D302" s="116" t="s">
        <v>249</v>
      </c>
      <c r="E302" s="117">
        <v>9</v>
      </c>
      <c r="F302" s="116" t="s">
        <v>147</v>
      </c>
      <c r="G302" s="116" t="s">
        <v>148</v>
      </c>
      <c r="H302" s="117"/>
      <c r="I302" s="124">
        <f>I303+I305+I308</f>
        <v>962.4</v>
      </c>
    </row>
    <row r="303" spans="1:9" ht="94.5" x14ac:dyDescent="0.25">
      <c r="A303" s="88" t="s">
        <v>384</v>
      </c>
      <c r="B303" s="116" t="s">
        <v>219</v>
      </c>
      <c r="C303" s="116" t="s">
        <v>141</v>
      </c>
      <c r="D303" s="116" t="s">
        <v>249</v>
      </c>
      <c r="E303" s="117">
        <v>9</v>
      </c>
      <c r="F303" s="116" t="s">
        <v>150</v>
      </c>
      <c r="G303" s="116" t="s">
        <v>385</v>
      </c>
      <c r="H303" s="117"/>
      <c r="I303" s="124">
        <f>I304</f>
        <v>390.1</v>
      </c>
    </row>
    <row r="304" spans="1:9" ht="31.5" x14ac:dyDescent="0.25">
      <c r="A304" s="88" t="s">
        <v>386</v>
      </c>
      <c r="B304" s="116" t="s">
        <v>219</v>
      </c>
      <c r="C304" s="116" t="s">
        <v>141</v>
      </c>
      <c r="D304" s="116" t="s">
        <v>249</v>
      </c>
      <c r="E304" s="117">
        <v>9</v>
      </c>
      <c r="F304" s="116" t="s">
        <v>150</v>
      </c>
      <c r="G304" s="116" t="s">
        <v>385</v>
      </c>
      <c r="H304" s="117">
        <v>110</v>
      </c>
      <c r="I304" s="124">
        <f>'Приложение 10'!J306</f>
        <v>390.1</v>
      </c>
    </row>
    <row r="305" spans="1:9" ht="31.5" x14ac:dyDescent="0.25">
      <c r="A305" s="88" t="s">
        <v>387</v>
      </c>
      <c r="B305" s="116" t="s">
        <v>219</v>
      </c>
      <c r="C305" s="116" t="s">
        <v>141</v>
      </c>
      <c r="D305" s="116" t="s">
        <v>249</v>
      </c>
      <c r="E305" s="117">
        <v>9</v>
      </c>
      <c r="F305" s="116" t="s">
        <v>150</v>
      </c>
      <c r="G305" s="116" t="s">
        <v>388</v>
      </c>
      <c r="H305" s="117"/>
      <c r="I305" s="124">
        <f>I306</f>
        <v>534.29999999999995</v>
      </c>
    </row>
    <row r="306" spans="1:9" ht="31.5" x14ac:dyDescent="0.25">
      <c r="A306" s="114" t="s">
        <v>376</v>
      </c>
      <c r="B306" s="116" t="s">
        <v>219</v>
      </c>
      <c r="C306" s="116" t="s">
        <v>141</v>
      </c>
      <c r="D306" s="116" t="s">
        <v>249</v>
      </c>
      <c r="E306" s="117">
        <v>9</v>
      </c>
      <c r="F306" s="116" t="s">
        <v>150</v>
      </c>
      <c r="G306" s="116" t="s">
        <v>388</v>
      </c>
      <c r="H306" s="117">
        <v>620</v>
      </c>
      <c r="I306" s="124">
        <f>'Приложение 10'!J308</f>
        <v>534.29999999999995</v>
      </c>
    </row>
    <row r="307" spans="1:9" ht="47.25" x14ac:dyDescent="0.25">
      <c r="A307" s="125" t="s">
        <v>389</v>
      </c>
      <c r="B307" s="116" t="s">
        <v>219</v>
      </c>
      <c r="C307" s="116" t="s">
        <v>141</v>
      </c>
      <c r="D307" s="116" t="s">
        <v>249</v>
      </c>
      <c r="E307" s="117">
        <v>9</v>
      </c>
      <c r="F307" s="116" t="s">
        <v>150</v>
      </c>
      <c r="G307" s="116" t="s">
        <v>390</v>
      </c>
      <c r="H307" s="117"/>
      <c r="I307" s="124">
        <f>I308</f>
        <v>38</v>
      </c>
    </row>
    <row r="308" spans="1:9" ht="31.5" x14ac:dyDescent="0.25">
      <c r="A308" s="114" t="s">
        <v>361</v>
      </c>
      <c r="B308" s="116" t="s">
        <v>219</v>
      </c>
      <c r="C308" s="116" t="s">
        <v>141</v>
      </c>
      <c r="D308" s="116" t="s">
        <v>249</v>
      </c>
      <c r="E308" s="117">
        <v>9</v>
      </c>
      <c r="F308" s="116" t="s">
        <v>150</v>
      </c>
      <c r="G308" s="116" t="s">
        <v>390</v>
      </c>
      <c r="H308" s="117">
        <v>110</v>
      </c>
      <c r="I308" s="124">
        <f>'Приложение 10'!J310</f>
        <v>38</v>
      </c>
    </row>
    <row r="309" spans="1:9" ht="31.5" x14ac:dyDescent="0.25">
      <c r="A309" s="114" t="s">
        <v>391</v>
      </c>
      <c r="B309" s="116" t="s">
        <v>219</v>
      </c>
      <c r="C309" s="116" t="s">
        <v>159</v>
      </c>
      <c r="D309" s="116"/>
      <c r="E309" s="117"/>
      <c r="F309" s="116"/>
      <c r="G309" s="116"/>
      <c r="H309" s="117"/>
      <c r="I309" s="118">
        <f>I310</f>
        <v>970</v>
      </c>
    </row>
    <row r="310" spans="1:9" ht="63" x14ac:dyDescent="0.25">
      <c r="A310" s="88" t="s">
        <v>598</v>
      </c>
      <c r="B310" s="116" t="s">
        <v>219</v>
      </c>
      <c r="C310" s="116" t="s">
        <v>159</v>
      </c>
      <c r="D310" s="116" t="s">
        <v>179</v>
      </c>
      <c r="E310" s="117">
        <v>0</v>
      </c>
      <c r="F310" s="116" t="s">
        <v>150</v>
      </c>
      <c r="G310" s="116" t="s">
        <v>148</v>
      </c>
      <c r="H310" s="117"/>
      <c r="I310" s="118">
        <f>I311</f>
        <v>970</v>
      </c>
    </row>
    <row r="311" spans="1:9" ht="15.75" x14ac:dyDescent="0.25">
      <c r="A311" s="88" t="s">
        <v>392</v>
      </c>
      <c r="B311" s="116" t="s">
        <v>219</v>
      </c>
      <c r="C311" s="116" t="s">
        <v>159</v>
      </c>
      <c r="D311" s="116" t="s">
        <v>179</v>
      </c>
      <c r="E311" s="117">
        <v>3</v>
      </c>
      <c r="F311" s="116" t="s">
        <v>150</v>
      </c>
      <c r="G311" s="116" t="s">
        <v>148</v>
      </c>
      <c r="H311" s="117"/>
      <c r="I311" s="118">
        <f>I312+I314+I316</f>
        <v>970</v>
      </c>
    </row>
    <row r="312" spans="1:9" ht="31.5" x14ac:dyDescent="0.25">
      <c r="A312" s="88" t="s">
        <v>393</v>
      </c>
      <c r="B312" s="116" t="s">
        <v>219</v>
      </c>
      <c r="C312" s="116" t="s">
        <v>159</v>
      </c>
      <c r="D312" s="116" t="s">
        <v>179</v>
      </c>
      <c r="E312" s="117">
        <v>3</v>
      </c>
      <c r="F312" s="116" t="s">
        <v>150</v>
      </c>
      <c r="G312" s="116" t="s">
        <v>394</v>
      </c>
      <c r="H312" s="117"/>
      <c r="I312" s="118">
        <f>I313</f>
        <v>100</v>
      </c>
    </row>
    <row r="313" spans="1:9" ht="15.75" x14ac:dyDescent="0.25">
      <c r="A313" s="88" t="s">
        <v>395</v>
      </c>
      <c r="B313" s="116" t="s">
        <v>219</v>
      </c>
      <c r="C313" s="116" t="s">
        <v>159</v>
      </c>
      <c r="D313" s="116" t="s">
        <v>179</v>
      </c>
      <c r="E313" s="117">
        <v>3</v>
      </c>
      <c r="F313" s="116" t="s">
        <v>150</v>
      </c>
      <c r="G313" s="116" t="s">
        <v>394</v>
      </c>
      <c r="H313" s="117">
        <v>350</v>
      </c>
      <c r="I313" s="118">
        <f>'Приложение 10'!J315</f>
        <v>100</v>
      </c>
    </row>
    <row r="314" spans="1:9" ht="31.5" x14ac:dyDescent="0.25">
      <c r="A314" s="88" t="s">
        <v>396</v>
      </c>
      <c r="B314" s="116" t="s">
        <v>219</v>
      </c>
      <c r="C314" s="116" t="s">
        <v>159</v>
      </c>
      <c r="D314" s="116" t="s">
        <v>179</v>
      </c>
      <c r="E314" s="117">
        <v>3</v>
      </c>
      <c r="F314" s="116" t="s">
        <v>150</v>
      </c>
      <c r="G314" s="116" t="s">
        <v>397</v>
      </c>
      <c r="H314" s="117"/>
      <c r="I314" s="118">
        <f>I315</f>
        <v>500</v>
      </c>
    </row>
    <row r="315" spans="1:9" ht="47.25" x14ac:dyDescent="0.25">
      <c r="A315" s="88" t="s">
        <v>156</v>
      </c>
      <c r="B315" s="116" t="s">
        <v>219</v>
      </c>
      <c r="C315" s="116" t="s">
        <v>159</v>
      </c>
      <c r="D315" s="116" t="s">
        <v>179</v>
      </c>
      <c r="E315" s="117">
        <v>3</v>
      </c>
      <c r="F315" s="116" t="s">
        <v>150</v>
      </c>
      <c r="G315" s="116" t="s">
        <v>397</v>
      </c>
      <c r="H315" s="117">
        <v>240</v>
      </c>
      <c r="I315" s="118">
        <f>'Приложение 10'!J317</f>
        <v>500</v>
      </c>
    </row>
    <row r="316" spans="1:9" ht="15.75" x14ac:dyDescent="0.25">
      <c r="A316" s="88" t="s">
        <v>371</v>
      </c>
      <c r="B316" s="116" t="s">
        <v>219</v>
      </c>
      <c r="C316" s="116" t="s">
        <v>159</v>
      </c>
      <c r="D316" s="116" t="s">
        <v>179</v>
      </c>
      <c r="E316" s="117">
        <v>3</v>
      </c>
      <c r="F316" s="116" t="s">
        <v>150</v>
      </c>
      <c r="G316" s="116" t="s">
        <v>372</v>
      </c>
      <c r="H316" s="117"/>
      <c r="I316" s="118">
        <f>I317</f>
        <v>370</v>
      </c>
    </row>
    <row r="317" spans="1:9" ht="47.25" x14ac:dyDescent="0.25">
      <c r="A317" s="88" t="s">
        <v>156</v>
      </c>
      <c r="B317" s="116" t="s">
        <v>219</v>
      </c>
      <c r="C317" s="116" t="s">
        <v>159</v>
      </c>
      <c r="D317" s="116" t="s">
        <v>179</v>
      </c>
      <c r="E317" s="117">
        <v>3</v>
      </c>
      <c r="F317" s="116" t="s">
        <v>150</v>
      </c>
      <c r="G317" s="116" t="s">
        <v>372</v>
      </c>
      <c r="H317" s="117">
        <v>240</v>
      </c>
      <c r="I317" s="118">
        <f>'Приложение 10'!J319</f>
        <v>370</v>
      </c>
    </row>
    <row r="318" spans="1:9" ht="15.75" x14ac:dyDescent="0.25">
      <c r="A318" s="125" t="s">
        <v>434</v>
      </c>
      <c r="B318" s="116">
        <v>10</v>
      </c>
      <c r="C318" s="116"/>
      <c r="D318" s="116"/>
      <c r="E318" s="117"/>
      <c r="F318" s="116"/>
      <c r="G318" s="116"/>
      <c r="H318" s="117"/>
      <c r="I318" s="118">
        <f>I319</f>
        <v>550</v>
      </c>
    </row>
    <row r="319" spans="1:9" ht="15.75" x14ac:dyDescent="0.25">
      <c r="A319" s="114" t="s">
        <v>398</v>
      </c>
      <c r="B319" s="116" t="s">
        <v>279</v>
      </c>
      <c r="C319" s="116" t="s">
        <v>145</v>
      </c>
      <c r="D319" s="116"/>
      <c r="E319" s="116"/>
      <c r="F319" s="116"/>
      <c r="G319" s="116"/>
      <c r="H319" s="117"/>
      <c r="I319" s="118">
        <f>I320+I324</f>
        <v>550</v>
      </c>
    </row>
    <row r="320" spans="1:9" ht="31.5" x14ac:dyDescent="0.25">
      <c r="A320" s="88" t="s">
        <v>399</v>
      </c>
      <c r="B320" s="116" t="s">
        <v>279</v>
      </c>
      <c r="C320" s="116" t="s">
        <v>145</v>
      </c>
      <c r="D320" s="116" t="s">
        <v>400</v>
      </c>
      <c r="E320" s="117">
        <v>0</v>
      </c>
      <c r="F320" s="116" t="s">
        <v>150</v>
      </c>
      <c r="G320" s="116" t="s">
        <v>148</v>
      </c>
      <c r="H320" s="117"/>
      <c r="I320" s="118">
        <f>I321</f>
        <v>500</v>
      </c>
    </row>
    <row r="321" spans="1:9" ht="31.5" x14ac:dyDescent="0.25">
      <c r="A321" s="88" t="s">
        <v>401</v>
      </c>
      <c r="B321" s="116" t="s">
        <v>279</v>
      </c>
      <c r="C321" s="116" t="s">
        <v>145</v>
      </c>
      <c r="D321" s="116" t="s">
        <v>400</v>
      </c>
      <c r="E321" s="117">
        <v>3</v>
      </c>
      <c r="F321" s="116" t="s">
        <v>150</v>
      </c>
      <c r="G321" s="116" t="s">
        <v>148</v>
      </c>
      <c r="H321" s="117"/>
      <c r="I321" s="118">
        <f>I322</f>
        <v>500</v>
      </c>
    </row>
    <row r="322" spans="1:9" ht="47.25" x14ac:dyDescent="0.25">
      <c r="A322" s="88" t="s">
        <v>402</v>
      </c>
      <c r="B322" s="116" t="s">
        <v>279</v>
      </c>
      <c r="C322" s="116" t="s">
        <v>145</v>
      </c>
      <c r="D322" s="116" t="s">
        <v>400</v>
      </c>
      <c r="E322" s="117">
        <v>3</v>
      </c>
      <c r="F322" s="116" t="s">
        <v>150</v>
      </c>
      <c r="G322" s="116" t="s">
        <v>403</v>
      </c>
      <c r="H322" s="117"/>
      <c r="I322" s="118">
        <f>I323</f>
        <v>500</v>
      </c>
    </row>
    <row r="323" spans="1:9" ht="63" x14ac:dyDescent="0.25">
      <c r="A323" s="88" t="s">
        <v>311</v>
      </c>
      <c r="B323" s="116" t="s">
        <v>279</v>
      </c>
      <c r="C323" s="116" t="s">
        <v>145</v>
      </c>
      <c r="D323" s="116" t="s">
        <v>400</v>
      </c>
      <c r="E323" s="117">
        <v>3</v>
      </c>
      <c r="F323" s="116" t="s">
        <v>150</v>
      </c>
      <c r="G323" s="116" t="s">
        <v>403</v>
      </c>
      <c r="H323" s="117">
        <v>810</v>
      </c>
      <c r="I323" s="118">
        <f>'Приложение 10'!J325</f>
        <v>500</v>
      </c>
    </row>
    <row r="324" spans="1:9" ht="15.75" x14ac:dyDescent="0.25">
      <c r="A324" s="88" t="s">
        <v>248</v>
      </c>
      <c r="B324" s="116" t="s">
        <v>279</v>
      </c>
      <c r="C324" s="116" t="s">
        <v>145</v>
      </c>
      <c r="D324" s="116" t="s">
        <v>249</v>
      </c>
      <c r="E324" s="117">
        <v>0</v>
      </c>
      <c r="F324" s="116" t="s">
        <v>150</v>
      </c>
      <c r="G324" s="116" t="s">
        <v>148</v>
      </c>
      <c r="H324" s="117"/>
      <c r="I324" s="118">
        <f>I325</f>
        <v>50</v>
      </c>
    </row>
    <row r="325" spans="1:9" ht="15.75" x14ac:dyDescent="0.25">
      <c r="A325" s="88" t="s">
        <v>250</v>
      </c>
      <c r="B325" s="116" t="s">
        <v>279</v>
      </c>
      <c r="C325" s="116" t="s">
        <v>145</v>
      </c>
      <c r="D325" s="116" t="s">
        <v>249</v>
      </c>
      <c r="E325" s="117">
        <v>9</v>
      </c>
      <c r="F325" s="116" t="s">
        <v>150</v>
      </c>
      <c r="G325" s="116" t="s">
        <v>148</v>
      </c>
      <c r="H325" s="117"/>
      <c r="I325" s="118">
        <f>I326</f>
        <v>50</v>
      </c>
    </row>
    <row r="326" spans="1:9" ht="15.75" x14ac:dyDescent="0.25">
      <c r="A326" s="88" t="s">
        <v>404</v>
      </c>
      <c r="B326" s="116" t="s">
        <v>279</v>
      </c>
      <c r="C326" s="116" t="s">
        <v>145</v>
      </c>
      <c r="D326" s="116" t="s">
        <v>249</v>
      </c>
      <c r="E326" s="117">
        <v>9</v>
      </c>
      <c r="F326" s="116" t="s">
        <v>150</v>
      </c>
      <c r="G326" s="116" t="s">
        <v>405</v>
      </c>
      <c r="H326" s="117"/>
      <c r="I326" s="124">
        <f>I327</f>
        <v>50</v>
      </c>
    </row>
    <row r="327" spans="1:9" ht="31.5" x14ac:dyDescent="0.25">
      <c r="A327" s="88" t="s">
        <v>406</v>
      </c>
      <c r="B327" s="116" t="s">
        <v>279</v>
      </c>
      <c r="C327" s="116" t="s">
        <v>145</v>
      </c>
      <c r="D327" s="116" t="s">
        <v>249</v>
      </c>
      <c r="E327" s="117">
        <v>9</v>
      </c>
      <c r="F327" s="116" t="s">
        <v>150</v>
      </c>
      <c r="G327" s="116" t="s">
        <v>405</v>
      </c>
      <c r="H327" s="117">
        <v>310</v>
      </c>
      <c r="I327" s="124">
        <f>'Приложение 10'!J329</f>
        <v>50</v>
      </c>
    </row>
    <row r="328" spans="1:9" ht="15.75" x14ac:dyDescent="0.25">
      <c r="A328" s="125" t="s">
        <v>435</v>
      </c>
      <c r="B328" s="116">
        <v>11</v>
      </c>
      <c r="C328" s="116"/>
      <c r="D328" s="116"/>
      <c r="E328" s="117"/>
      <c r="F328" s="116"/>
      <c r="G328" s="116"/>
      <c r="H328" s="117"/>
      <c r="I328" s="118">
        <f>I329</f>
        <v>3095</v>
      </c>
    </row>
    <row r="329" spans="1:9" ht="31.5" x14ac:dyDescent="0.25">
      <c r="A329" s="114" t="s">
        <v>407</v>
      </c>
      <c r="B329" s="116">
        <v>11</v>
      </c>
      <c r="C329" s="116" t="s">
        <v>217</v>
      </c>
      <c r="D329" s="116"/>
      <c r="E329" s="117"/>
      <c r="F329" s="116"/>
      <c r="G329" s="116"/>
      <c r="H329" s="117"/>
      <c r="I329" s="118">
        <f>I330</f>
        <v>3095</v>
      </c>
    </row>
    <row r="330" spans="1:9" ht="63" x14ac:dyDescent="0.25">
      <c r="A330" s="88" t="s">
        <v>598</v>
      </c>
      <c r="B330" s="116" t="s">
        <v>161</v>
      </c>
      <c r="C330" s="116" t="s">
        <v>217</v>
      </c>
      <c r="D330" s="116" t="s">
        <v>179</v>
      </c>
      <c r="E330" s="117">
        <v>0</v>
      </c>
      <c r="F330" s="116" t="s">
        <v>150</v>
      </c>
      <c r="G330" s="116" t="s">
        <v>148</v>
      </c>
      <c r="H330" s="117"/>
      <c r="I330" s="118">
        <f>I331</f>
        <v>3095</v>
      </c>
    </row>
    <row r="331" spans="1:9" ht="63" x14ac:dyDescent="0.25">
      <c r="A331" s="88" t="s">
        <v>408</v>
      </c>
      <c r="B331" s="116" t="s">
        <v>161</v>
      </c>
      <c r="C331" s="116" t="s">
        <v>217</v>
      </c>
      <c r="D331" s="116" t="s">
        <v>179</v>
      </c>
      <c r="E331" s="117">
        <v>4</v>
      </c>
      <c r="F331" s="116" t="s">
        <v>150</v>
      </c>
      <c r="G331" s="116" t="s">
        <v>148</v>
      </c>
      <c r="H331" s="117"/>
      <c r="I331" s="118">
        <f>I332+I334+I336</f>
        <v>3095</v>
      </c>
    </row>
    <row r="332" spans="1:9" ht="15.75" x14ac:dyDescent="0.25">
      <c r="A332" s="88" t="s">
        <v>409</v>
      </c>
      <c r="B332" s="116" t="s">
        <v>161</v>
      </c>
      <c r="C332" s="116" t="s">
        <v>217</v>
      </c>
      <c r="D332" s="116" t="s">
        <v>179</v>
      </c>
      <c r="E332" s="117">
        <v>4</v>
      </c>
      <c r="F332" s="116" t="s">
        <v>150</v>
      </c>
      <c r="G332" s="116" t="s">
        <v>410</v>
      </c>
      <c r="H332" s="117"/>
      <c r="I332" s="118">
        <f>I333</f>
        <v>275</v>
      </c>
    </row>
    <row r="333" spans="1:9" ht="47.25" x14ac:dyDescent="0.25">
      <c r="A333" s="88" t="s">
        <v>156</v>
      </c>
      <c r="B333" s="116" t="s">
        <v>161</v>
      </c>
      <c r="C333" s="116" t="s">
        <v>217</v>
      </c>
      <c r="D333" s="116" t="s">
        <v>179</v>
      </c>
      <c r="E333" s="117">
        <v>4</v>
      </c>
      <c r="F333" s="116" t="s">
        <v>150</v>
      </c>
      <c r="G333" s="116" t="s">
        <v>410</v>
      </c>
      <c r="H333" s="117">
        <v>240</v>
      </c>
      <c r="I333" s="118">
        <f>'Приложение 10'!J335</f>
        <v>275</v>
      </c>
    </row>
    <row r="334" spans="1:9" ht="15.75" x14ac:dyDescent="0.25">
      <c r="A334" s="88" t="s">
        <v>340</v>
      </c>
      <c r="B334" s="116" t="s">
        <v>161</v>
      </c>
      <c r="C334" s="116" t="s">
        <v>217</v>
      </c>
      <c r="D334" s="116" t="s">
        <v>179</v>
      </c>
      <c r="E334" s="117">
        <v>4</v>
      </c>
      <c r="F334" s="116" t="s">
        <v>150</v>
      </c>
      <c r="G334" s="116" t="s">
        <v>341</v>
      </c>
      <c r="H334" s="117"/>
      <c r="I334" s="118">
        <f>I335</f>
        <v>1320</v>
      </c>
    </row>
    <row r="335" spans="1:9" ht="47.25" x14ac:dyDescent="0.25">
      <c r="A335" s="88" t="s">
        <v>156</v>
      </c>
      <c r="B335" s="116" t="s">
        <v>161</v>
      </c>
      <c r="C335" s="116" t="s">
        <v>217</v>
      </c>
      <c r="D335" s="116" t="s">
        <v>179</v>
      </c>
      <c r="E335" s="117">
        <v>4</v>
      </c>
      <c r="F335" s="116" t="s">
        <v>150</v>
      </c>
      <c r="G335" s="116" t="s">
        <v>341</v>
      </c>
      <c r="H335" s="117">
        <v>240</v>
      </c>
      <c r="I335" s="118">
        <f>'Приложение 10'!J337</f>
        <v>1320</v>
      </c>
    </row>
    <row r="336" spans="1:9" ht="31.5" x14ac:dyDescent="0.25">
      <c r="A336" s="88" t="s">
        <v>411</v>
      </c>
      <c r="B336" s="116" t="s">
        <v>161</v>
      </c>
      <c r="C336" s="116" t="s">
        <v>217</v>
      </c>
      <c r="D336" s="116" t="s">
        <v>179</v>
      </c>
      <c r="E336" s="117">
        <v>4</v>
      </c>
      <c r="F336" s="116" t="s">
        <v>150</v>
      </c>
      <c r="G336" s="116" t="s">
        <v>412</v>
      </c>
      <c r="H336" s="117"/>
      <c r="I336" s="118">
        <f>I337</f>
        <v>1500</v>
      </c>
    </row>
    <row r="337" spans="1:9" ht="47.25" x14ac:dyDescent="0.25">
      <c r="A337" s="88" t="s">
        <v>156</v>
      </c>
      <c r="B337" s="116" t="s">
        <v>161</v>
      </c>
      <c r="C337" s="116" t="s">
        <v>217</v>
      </c>
      <c r="D337" s="116" t="s">
        <v>179</v>
      </c>
      <c r="E337" s="117">
        <v>4</v>
      </c>
      <c r="F337" s="116" t="s">
        <v>150</v>
      </c>
      <c r="G337" s="116" t="s">
        <v>412</v>
      </c>
      <c r="H337" s="117">
        <v>240</v>
      </c>
      <c r="I337" s="118">
        <f>'Приложение 10'!J339</f>
        <v>1500</v>
      </c>
    </row>
    <row r="338" spans="1:9" ht="15.75" x14ac:dyDescent="0.25">
      <c r="A338" s="125" t="s">
        <v>436</v>
      </c>
      <c r="B338" s="116" t="s">
        <v>284</v>
      </c>
      <c r="C338" s="116"/>
      <c r="D338" s="116"/>
      <c r="E338" s="117"/>
      <c r="F338" s="116"/>
      <c r="G338" s="116"/>
      <c r="H338" s="117"/>
      <c r="I338" s="118">
        <f>I339</f>
        <v>250</v>
      </c>
    </row>
    <row r="339" spans="1:9" ht="15.75" x14ac:dyDescent="0.25">
      <c r="A339" s="114" t="s">
        <v>413</v>
      </c>
      <c r="B339" s="116" t="s">
        <v>284</v>
      </c>
      <c r="C339" s="116" t="s">
        <v>213</v>
      </c>
      <c r="D339" s="116"/>
      <c r="E339" s="117"/>
      <c r="F339" s="116"/>
      <c r="G339" s="116"/>
      <c r="H339" s="117"/>
      <c r="I339" s="118">
        <f>I340</f>
        <v>250</v>
      </c>
    </row>
    <row r="340" spans="1:9" ht="78.75" x14ac:dyDescent="0.25">
      <c r="A340" s="88" t="s">
        <v>593</v>
      </c>
      <c r="B340" s="116" t="s">
        <v>284</v>
      </c>
      <c r="C340" s="116" t="s">
        <v>213</v>
      </c>
      <c r="D340" s="116" t="s">
        <v>161</v>
      </c>
      <c r="E340" s="117">
        <v>0</v>
      </c>
      <c r="F340" s="116" t="s">
        <v>150</v>
      </c>
      <c r="G340" s="116" t="s">
        <v>148</v>
      </c>
      <c r="H340" s="117"/>
      <c r="I340" s="118">
        <f>I341</f>
        <v>250</v>
      </c>
    </row>
    <row r="341" spans="1:9" ht="31.5" x14ac:dyDescent="0.25">
      <c r="A341" s="88" t="s">
        <v>162</v>
      </c>
      <c r="B341" s="116" t="s">
        <v>284</v>
      </c>
      <c r="C341" s="116" t="s">
        <v>213</v>
      </c>
      <c r="D341" s="116" t="s">
        <v>161</v>
      </c>
      <c r="E341" s="116" t="s">
        <v>147</v>
      </c>
      <c r="F341" s="116" t="s">
        <v>141</v>
      </c>
      <c r="G341" s="116" t="s">
        <v>148</v>
      </c>
      <c r="H341" s="116"/>
      <c r="I341" s="118">
        <f>I342</f>
        <v>250</v>
      </c>
    </row>
    <row r="342" spans="1:9" ht="31.5" x14ac:dyDescent="0.25">
      <c r="A342" s="88" t="s">
        <v>162</v>
      </c>
      <c r="B342" s="116" t="s">
        <v>284</v>
      </c>
      <c r="C342" s="116" t="s">
        <v>213</v>
      </c>
      <c r="D342" s="116" t="s">
        <v>161</v>
      </c>
      <c r="E342" s="116" t="s">
        <v>147</v>
      </c>
      <c r="F342" s="116" t="s">
        <v>141</v>
      </c>
      <c r="G342" s="116" t="s">
        <v>163</v>
      </c>
      <c r="H342" s="116"/>
      <c r="I342" s="118">
        <f>I343</f>
        <v>250</v>
      </c>
    </row>
    <row r="343" spans="1:9" ht="47.25" x14ac:dyDescent="0.25">
      <c r="A343" s="88" t="s">
        <v>156</v>
      </c>
      <c r="B343" s="116" t="s">
        <v>284</v>
      </c>
      <c r="C343" s="116" t="s">
        <v>213</v>
      </c>
      <c r="D343" s="116" t="s">
        <v>161</v>
      </c>
      <c r="E343" s="116" t="s">
        <v>147</v>
      </c>
      <c r="F343" s="116" t="s">
        <v>141</v>
      </c>
      <c r="G343" s="116" t="s">
        <v>163</v>
      </c>
      <c r="H343" s="116" t="s">
        <v>164</v>
      </c>
      <c r="I343" s="118">
        <f>'Приложение 10'!J345</f>
        <v>250</v>
      </c>
    </row>
    <row r="344" spans="1:9" ht="15.75" x14ac:dyDescent="0.25">
      <c r="A344" s="141" t="s">
        <v>414</v>
      </c>
      <c r="B344" s="151"/>
      <c r="C344" s="150"/>
      <c r="D344" s="151"/>
      <c r="E344" s="150"/>
      <c r="F344" s="151"/>
      <c r="G344" s="142"/>
      <c r="H344" s="142"/>
      <c r="I344" s="140">
        <f>I13+I115+I121+I156+I183+I264+I276+I318+I328+I338</f>
        <v>96340.5</v>
      </c>
    </row>
    <row r="345" spans="1:9" x14ac:dyDescent="0.25">
      <c r="A345" s="90"/>
      <c r="H345" s="76" t="s">
        <v>141</v>
      </c>
      <c r="I345" s="91">
        <f>I13</f>
        <v>14538.599999999999</v>
      </c>
    </row>
    <row r="346" spans="1:9" x14ac:dyDescent="0.25">
      <c r="A346" s="90"/>
      <c r="H346" s="76" t="s">
        <v>213</v>
      </c>
      <c r="I346" s="91">
        <f>I115</f>
        <v>436.7</v>
      </c>
    </row>
    <row r="347" spans="1:9" x14ac:dyDescent="0.25">
      <c r="A347" s="90"/>
      <c r="H347" s="76" t="s">
        <v>145</v>
      </c>
      <c r="I347" s="91">
        <f>I121</f>
        <v>536.9</v>
      </c>
    </row>
    <row r="348" spans="1:9" x14ac:dyDescent="0.25">
      <c r="A348" s="90"/>
      <c r="H348" s="76" t="s">
        <v>159</v>
      </c>
      <c r="I348" s="91">
        <f>I156</f>
        <v>15703.2</v>
      </c>
    </row>
    <row r="349" spans="1:9" x14ac:dyDescent="0.25">
      <c r="A349" s="90"/>
      <c r="H349" s="76" t="s">
        <v>217</v>
      </c>
      <c r="I349" s="91">
        <f>I183</f>
        <v>42522.7</v>
      </c>
    </row>
    <row r="350" spans="1:9" x14ac:dyDescent="0.25">
      <c r="A350" s="90"/>
      <c r="H350" s="76" t="s">
        <v>184</v>
      </c>
      <c r="I350" s="91">
        <f>I264</f>
        <v>130</v>
      </c>
    </row>
    <row r="351" spans="1:9" x14ac:dyDescent="0.25">
      <c r="A351" s="90"/>
      <c r="H351" s="76" t="s">
        <v>219</v>
      </c>
      <c r="I351" s="91">
        <f>I276</f>
        <v>18577.400000000001</v>
      </c>
    </row>
    <row r="352" spans="1:9" x14ac:dyDescent="0.25">
      <c r="A352" s="90"/>
      <c r="H352" s="76" t="s">
        <v>279</v>
      </c>
      <c r="I352" s="91">
        <f>I318</f>
        <v>550</v>
      </c>
    </row>
    <row r="353" spans="1:28" x14ac:dyDescent="0.25">
      <c r="A353" s="90"/>
      <c r="H353" s="76" t="s">
        <v>161</v>
      </c>
      <c r="I353" s="91">
        <f>I328</f>
        <v>3095</v>
      </c>
    </row>
    <row r="354" spans="1:28" x14ac:dyDescent="0.25">
      <c r="A354" s="90"/>
      <c r="H354" s="76" t="s">
        <v>284</v>
      </c>
      <c r="I354" s="91">
        <f>I338</f>
        <v>250</v>
      </c>
    </row>
    <row r="355" spans="1:28" x14ac:dyDescent="0.25">
      <c r="A355" s="90"/>
      <c r="H355" s="76" t="s">
        <v>249</v>
      </c>
      <c r="I355" s="91">
        <v>0</v>
      </c>
    </row>
    <row r="356" spans="1:28" x14ac:dyDescent="0.25">
      <c r="A356" s="90"/>
      <c r="H356" s="77" t="s">
        <v>439</v>
      </c>
      <c r="I356" s="91">
        <f>SUM(I345:I355)</f>
        <v>96340.5</v>
      </c>
    </row>
    <row r="357" spans="1:28" x14ac:dyDescent="0.25">
      <c r="A357" s="90"/>
      <c r="H357" s="77" t="s">
        <v>415</v>
      </c>
      <c r="I357" s="91">
        <f>'Приложение 4'!C34</f>
        <v>96340.5</v>
      </c>
    </row>
    <row r="358" spans="1:28" x14ac:dyDescent="0.25">
      <c r="A358" s="90"/>
      <c r="I358" s="91">
        <f>I357-I356</f>
        <v>0</v>
      </c>
    </row>
    <row r="359" spans="1:28" s="77" customFormat="1" x14ac:dyDescent="0.25">
      <c r="A359" s="90"/>
      <c r="B359" s="76"/>
      <c r="D359" s="76"/>
      <c r="F359" s="76"/>
      <c r="G359" s="76"/>
      <c r="I359" s="91"/>
      <c r="J359" s="75"/>
      <c r="K359" s="75"/>
      <c r="L359" s="75"/>
      <c r="M359" s="75"/>
      <c r="N359" s="75"/>
      <c r="O359" s="75"/>
      <c r="P359" s="75"/>
      <c r="Q359" s="75"/>
      <c r="R359" s="75"/>
      <c r="S359" s="75"/>
      <c r="T359" s="75"/>
      <c r="U359" s="75"/>
      <c r="V359" s="75"/>
      <c r="W359" s="75"/>
      <c r="X359" s="75"/>
      <c r="Y359" s="75"/>
      <c r="Z359" s="75"/>
      <c r="AA359" s="75"/>
      <c r="AB359" s="75"/>
    </row>
    <row r="360" spans="1:28" s="77" customFormat="1" x14ac:dyDescent="0.25">
      <c r="A360" s="90"/>
      <c r="B360" s="76"/>
      <c r="D360" s="76"/>
      <c r="F360" s="76"/>
      <c r="G360" s="76"/>
      <c r="I360" s="91"/>
      <c r="J360" s="75"/>
      <c r="K360" s="75"/>
      <c r="L360" s="75"/>
      <c r="M360" s="75"/>
      <c r="N360" s="75"/>
      <c r="O360" s="75"/>
      <c r="P360" s="75"/>
      <c r="Q360" s="75"/>
      <c r="R360" s="75"/>
      <c r="S360" s="75"/>
      <c r="T360" s="75"/>
      <c r="U360" s="75"/>
      <c r="V360" s="75"/>
      <c r="W360" s="75"/>
      <c r="X360" s="75"/>
      <c r="Y360" s="75"/>
      <c r="Z360" s="75"/>
      <c r="AA360" s="75"/>
      <c r="AB360" s="75"/>
    </row>
    <row r="361" spans="1:28" s="77" customFormat="1" x14ac:dyDescent="0.25">
      <c r="A361" s="90"/>
      <c r="B361" s="76"/>
      <c r="D361" s="76"/>
      <c r="F361" s="76"/>
      <c r="G361" s="76"/>
      <c r="I361" s="91"/>
      <c r="J361" s="75"/>
      <c r="K361" s="75"/>
      <c r="L361" s="75"/>
      <c r="M361" s="75"/>
      <c r="N361" s="75"/>
      <c r="O361" s="75"/>
      <c r="P361" s="75"/>
      <c r="Q361" s="75"/>
      <c r="R361" s="75"/>
      <c r="S361" s="75"/>
      <c r="T361" s="75"/>
      <c r="U361" s="75"/>
      <c r="V361" s="75"/>
      <c r="W361" s="75"/>
      <c r="X361" s="75"/>
      <c r="Y361" s="75"/>
      <c r="Z361" s="75"/>
      <c r="AA361" s="75"/>
      <c r="AB361" s="75"/>
    </row>
    <row r="362" spans="1:28" s="77" customFormat="1" x14ac:dyDescent="0.25">
      <c r="A362" s="90"/>
      <c r="B362" s="76"/>
      <c r="D362" s="76"/>
      <c r="F362" s="76"/>
      <c r="G362" s="76"/>
      <c r="I362" s="91"/>
      <c r="J362" s="75"/>
      <c r="K362" s="75"/>
      <c r="L362" s="75"/>
      <c r="M362" s="75"/>
      <c r="N362" s="75"/>
      <c r="O362" s="75"/>
      <c r="P362" s="75"/>
      <c r="Q362" s="75"/>
      <c r="R362" s="75"/>
      <c r="S362" s="75"/>
      <c r="T362" s="75"/>
      <c r="U362" s="75"/>
      <c r="V362" s="75"/>
      <c r="W362" s="75"/>
      <c r="X362" s="75"/>
      <c r="Y362" s="75"/>
      <c r="Z362" s="75"/>
      <c r="AA362" s="75"/>
      <c r="AB362" s="75"/>
    </row>
    <row r="363" spans="1:28" s="77" customFormat="1" x14ac:dyDescent="0.25">
      <c r="A363" s="90"/>
      <c r="B363" s="76"/>
      <c r="D363" s="76"/>
      <c r="F363" s="76"/>
      <c r="G363" s="76"/>
      <c r="I363" s="91"/>
      <c r="J363" s="75"/>
      <c r="K363" s="75"/>
      <c r="L363" s="75"/>
      <c r="M363" s="75"/>
      <c r="N363" s="75"/>
      <c r="O363" s="75"/>
      <c r="P363" s="75"/>
      <c r="Q363" s="75"/>
      <c r="R363" s="75"/>
      <c r="S363" s="75"/>
      <c r="T363" s="75"/>
      <c r="U363" s="75"/>
      <c r="V363" s="75"/>
      <c r="W363" s="75"/>
      <c r="X363" s="75"/>
      <c r="Y363" s="75"/>
      <c r="Z363" s="75"/>
      <c r="AA363" s="75"/>
      <c r="AB363" s="75"/>
    </row>
    <row r="364" spans="1:28" s="77" customFormat="1" x14ac:dyDescent="0.25">
      <c r="A364" s="90"/>
      <c r="B364" s="76"/>
      <c r="D364" s="76"/>
      <c r="F364" s="76"/>
      <c r="G364" s="76"/>
      <c r="I364" s="91"/>
      <c r="J364" s="75"/>
      <c r="K364" s="75"/>
      <c r="L364" s="75"/>
      <c r="M364" s="75"/>
      <c r="N364" s="75"/>
      <c r="O364" s="75"/>
      <c r="P364" s="75"/>
      <c r="Q364" s="75"/>
      <c r="R364" s="75"/>
      <c r="S364" s="75"/>
      <c r="T364" s="75"/>
      <c r="U364" s="75"/>
      <c r="V364" s="75"/>
      <c r="W364" s="75"/>
      <c r="X364" s="75"/>
      <c r="Y364" s="75"/>
      <c r="Z364" s="75"/>
      <c r="AA364" s="75"/>
      <c r="AB364" s="75"/>
    </row>
    <row r="365" spans="1:28" s="77" customFormat="1" x14ac:dyDescent="0.25">
      <c r="A365" s="90"/>
      <c r="B365" s="76"/>
      <c r="D365" s="76"/>
      <c r="F365" s="76"/>
      <c r="G365" s="76"/>
      <c r="I365" s="91"/>
      <c r="J365" s="75"/>
      <c r="K365" s="75"/>
      <c r="L365" s="75"/>
      <c r="M365" s="75"/>
      <c r="N365" s="75"/>
      <c r="O365" s="75"/>
      <c r="P365" s="75"/>
      <c r="Q365" s="75"/>
      <c r="R365" s="75"/>
      <c r="S365" s="75"/>
      <c r="T365" s="75"/>
      <c r="U365" s="75"/>
      <c r="V365" s="75"/>
      <c r="W365" s="75"/>
      <c r="X365" s="75"/>
      <c r="Y365" s="75"/>
      <c r="Z365" s="75"/>
      <c r="AA365" s="75"/>
      <c r="AB365" s="75"/>
    </row>
    <row r="366" spans="1:28" s="77" customFormat="1" x14ac:dyDescent="0.25">
      <c r="A366" s="90"/>
      <c r="B366" s="76"/>
      <c r="D366" s="76"/>
      <c r="F366" s="76"/>
      <c r="G366" s="76"/>
      <c r="I366" s="91"/>
      <c r="J366" s="75"/>
      <c r="K366" s="75"/>
      <c r="L366" s="75"/>
      <c r="M366" s="75"/>
      <c r="N366" s="75"/>
      <c r="O366" s="75"/>
      <c r="P366" s="75"/>
      <c r="Q366" s="75"/>
      <c r="R366" s="75"/>
      <c r="S366" s="75"/>
      <c r="T366" s="75"/>
      <c r="U366" s="75"/>
      <c r="V366" s="75"/>
      <c r="W366" s="75"/>
      <c r="X366" s="75"/>
      <c r="Y366" s="75"/>
      <c r="Z366" s="75"/>
      <c r="AA366" s="75"/>
      <c r="AB366" s="75"/>
    </row>
    <row r="367" spans="1:28" s="77" customFormat="1" x14ac:dyDescent="0.25">
      <c r="A367" s="90"/>
      <c r="B367" s="76"/>
      <c r="D367" s="76"/>
      <c r="F367" s="76"/>
      <c r="G367" s="76"/>
      <c r="I367" s="91"/>
      <c r="J367" s="75"/>
      <c r="K367" s="75"/>
      <c r="L367" s="75"/>
      <c r="M367" s="75"/>
      <c r="N367" s="75"/>
      <c r="O367" s="75"/>
      <c r="P367" s="75"/>
      <c r="Q367" s="75"/>
      <c r="R367" s="75"/>
      <c r="S367" s="75"/>
      <c r="T367" s="75"/>
      <c r="U367" s="75"/>
      <c r="V367" s="75"/>
      <c r="W367" s="75"/>
      <c r="X367" s="75"/>
      <c r="Y367" s="75"/>
      <c r="Z367" s="75"/>
      <c r="AA367" s="75"/>
      <c r="AB367" s="75"/>
    </row>
    <row r="368" spans="1:28" s="77" customFormat="1" x14ac:dyDescent="0.25">
      <c r="A368" s="90"/>
      <c r="B368" s="76"/>
      <c r="D368" s="76"/>
      <c r="F368" s="76"/>
      <c r="G368" s="76"/>
      <c r="I368" s="91"/>
      <c r="J368" s="75"/>
      <c r="K368" s="75"/>
      <c r="L368" s="75"/>
      <c r="M368" s="75"/>
      <c r="N368" s="75"/>
      <c r="O368" s="75"/>
      <c r="P368" s="75"/>
      <c r="Q368" s="75"/>
      <c r="R368" s="75"/>
      <c r="S368" s="75"/>
      <c r="T368" s="75"/>
      <c r="U368" s="75"/>
      <c r="V368" s="75"/>
      <c r="W368" s="75"/>
      <c r="X368" s="75"/>
      <c r="Y368" s="75"/>
      <c r="Z368" s="75"/>
      <c r="AA368" s="75"/>
      <c r="AB368" s="75"/>
    </row>
    <row r="369" spans="1:28" s="77" customFormat="1" x14ac:dyDescent="0.25">
      <c r="A369" s="90"/>
      <c r="B369" s="76"/>
      <c r="D369" s="76"/>
      <c r="F369" s="76"/>
      <c r="G369" s="76"/>
      <c r="I369" s="91"/>
      <c r="J369" s="75"/>
      <c r="K369" s="75"/>
      <c r="L369" s="75"/>
      <c r="M369" s="75"/>
      <c r="N369" s="75"/>
      <c r="O369" s="75"/>
      <c r="P369" s="75"/>
      <c r="Q369" s="75"/>
      <c r="R369" s="75"/>
      <c r="S369" s="75"/>
      <c r="T369" s="75"/>
      <c r="U369" s="75"/>
      <c r="V369" s="75"/>
      <c r="W369" s="75"/>
      <c r="X369" s="75"/>
      <c r="Y369" s="75"/>
      <c r="Z369" s="75"/>
      <c r="AA369" s="75"/>
      <c r="AB369" s="75"/>
    </row>
    <row r="370" spans="1:28" s="77" customFormat="1" x14ac:dyDescent="0.25">
      <c r="A370" s="90"/>
      <c r="B370" s="76"/>
      <c r="D370" s="76"/>
      <c r="F370" s="76"/>
      <c r="G370" s="76"/>
      <c r="I370" s="91"/>
      <c r="J370" s="75"/>
      <c r="K370" s="75"/>
      <c r="L370" s="75"/>
      <c r="M370" s="75"/>
      <c r="N370" s="75"/>
      <c r="O370" s="75"/>
      <c r="P370" s="75"/>
      <c r="Q370" s="75"/>
      <c r="R370" s="75"/>
      <c r="S370" s="75"/>
      <c r="T370" s="75"/>
      <c r="U370" s="75"/>
      <c r="V370" s="75"/>
      <c r="W370" s="75"/>
      <c r="X370" s="75"/>
      <c r="Y370" s="75"/>
      <c r="Z370" s="75"/>
      <c r="AA370" s="75"/>
      <c r="AB370" s="75"/>
    </row>
    <row r="371" spans="1:28" s="77" customFormat="1" x14ac:dyDescent="0.25">
      <c r="A371" s="90"/>
      <c r="B371" s="76"/>
      <c r="D371" s="76"/>
      <c r="F371" s="76"/>
      <c r="G371" s="76"/>
      <c r="I371" s="91"/>
      <c r="J371" s="75"/>
      <c r="K371" s="75"/>
      <c r="L371" s="75"/>
      <c r="M371" s="75"/>
      <c r="N371" s="75"/>
      <c r="O371" s="75"/>
      <c r="P371" s="75"/>
      <c r="Q371" s="75"/>
      <c r="R371" s="75"/>
      <c r="S371" s="75"/>
      <c r="T371" s="75"/>
      <c r="U371" s="75"/>
      <c r="V371" s="75"/>
      <c r="W371" s="75"/>
      <c r="X371" s="75"/>
      <c r="Y371" s="75"/>
      <c r="Z371" s="75"/>
      <c r="AA371" s="75"/>
      <c r="AB371" s="75"/>
    </row>
    <row r="372" spans="1:28" s="77" customFormat="1" x14ac:dyDescent="0.25">
      <c r="A372" s="90"/>
      <c r="B372" s="76"/>
      <c r="D372" s="76"/>
      <c r="F372" s="76"/>
      <c r="G372" s="76"/>
      <c r="I372" s="91"/>
      <c r="J372" s="75"/>
      <c r="K372" s="75"/>
      <c r="L372" s="75"/>
      <c r="M372" s="75"/>
      <c r="N372" s="75"/>
      <c r="O372" s="75"/>
      <c r="P372" s="75"/>
      <c r="Q372" s="75"/>
      <c r="R372" s="75"/>
      <c r="S372" s="75"/>
      <c r="T372" s="75"/>
      <c r="U372" s="75"/>
      <c r="V372" s="75"/>
      <c r="W372" s="75"/>
      <c r="X372" s="75"/>
      <c r="Y372" s="75"/>
      <c r="Z372" s="75"/>
      <c r="AA372" s="75"/>
      <c r="AB372" s="75"/>
    </row>
    <row r="373" spans="1:28" s="77" customFormat="1" x14ac:dyDescent="0.25">
      <c r="A373" s="90"/>
      <c r="B373" s="76"/>
      <c r="D373" s="76"/>
      <c r="F373" s="76"/>
      <c r="G373" s="76"/>
      <c r="I373" s="91"/>
      <c r="J373" s="75"/>
      <c r="K373" s="75"/>
      <c r="L373" s="75"/>
      <c r="M373" s="75"/>
      <c r="N373" s="75"/>
      <c r="O373" s="75"/>
      <c r="P373" s="75"/>
      <c r="Q373" s="75"/>
      <c r="R373" s="75"/>
      <c r="S373" s="75"/>
      <c r="T373" s="75"/>
      <c r="U373" s="75"/>
      <c r="V373" s="75"/>
      <c r="W373" s="75"/>
      <c r="X373" s="75"/>
      <c r="Y373" s="75"/>
      <c r="Z373" s="75"/>
      <c r="AA373" s="75"/>
      <c r="AB373" s="75"/>
    </row>
    <row r="374" spans="1:28" s="77" customFormat="1" x14ac:dyDescent="0.25">
      <c r="A374" s="90"/>
      <c r="B374" s="76"/>
      <c r="D374" s="76"/>
      <c r="F374" s="76"/>
      <c r="G374" s="76"/>
      <c r="I374" s="91"/>
      <c r="J374" s="75"/>
      <c r="K374" s="75"/>
      <c r="L374" s="75"/>
      <c r="M374" s="75"/>
      <c r="N374" s="75"/>
      <c r="O374" s="75"/>
      <c r="P374" s="75"/>
      <c r="Q374" s="75"/>
      <c r="R374" s="75"/>
      <c r="S374" s="75"/>
      <c r="T374" s="75"/>
      <c r="U374" s="75"/>
      <c r="V374" s="75"/>
      <c r="W374" s="75"/>
      <c r="X374" s="75"/>
      <c r="Y374" s="75"/>
      <c r="Z374" s="75"/>
      <c r="AA374" s="75"/>
      <c r="AB374" s="75"/>
    </row>
    <row r="375" spans="1:28" s="77" customFormat="1" x14ac:dyDescent="0.25">
      <c r="A375" s="90"/>
      <c r="B375" s="76"/>
      <c r="D375" s="76"/>
      <c r="F375" s="76"/>
      <c r="G375" s="76"/>
      <c r="I375" s="91"/>
      <c r="J375" s="75"/>
      <c r="K375" s="75"/>
      <c r="L375" s="75"/>
      <c r="M375" s="75"/>
      <c r="N375" s="75"/>
      <c r="O375" s="75"/>
      <c r="P375" s="75"/>
      <c r="Q375" s="75"/>
      <c r="R375" s="75"/>
      <c r="S375" s="75"/>
      <c r="T375" s="75"/>
      <c r="U375" s="75"/>
      <c r="V375" s="75"/>
      <c r="W375" s="75"/>
      <c r="X375" s="75"/>
      <c r="Y375" s="75"/>
      <c r="Z375" s="75"/>
      <c r="AA375" s="75"/>
      <c r="AB375" s="75"/>
    </row>
    <row r="376" spans="1:28" s="77" customFormat="1" x14ac:dyDescent="0.25">
      <c r="A376" s="90"/>
      <c r="B376" s="76"/>
      <c r="D376" s="76"/>
      <c r="F376" s="76"/>
      <c r="G376" s="76"/>
      <c r="I376" s="91"/>
      <c r="J376" s="75"/>
      <c r="K376" s="75"/>
      <c r="L376" s="75"/>
      <c r="M376" s="75"/>
      <c r="N376" s="75"/>
      <c r="O376" s="75"/>
      <c r="P376" s="75"/>
      <c r="Q376" s="75"/>
      <c r="R376" s="75"/>
      <c r="S376" s="75"/>
      <c r="T376" s="75"/>
      <c r="U376" s="75"/>
      <c r="V376" s="75"/>
      <c r="W376" s="75"/>
      <c r="X376" s="75"/>
      <c r="Y376" s="75"/>
      <c r="Z376" s="75"/>
      <c r="AA376" s="75"/>
      <c r="AB376" s="75"/>
    </row>
    <row r="377" spans="1:28" s="77" customFormat="1" x14ac:dyDescent="0.25">
      <c r="A377" s="90"/>
      <c r="B377" s="76"/>
      <c r="D377" s="76"/>
      <c r="F377" s="76"/>
      <c r="G377" s="76"/>
      <c r="I377" s="91"/>
      <c r="J377" s="75"/>
      <c r="K377" s="75"/>
      <c r="L377" s="75"/>
      <c r="M377" s="75"/>
      <c r="N377" s="75"/>
      <c r="O377" s="75"/>
      <c r="P377" s="75"/>
      <c r="Q377" s="75"/>
      <c r="R377" s="75"/>
      <c r="S377" s="75"/>
      <c r="T377" s="75"/>
      <c r="U377" s="75"/>
      <c r="V377" s="75"/>
      <c r="W377" s="75"/>
      <c r="X377" s="75"/>
      <c r="Y377" s="75"/>
      <c r="Z377" s="75"/>
      <c r="AA377" s="75"/>
      <c r="AB377" s="75"/>
    </row>
    <row r="378" spans="1:28" s="77" customFormat="1" x14ac:dyDescent="0.25">
      <c r="A378" s="90"/>
      <c r="B378" s="76"/>
      <c r="D378" s="76"/>
      <c r="F378" s="76"/>
      <c r="G378" s="76"/>
      <c r="I378" s="91"/>
      <c r="J378" s="75"/>
      <c r="K378" s="75"/>
      <c r="L378" s="75"/>
      <c r="M378" s="75"/>
      <c r="N378" s="75"/>
      <c r="O378" s="75"/>
      <c r="P378" s="75"/>
      <c r="Q378" s="75"/>
      <c r="R378" s="75"/>
      <c r="S378" s="75"/>
      <c r="T378" s="75"/>
      <c r="U378" s="75"/>
      <c r="V378" s="75"/>
      <c r="W378" s="75"/>
      <c r="X378" s="75"/>
      <c r="Y378" s="75"/>
      <c r="Z378" s="75"/>
      <c r="AA378" s="75"/>
      <c r="AB378" s="75"/>
    </row>
    <row r="379" spans="1:28" s="77" customFormat="1" x14ac:dyDescent="0.25">
      <c r="A379" s="90"/>
      <c r="B379" s="76"/>
      <c r="D379" s="76"/>
      <c r="F379" s="76"/>
      <c r="G379" s="76"/>
      <c r="I379" s="91"/>
      <c r="J379" s="75"/>
      <c r="K379" s="75"/>
      <c r="L379" s="75"/>
      <c r="M379" s="75"/>
      <c r="N379" s="75"/>
      <c r="O379" s="75"/>
      <c r="P379" s="75"/>
      <c r="Q379" s="75"/>
      <c r="R379" s="75"/>
      <c r="S379" s="75"/>
      <c r="T379" s="75"/>
      <c r="U379" s="75"/>
      <c r="V379" s="75"/>
      <c r="W379" s="75"/>
      <c r="X379" s="75"/>
      <c r="Y379" s="75"/>
      <c r="Z379" s="75"/>
      <c r="AA379" s="75"/>
      <c r="AB379" s="75"/>
    </row>
    <row r="380" spans="1:28" s="77" customFormat="1" x14ac:dyDescent="0.25">
      <c r="A380" s="90"/>
      <c r="B380" s="76"/>
      <c r="D380" s="76"/>
      <c r="F380" s="76"/>
      <c r="G380" s="76"/>
      <c r="I380" s="91"/>
      <c r="J380" s="75"/>
      <c r="K380" s="75"/>
      <c r="L380" s="75"/>
      <c r="M380" s="75"/>
      <c r="N380" s="75"/>
      <c r="O380" s="75"/>
      <c r="P380" s="75"/>
      <c r="Q380" s="75"/>
      <c r="R380" s="75"/>
      <c r="S380" s="75"/>
      <c r="T380" s="75"/>
      <c r="U380" s="75"/>
      <c r="V380" s="75"/>
      <c r="W380" s="75"/>
      <c r="X380" s="75"/>
      <c r="Y380" s="75"/>
      <c r="Z380" s="75"/>
      <c r="AA380" s="75"/>
      <c r="AB380" s="75"/>
    </row>
    <row r="381" spans="1:28" s="77" customFormat="1" x14ac:dyDescent="0.25">
      <c r="A381" s="90"/>
      <c r="B381" s="76"/>
      <c r="D381" s="76"/>
      <c r="F381" s="76"/>
      <c r="G381" s="76"/>
      <c r="I381" s="91"/>
      <c r="J381" s="75"/>
      <c r="K381" s="75"/>
      <c r="L381" s="75"/>
      <c r="M381" s="75"/>
      <c r="N381" s="75"/>
      <c r="O381" s="75"/>
      <c r="P381" s="75"/>
      <c r="Q381" s="75"/>
      <c r="R381" s="75"/>
      <c r="S381" s="75"/>
      <c r="T381" s="75"/>
      <c r="U381" s="75"/>
      <c r="V381" s="75"/>
      <c r="W381" s="75"/>
      <c r="X381" s="75"/>
      <c r="Y381" s="75"/>
      <c r="Z381" s="75"/>
      <c r="AA381" s="75"/>
      <c r="AB381" s="75"/>
    </row>
    <row r="382" spans="1:28" s="77" customFormat="1" x14ac:dyDescent="0.25">
      <c r="A382" s="90"/>
      <c r="B382" s="76"/>
      <c r="D382" s="76"/>
      <c r="F382" s="76"/>
      <c r="G382" s="76"/>
      <c r="I382" s="91"/>
      <c r="J382" s="75"/>
      <c r="K382" s="75"/>
      <c r="L382" s="75"/>
      <c r="M382" s="75"/>
      <c r="N382" s="75"/>
      <c r="O382" s="75"/>
      <c r="P382" s="75"/>
      <c r="Q382" s="75"/>
      <c r="R382" s="75"/>
      <c r="S382" s="75"/>
      <c r="T382" s="75"/>
      <c r="U382" s="75"/>
      <c r="V382" s="75"/>
      <c r="W382" s="75"/>
      <c r="X382" s="75"/>
      <c r="Y382" s="75"/>
      <c r="Z382" s="75"/>
      <c r="AA382" s="75"/>
      <c r="AB382" s="75"/>
    </row>
    <row r="383" spans="1:28" s="77" customFormat="1" x14ac:dyDescent="0.25">
      <c r="A383" s="90"/>
      <c r="B383" s="76"/>
      <c r="D383" s="76"/>
      <c r="F383" s="76"/>
      <c r="G383" s="76"/>
      <c r="I383" s="91"/>
      <c r="J383" s="75"/>
      <c r="K383" s="75"/>
      <c r="L383" s="75"/>
      <c r="M383" s="75"/>
      <c r="N383" s="75"/>
      <c r="O383" s="75"/>
      <c r="P383" s="75"/>
      <c r="Q383" s="75"/>
      <c r="R383" s="75"/>
      <c r="S383" s="75"/>
      <c r="T383" s="75"/>
      <c r="U383" s="75"/>
      <c r="V383" s="75"/>
      <c r="W383" s="75"/>
      <c r="X383" s="75"/>
      <c r="Y383" s="75"/>
      <c r="Z383" s="75"/>
      <c r="AA383" s="75"/>
      <c r="AB383" s="75"/>
    </row>
    <row r="384" spans="1:28" s="77" customFormat="1" x14ac:dyDescent="0.25">
      <c r="A384" s="90"/>
      <c r="B384" s="76"/>
      <c r="D384" s="76"/>
      <c r="F384" s="76"/>
      <c r="G384" s="76"/>
      <c r="I384" s="91"/>
      <c r="J384" s="75"/>
      <c r="K384" s="75"/>
      <c r="L384" s="75"/>
      <c r="M384" s="75"/>
      <c r="N384" s="75"/>
      <c r="O384" s="75"/>
      <c r="P384" s="75"/>
      <c r="Q384" s="75"/>
      <c r="R384" s="75"/>
      <c r="S384" s="75"/>
      <c r="T384" s="75"/>
      <c r="U384" s="75"/>
      <c r="V384" s="75"/>
      <c r="W384" s="75"/>
      <c r="X384" s="75"/>
      <c r="Y384" s="75"/>
      <c r="Z384" s="75"/>
      <c r="AA384" s="75"/>
      <c r="AB384" s="75"/>
    </row>
    <row r="385" spans="1:28" s="77" customFormat="1" x14ac:dyDescent="0.25">
      <c r="A385" s="90"/>
      <c r="B385" s="76"/>
      <c r="D385" s="76"/>
      <c r="F385" s="76"/>
      <c r="G385" s="76"/>
      <c r="I385" s="91"/>
      <c r="J385" s="75"/>
      <c r="K385" s="75"/>
      <c r="L385" s="75"/>
      <c r="M385" s="75"/>
      <c r="N385" s="75"/>
      <c r="O385" s="75"/>
      <c r="P385" s="75"/>
      <c r="Q385" s="75"/>
      <c r="R385" s="75"/>
      <c r="S385" s="75"/>
      <c r="T385" s="75"/>
      <c r="U385" s="75"/>
      <c r="V385" s="75"/>
      <c r="W385" s="75"/>
      <c r="X385" s="75"/>
      <c r="Y385" s="75"/>
      <c r="Z385" s="75"/>
      <c r="AA385" s="75"/>
      <c r="AB385" s="75"/>
    </row>
    <row r="386" spans="1:28" s="77" customFormat="1" x14ac:dyDescent="0.25">
      <c r="A386" s="90"/>
      <c r="B386" s="76"/>
      <c r="D386" s="76"/>
      <c r="F386" s="76"/>
      <c r="G386" s="76"/>
      <c r="I386" s="91"/>
      <c r="J386" s="75"/>
      <c r="K386" s="75"/>
      <c r="L386" s="75"/>
      <c r="M386" s="75"/>
      <c r="N386" s="75"/>
      <c r="O386" s="75"/>
      <c r="P386" s="75"/>
      <c r="Q386" s="75"/>
      <c r="R386" s="75"/>
      <c r="S386" s="75"/>
      <c r="T386" s="75"/>
      <c r="U386" s="75"/>
      <c r="V386" s="75"/>
      <c r="W386" s="75"/>
      <c r="X386" s="75"/>
      <c r="Y386" s="75"/>
      <c r="Z386" s="75"/>
      <c r="AA386" s="75"/>
      <c r="AB386" s="75"/>
    </row>
    <row r="387" spans="1:28" s="77" customFormat="1" x14ac:dyDescent="0.25">
      <c r="A387" s="90"/>
      <c r="B387" s="76"/>
      <c r="D387" s="76"/>
      <c r="F387" s="76"/>
      <c r="G387" s="76"/>
      <c r="I387" s="91"/>
      <c r="J387" s="75"/>
      <c r="K387" s="75"/>
      <c r="L387" s="75"/>
      <c r="M387" s="75"/>
      <c r="N387" s="75"/>
      <c r="O387" s="75"/>
      <c r="P387" s="75"/>
      <c r="Q387" s="75"/>
      <c r="R387" s="75"/>
      <c r="S387" s="75"/>
      <c r="T387" s="75"/>
      <c r="U387" s="75"/>
      <c r="V387" s="75"/>
      <c r="W387" s="75"/>
      <c r="X387" s="75"/>
      <c r="Y387" s="75"/>
      <c r="Z387" s="75"/>
      <c r="AA387" s="75"/>
      <c r="AB387" s="75"/>
    </row>
    <row r="388" spans="1:28" s="77" customFormat="1" x14ac:dyDescent="0.25">
      <c r="A388" s="90"/>
      <c r="B388" s="76"/>
      <c r="D388" s="76"/>
      <c r="F388" s="76"/>
      <c r="G388" s="76"/>
      <c r="I388" s="91"/>
      <c r="J388" s="75"/>
      <c r="K388" s="75"/>
      <c r="L388" s="75"/>
      <c r="M388" s="75"/>
      <c r="N388" s="75"/>
      <c r="O388" s="75"/>
      <c r="P388" s="75"/>
      <c r="Q388" s="75"/>
      <c r="R388" s="75"/>
      <c r="S388" s="75"/>
      <c r="T388" s="75"/>
      <c r="U388" s="75"/>
      <c r="V388" s="75"/>
      <c r="W388" s="75"/>
      <c r="X388" s="75"/>
      <c r="Y388" s="75"/>
      <c r="Z388" s="75"/>
      <c r="AA388" s="75"/>
      <c r="AB388" s="75"/>
    </row>
    <row r="389" spans="1:28" s="77" customFormat="1" x14ac:dyDescent="0.25">
      <c r="A389" s="90"/>
      <c r="B389" s="76"/>
      <c r="D389" s="76"/>
      <c r="F389" s="76"/>
      <c r="G389" s="76"/>
      <c r="I389" s="91"/>
      <c r="J389" s="75"/>
      <c r="K389" s="75"/>
      <c r="L389" s="75"/>
      <c r="M389" s="75"/>
      <c r="N389" s="75"/>
      <c r="O389" s="75"/>
      <c r="P389" s="75"/>
      <c r="Q389" s="75"/>
      <c r="R389" s="75"/>
      <c r="S389" s="75"/>
      <c r="T389" s="75"/>
      <c r="U389" s="75"/>
      <c r="V389" s="75"/>
      <c r="W389" s="75"/>
      <c r="X389" s="75"/>
      <c r="Y389" s="75"/>
      <c r="Z389" s="75"/>
      <c r="AA389" s="75"/>
      <c r="AB389" s="75"/>
    </row>
    <row r="390" spans="1:28" s="77" customFormat="1" x14ac:dyDescent="0.25">
      <c r="A390" s="90"/>
      <c r="B390" s="76"/>
      <c r="D390" s="76"/>
      <c r="F390" s="76"/>
      <c r="G390" s="76"/>
      <c r="I390" s="91"/>
      <c r="J390" s="75"/>
      <c r="K390" s="75"/>
      <c r="L390" s="75"/>
      <c r="M390" s="75"/>
      <c r="N390" s="75"/>
      <c r="O390" s="75"/>
      <c r="P390" s="75"/>
      <c r="Q390" s="75"/>
      <c r="R390" s="75"/>
      <c r="S390" s="75"/>
      <c r="T390" s="75"/>
      <c r="U390" s="75"/>
      <c r="V390" s="75"/>
      <c r="W390" s="75"/>
      <c r="X390" s="75"/>
      <c r="Y390" s="75"/>
      <c r="Z390" s="75"/>
      <c r="AA390" s="75"/>
      <c r="AB390" s="75"/>
    </row>
  </sheetData>
  <mergeCells count="7">
    <mergeCell ref="J227:AB227"/>
    <mergeCell ref="A9:I9"/>
    <mergeCell ref="H10:I10"/>
    <mergeCell ref="A11:A12"/>
    <mergeCell ref="B11:H11"/>
    <mergeCell ref="I11:I12"/>
    <mergeCell ref="D12:G12"/>
  </mergeCells>
  <pageMargins left="0.78740157480314965" right="0.19685039370078741" top="0.39370078740157483" bottom="0.39370078740157483" header="0.27559055118110237" footer="0.15748031496062992"/>
  <pageSetup paperSize="9" fitToHeight="10"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2:AA404"/>
  <sheetViews>
    <sheetView view="pageBreakPreview" topLeftCell="A243" zoomScaleNormal="100" zoomScaleSheetLayoutView="100" workbookViewId="0">
      <selection activeCell="E247" sqref="E247"/>
    </sheetView>
  </sheetViews>
  <sheetFormatPr defaultRowHeight="15" x14ac:dyDescent="0.25"/>
  <cols>
    <col min="1" max="1" width="36" style="75" customWidth="1"/>
    <col min="2" max="2" width="4.28515625" style="76" customWidth="1"/>
    <col min="3" max="3" width="4.28515625" style="77" customWidth="1"/>
    <col min="4" max="4" width="3.28515625" style="76" customWidth="1"/>
    <col min="5" max="5" width="2.28515625" style="77" customWidth="1"/>
    <col min="6" max="6" width="3.42578125" style="76" customWidth="1"/>
    <col min="7" max="7" width="6.85546875" style="76" customWidth="1"/>
    <col min="8" max="8" width="6.140625" style="77" customWidth="1"/>
    <col min="9" max="9" width="12.28515625" style="92" customWidth="1"/>
    <col min="10" max="10" width="12.28515625" style="95" customWidth="1"/>
    <col min="11" max="16384" width="9.140625" style="75"/>
  </cols>
  <sheetData>
    <row r="2" spans="1:10" ht="15.75" x14ac:dyDescent="0.25">
      <c r="J2" s="78" t="s">
        <v>444</v>
      </c>
    </row>
    <row r="3" spans="1:10" ht="15.75" x14ac:dyDescent="0.25">
      <c r="J3" s="78" t="s">
        <v>44</v>
      </c>
    </row>
    <row r="4" spans="1:10" ht="15.75" x14ac:dyDescent="0.25">
      <c r="J4" s="78" t="s">
        <v>46</v>
      </c>
    </row>
    <row r="5" spans="1:10" ht="15.75" x14ac:dyDescent="0.25">
      <c r="J5" s="78" t="s">
        <v>47</v>
      </c>
    </row>
    <row r="6" spans="1:10" ht="15.75" x14ac:dyDescent="0.25">
      <c r="J6" s="78" t="s">
        <v>48</v>
      </c>
    </row>
    <row r="7" spans="1:10" ht="15.75" x14ac:dyDescent="0.25">
      <c r="J7" s="78" t="str">
        <f>'Приложение 4'!C7</f>
        <v>от "____" декабря 2018 года №_____</v>
      </c>
    </row>
    <row r="8" spans="1:10" ht="15.75" x14ac:dyDescent="0.25">
      <c r="J8" s="93"/>
    </row>
    <row r="9" spans="1:10" x14ac:dyDescent="0.25">
      <c r="I9" s="94"/>
    </row>
    <row r="10" spans="1:10" ht="133.5" customHeight="1" x14ac:dyDescent="0.25">
      <c r="A10" s="316" t="s">
        <v>590</v>
      </c>
      <c r="B10" s="316"/>
      <c r="C10" s="316"/>
      <c r="D10" s="316"/>
      <c r="E10" s="316"/>
      <c r="F10" s="316"/>
      <c r="G10" s="316"/>
      <c r="H10" s="316"/>
      <c r="I10" s="316"/>
      <c r="J10" s="316"/>
    </row>
    <row r="11" spans="1:10" x14ac:dyDescent="0.25">
      <c r="A11" s="81"/>
      <c r="B11" s="81"/>
      <c r="C11" s="81"/>
      <c r="D11" s="96"/>
      <c r="E11" s="80"/>
      <c r="F11" s="97"/>
      <c r="G11" s="97"/>
      <c r="H11" s="82"/>
      <c r="I11" s="323" t="s">
        <v>3</v>
      </c>
      <c r="J11" s="323"/>
    </row>
    <row r="12" spans="1:10" ht="15.75" customHeight="1" x14ac:dyDescent="0.25">
      <c r="A12" s="324" t="s">
        <v>136</v>
      </c>
      <c r="B12" s="324" t="s">
        <v>1</v>
      </c>
      <c r="C12" s="324"/>
      <c r="D12" s="324"/>
      <c r="E12" s="324"/>
      <c r="F12" s="324"/>
      <c r="G12" s="324"/>
      <c r="H12" s="324"/>
      <c r="I12" s="324" t="s">
        <v>51</v>
      </c>
      <c r="J12" s="324" t="s">
        <v>52</v>
      </c>
    </row>
    <row r="13" spans="1:10" ht="157.5" x14ac:dyDescent="0.25">
      <c r="A13" s="324"/>
      <c r="B13" s="148" t="s">
        <v>137</v>
      </c>
      <c r="C13" s="148" t="s">
        <v>138</v>
      </c>
      <c r="D13" s="325" t="s">
        <v>139</v>
      </c>
      <c r="E13" s="325"/>
      <c r="F13" s="325"/>
      <c r="G13" s="325"/>
      <c r="H13" s="148" t="s">
        <v>140</v>
      </c>
      <c r="I13" s="324"/>
      <c r="J13" s="324"/>
    </row>
    <row r="14" spans="1:10" s="143" customFormat="1" ht="15.75" x14ac:dyDescent="0.25">
      <c r="A14" s="110" t="s">
        <v>427</v>
      </c>
      <c r="B14" s="112">
        <v>1</v>
      </c>
      <c r="C14" s="104"/>
      <c r="D14" s="105"/>
      <c r="E14" s="106"/>
      <c r="F14" s="107"/>
      <c r="G14" s="108"/>
      <c r="H14" s="106"/>
      <c r="I14" s="139">
        <f>I15+I23+I49+I54+I59</f>
        <v>12642.599999999999</v>
      </c>
      <c r="J14" s="139">
        <f>J15+J23+J49+J54+J59</f>
        <v>12732.7</v>
      </c>
    </row>
    <row r="15" spans="1:10" s="143" customFormat="1" ht="94.5" x14ac:dyDescent="0.25">
      <c r="A15" s="130" t="s">
        <v>144</v>
      </c>
      <c r="B15" s="116" t="s">
        <v>141</v>
      </c>
      <c r="C15" s="116" t="s">
        <v>145</v>
      </c>
      <c r="D15" s="116" t="s">
        <v>142</v>
      </c>
      <c r="E15" s="117"/>
      <c r="F15" s="116"/>
      <c r="G15" s="116"/>
      <c r="H15" s="117" t="s">
        <v>143</v>
      </c>
      <c r="I15" s="124">
        <f>I16</f>
        <v>596.29999999999995</v>
      </c>
      <c r="J15" s="124">
        <f>J16</f>
        <v>620.1</v>
      </c>
    </row>
    <row r="16" spans="1:10" s="143" customFormat="1" ht="31.5" x14ac:dyDescent="0.25">
      <c r="A16" s="114" t="s">
        <v>146</v>
      </c>
      <c r="B16" s="116" t="s">
        <v>141</v>
      </c>
      <c r="C16" s="116" t="s">
        <v>145</v>
      </c>
      <c r="D16" s="116">
        <v>91</v>
      </c>
      <c r="E16" s="117">
        <v>0</v>
      </c>
      <c r="F16" s="116" t="s">
        <v>147</v>
      </c>
      <c r="G16" s="116" t="s">
        <v>148</v>
      </c>
      <c r="H16" s="117" t="s">
        <v>143</v>
      </c>
      <c r="I16" s="124">
        <f>I17</f>
        <v>596.29999999999995</v>
      </c>
      <c r="J16" s="124">
        <f>J17</f>
        <v>620.1</v>
      </c>
    </row>
    <row r="17" spans="1:10" s="143" customFormat="1" ht="47.25" x14ac:dyDescent="0.25">
      <c r="A17" s="114" t="s">
        <v>149</v>
      </c>
      <c r="B17" s="116" t="s">
        <v>141</v>
      </c>
      <c r="C17" s="116" t="s">
        <v>145</v>
      </c>
      <c r="D17" s="116">
        <v>91</v>
      </c>
      <c r="E17" s="117">
        <v>1</v>
      </c>
      <c r="F17" s="116" t="s">
        <v>150</v>
      </c>
      <c r="G17" s="116" t="s">
        <v>148</v>
      </c>
      <c r="H17" s="117"/>
      <c r="I17" s="124">
        <f>I18+I20</f>
        <v>596.29999999999995</v>
      </c>
      <c r="J17" s="124">
        <f>J18+J20</f>
        <v>620.1</v>
      </c>
    </row>
    <row r="18" spans="1:10" s="143" customFormat="1" ht="110.25" x14ac:dyDescent="0.25">
      <c r="A18" s="114" t="s">
        <v>151</v>
      </c>
      <c r="B18" s="116" t="s">
        <v>141</v>
      </c>
      <c r="C18" s="116" t="s">
        <v>145</v>
      </c>
      <c r="D18" s="116">
        <v>91</v>
      </c>
      <c r="E18" s="117">
        <v>1</v>
      </c>
      <c r="F18" s="116" t="s">
        <v>150</v>
      </c>
      <c r="G18" s="116" t="s">
        <v>152</v>
      </c>
      <c r="H18" s="117"/>
      <c r="I18" s="124">
        <f>I19</f>
        <v>596.29999999999995</v>
      </c>
      <c r="J18" s="124">
        <f>J19</f>
        <v>620.1</v>
      </c>
    </row>
    <row r="19" spans="1:10" s="143" customFormat="1" ht="31.5" x14ac:dyDescent="0.25">
      <c r="A19" s="114" t="s">
        <v>153</v>
      </c>
      <c r="B19" s="116" t="s">
        <v>141</v>
      </c>
      <c r="C19" s="116" t="s">
        <v>145</v>
      </c>
      <c r="D19" s="116">
        <v>91</v>
      </c>
      <c r="E19" s="117">
        <v>1</v>
      </c>
      <c r="F19" s="116" t="s">
        <v>150</v>
      </c>
      <c r="G19" s="116" t="s">
        <v>152</v>
      </c>
      <c r="H19" s="117">
        <v>120</v>
      </c>
      <c r="I19" s="118">
        <f>'Приложение 11'!J335</f>
        <v>596.29999999999995</v>
      </c>
      <c r="J19" s="118">
        <f>'Приложение 11'!K335</f>
        <v>620.1</v>
      </c>
    </row>
    <row r="20" spans="1:10" s="143" customFormat="1" ht="94.5" hidden="1" x14ac:dyDescent="0.25">
      <c r="A20" s="114" t="s">
        <v>154</v>
      </c>
      <c r="B20" s="116" t="s">
        <v>141</v>
      </c>
      <c r="C20" s="116" t="s">
        <v>145</v>
      </c>
      <c r="D20" s="116">
        <v>91</v>
      </c>
      <c r="E20" s="117">
        <v>1</v>
      </c>
      <c r="F20" s="116" t="s">
        <v>150</v>
      </c>
      <c r="G20" s="116" t="s">
        <v>155</v>
      </c>
      <c r="H20" s="117"/>
      <c r="I20" s="118">
        <f>I21+I22</f>
        <v>0</v>
      </c>
      <c r="J20" s="118">
        <f>J21+J22</f>
        <v>0</v>
      </c>
    </row>
    <row r="21" spans="1:10" s="143" customFormat="1" ht="63" hidden="1" x14ac:dyDescent="0.25">
      <c r="A21" s="88" t="s">
        <v>156</v>
      </c>
      <c r="B21" s="116" t="s">
        <v>141</v>
      </c>
      <c r="C21" s="116" t="s">
        <v>145</v>
      </c>
      <c r="D21" s="116">
        <v>91</v>
      </c>
      <c r="E21" s="117">
        <v>1</v>
      </c>
      <c r="F21" s="116" t="s">
        <v>150</v>
      </c>
      <c r="G21" s="116" t="s">
        <v>155</v>
      </c>
      <c r="H21" s="117">
        <v>240</v>
      </c>
      <c r="I21" s="118">
        <f>'Приложение 11'!J337</f>
        <v>0</v>
      </c>
      <c r="J21" s="118">
        <f>'Приложение 11'!K337</f>
        <v>0</v>
      </c>
    </row>
    <row r="22" spans="1:10" s="143" customFormat="1" ht="31.5" hidden="1" x14ac:dyDescent="0.25">
      <c r="A22" s="88" t="s">
        <v>157</v>
      </c>
      <c r="B22" s="116" t="s">
        <v>141</v>
      </c>
      <c r="C22" s="116" t="s">
        <v>145</v>
      </c>
      <c r="D22" s="116">
        <v>91</v>
      </c>
      <c r="E22" s="117">
        <v>1</v>
      </c>
      <c r="F22" s="116" t="s">
        <v>150</v>
      </c>
      <c r="G22" s="116" t="s">
        <v>155</v>
      </c>
      <c r="H22" s="117">
        <v>850</v>
      </c>
      <c r="I22" s="118">
        <f>'Приложение 11'!J338</f>
        <v>0</v>
      </c>
      <c r="J22" s="118">
        <f>'Приложение 11'!K338</f>
        <v>0</v>
      </c>
    </row>
    <row r="23" spans="1:10" s="143" customFormat="1" ht="110.25" x14ac:dyDescent="0.25">
      <c r="A23" s="114" t="s">
        <v>158</v>
      </c>
      <c r="B23" s="116" t="s">
        <v>141</v>
      </c>
      <c r="C23" s="117" t="s">
        <v>159</v>
      </c>
      <c r="D23" s="116" t="s">
        <v>142</v>
      </c>
      <c r="E23" s="117"/>
      <c r="F23" s="116"/>
      <c r="G23" s="116"/>
      <c r="H23" s="117" t="s">
        <v>143</v>
      </c>
      <c r="I23" s="118">
        <f>I24+I28+I39</f>
        <v>8768.2999999999993</v>
      </c>
      <c r="J23" s="118">
        <f>J24+J28+J39</f>
        <v>8811.6999999999989</v>
      </c>
    </row>
    <row r="24" spans="1:10" s="143" customFormat="1" ht="110.25" x14ac:dyDescent="0.25">
      <c r="A24" s="114" t="s">
        <v>593</v>
      </c>
      <c r="B24" s="116" t="s">
        <v>141</v>
      </c>
      <c r="C24" s="116" t="s">
        <v>159</v>
      </c>
      <c r="D24" s="116" t="s">
        <v>161</v>
      </c>
      <c r="E24" s="117">
        <v>0</v>
      </c>
      <c r="F24" s="116" t="s">
        <v>150</v>
      </c>
      <c r="G24" s="116" t="s">
        <v>148</v>
      </c>
      <c r="H24" s="117"/>
      <c r="I24" s="118">
        <f t="shared" ref="I24:J26" si="0">I25</f>
        <v>150</v>
      </c>
      <c r="J24" s="118">
        <f t="shared" si="0"/>
        <v>100</v>
      </c>
    </row>
    <row r="25" spans="1:10" s="143" customFormat="1" ht="47.25" x14ac:dyDescent="0.25">
      <c r="A25" s="88" t="s">
        <v>162</v>
      </c>
      <c r="B25" s="116" t="s">
        <v>141</v>
      </c>
      <c r="C25" s="116" t="s">
        <v>159</v>
      </c>
      <c r="D25" s="116" t="s">
        <v>161</v>
      </c>
      <c r="E25" s="116" t="s">
        <v>147</v>
      </c>
      <c r="F25" s="116" t="s">
        <v>141</v>
      </c>
      <c r="G25" s="116" t="s">
        <v>148</v>
      </c>
      <c r="H25" s="116"/>
      <c r="I25" s="118">
        <f t="shared" si="0"/>
        <v>150</v>
      </c>
      <c r="J25" s="118">
        <f t="shared" si="0"/>
        <v>100</v>
      </c>
    </row>
    <row r="26" spans="1:10" s="143" customFormat="1" ht="47.25" x14ac:dyDescent="0.25">
      <c r="A26" s="88" t="s">
        <v>162</v>
      </c>
      <c r="B26" s="116" t="s">
        <v>141</v>
      </c>
      <c r="C26" s="116" t="s">
        <v>159</v>
      </c>
      <c r="D26" s="116" t="s">
        <v>161</v>
      </c>
      <c r="E26" s="116" t="s">
        <v>147</v>
      </c>
      <c r="F26" s="116" t="s">
        <v>141</v>
      </c>
      <c r="G26" s="116" t="s">
        <v>163</v>
      </c>
      <c r="H26" s="116"/>
      <c r="I26" s="118">
        <f t="shared" si="0"/>
        <v>150</v>
      </c>
      <c r="J26" s="118">
        <f t="shared" si="0"/>
        <v>100</v>
      </c>
    </row>
    <row r="27" spans="1:10" s="143" customFormat="1" ht="63" x14ac:dyDescent="0.25">
      <c r="A27" s="88" t="s">
        <v>156</v>
      </c>
      <c r="B27" s="116" t="s">
        <v>141</v>
      </c>
      <c r="C27" s="116" t="s">
        <v>159</v>
      </c>
      <c r="D27" s="116" t="s">
        <v>161</v>
      </c>
      <c r="E27" s="116" t="s">
        <v>147</v>
      </c>
      <c r="F27" s="116" t="s">
        <v>141</v>
      </c>
      <c r="G27" s="116" t="s">
        <v>163</v>
      </c>
      <c r="H27" s="116" t="s">
        <v>164</v>
      </c>
      <c r="I27" s="118">
        <f>'Приложение 11'!J19</f>
        <v>150</v>
      </c>
      <c r="J27" s="118">
        <f>'Приложение 11'!K19</f>
        <v>100</v>
      </c>
    </row>
    <row r="28" spans="1:10" s="143" customFormat="1" ht="31.5" x14ac:dyDescent="0.25">
      <c r="A28" s="114" t="s">
        <v>165</v>
      </c>
      <c r="B28" s="116" t="s">
        <v>141</v>
      </c>
      <c r="C28" s="117" t="s">
        <v>159</v>
      </c>
      <c r="D28" s="116">
        <v>92</v>
      </c>
      <c r="E28" s="117">
        <v>0</v>
      </c>
      <c r="F28" s="116" t="s">
        <v>150</v>
      </c>
      <c r="G28" s="116" t="s">
        <v>148</v>
      </c>
      <c r="H28" s="117"/>
      <c r="I28" s="118">
        <f>I29+I32</f>
        <v>8038.2</v>
      </c>
      <c r="J28" s="118">
        <f>J29+J32</f>
        <v>8131.3</v>
      </c>
    </row>
    <row r="29" spans="1:10" s="143" customFormat="1" ht="15.75" x14ac:dyDescent="0.25">
      <c r="A29" s="119" t="s">
        <v>166</v>
      </c>
      <c r="B29" s="116" t="s">
        <v>141</v>
      </c>
      <c r="C29" s="117" t="s">
        <v>159</v>
      </c>
      <c r="D29" s="116">
        <v>92</v>
      </c>
      <c r="E29" s="117">
        <v>1</v>
      </c>
      <c r="F29" s="116" t="s">
        <v>150</v>
      </c>
      <c r="G29" s="116" t="s">
        <v>148</v>
      </c>
      <c r="H29" s="117"/>
      <c r="I29" s="118">
        <f>I30</f>
        <v>827.7</v>
      </c>
      <c r="J29" s="118">
        <f>J30</f>
        <v>860.8</v>
      </c>
    </row>
    <row r="30" spans="1:10" s="143" customFormat="1" ht="126" x14ac:dyDescent="0.25">
      <c r="A30" s="119" t="s">
        <v>167</v>
      </c>
      <c r="B30" s="116" t="s">
        <v>141</v>
      </c>
      <c r="C30" s="117" t="s">
        <v>159</v>
      </c>
      <c r="D30" s="116">
        <v>92</v>
      </c>
      <c r="E30" s="117">
        <v>1</v>
      </c>
      <c r="F30" s="116" t="s">
        <v>150</v>
      </c>
      <c r="G30" s="116" t="s">
        <v>152</v>
      </c>
      <c r="H30" s="117"/>
      <c r="I30" s="118">
        <f>I31</f>
        <v>827.7</v>
      </c>
      <c r="J30" s="118">
        <f>J31</f>
        <v>860.8</v>
      </c>
    </row>
    <row r="31" spans="1:10" s="144" customFormat="1" ht="31.5" x14ac:dyDescent="0.25">
      <c r="A31" s="114" t="s">
        <v>153</v>
      </c>
      <c r="B31" s="116" t="s">
        <v>141</v>
      </c>
      <c r="C31" s="117" t="s">
        <v>159</v>
      </c>
      <c r="D31" s="116">
        <v>92</v>
      </c>
      <c r="E31" s="117">
        <v>1</v>
      </c>
      <c r="F31" s="116" t="s">
        <v>150</v>
      </c>
      <c r="G31" s="116" t="s">
        <v>152</v>
      </c>
      <c r="H31" s="117">
        <v>120</v>
      </c>
      <c r="I31" s="118">
        <f>'Приложение 11'!J23</f>
        <v>827.7</v>
      </c>
      <c r="J31" s="118">
        <f>'Приложение 11'!K23</f>
        <v>860.8</v>
      </c>
    </row>
    <row r="32" spans="1:10" s="144" customFormat="1" ht="15.75" x14ac:dyDescent="0.25">
      <c r="A32" s="88" t="s">
        <v>168</v>
      </c>
      <c r="B32" s="116" t="s">
        <v>141</v>
      </c>
      <c r="C32" s="117" t="s">
        <v>159</v>
      </c>
      <c r="D32" s="116">
        <v>92</v>
      </c>
      <c r="E32" s="117">
        <v>2</v>
      </c>
      <c r="F32" s="116" t="s">
        <v>150</v>
      </c>
      <c r="G32" s="116" t="s">
        <v>148</v>
      </c>
      <c r="H32" s="117"/>
      <c r="I32" s="118">
        <f>I33+I35</f>
        <v>7210.5</v>
      </c>
      <c r="J32" s="118">
        <f>J33+J35</f>
        <v>7270.5</v>
      </c>
    </row>
    <row r="33" spans="1:10" s="144" customFormat="1" ht="126" x14ac:dyDescent="0.25">
      <c r="A33" s="88" t="s">
        <v>167</v>
      </c>
      <c r="B33" s="116" t="s">
        <v>141</v>
      </c>
      <c r="C33" s="117" t="s">
        <v>159</v>
      </c>
      <c r="D33" s="116">
        <v>92</v>
      </c>
      <c r="E33" s="117">
        <v>2</v>
      </c>
      <c r="F33" s="116" t="s">
        <v>150</v>
      </c>
      <c r="G33" s="116" t="s">
        <v>152</v>
      </c>
      <c r="H33" s="117"/>
      <c r="I33" s="118">
        <f>I34</f>
        <v>6496.1</v>
      </c>
      <c r="J33" s="118">
        <f>J34</f>
        <v>6756.1</v>
      </c>
    </row>
    <row r="34" spans="1:10" s="144" customFormat="1" ht="31.5" x14ac:dyDescent="0.25">
      <c r="A34" s="114" t="s">
        <v>153</v>
      </c>
      <c r="B34" s="116" t="s">
        <v>141</v>
      </c>
      <c r="C34" s="117" t="s">
        <v>159</v>
      </c>
      <c r="D34" s="116">
        <v>92</v>
      </c>
      <c r="E34" s="117">
        <v>2</v>
      </c>
      <c r="F34" s="116" t="s">
        <v>150</v>
      </c>
      <c r="G34" s="116" t="s">
        <v>152</v>
      </c>
      <c r="H34" s="117">
        <v>120</v>
      </c>
      <c r="I34" s="118">
        <f>'Приложение 11'!J26</f>
        <v>6496.1</v>
      </c>
      <c r="J34" s="118">
        <f>'Приложение 11'!K26</f>
        <v>6756.1</v>
      </c>
    </row>
    <row r="35" spans="1:10" s="143" customFormat="1" ht="110.25" x14ac:dyDescent="0.25">
      <c r="A35" s="88" t="s">
        <v>169</v>
      </c>
      <c r="B35" s="116" t="s">
        <v>141</v>
      </c>
      <c r="C35" s="117" t="s">
        <v>159</v>
      </c>
      <c r="D35" s="116">
        <v>92</v>
      </c>
      <c r="E35" s="117">
        <v>2</v>
      </c>
      <c r="F35" s="116" t="s">
        <v>150</v>
      </c>
      <c r="G35" s="116" t="s">
        <v>155</v>
      </c>
      <c r="H35" s="117"/>
      <c r="I35" s="118">
        <f>SUM(I36:I38)</f>
        <v>714.4</v>
      </c>
      <c r="J35" s="118">
        <f>SUM(J36:J38)</f>
        <v>514.4</v>
      </c>
    </row>
    <row r="36" spans="1:10" s="143" customFormat="1" ht="31.5" x14ac:dyDescent="0.25">
      <c r="A36" s="114" t="s">
        <v>153</v>
      </c>
      <c r="B36" s="116" t="s">
        <v>141</v>
      </c>
      <c r="C36" s="117" t="s">
        <v>159</v>
      </c>
      <c r="D36" s="116">
        <v>92</v>
      </c>
      <c r="E36" s="117">
        <v>2</v>
      </c>
      <c r="F36" s="116" t="s">
        <v>150</v>
      </c>
      <c r="G36" s="116" t="s">
        <v>155</v>
      </c>
      <c r="H36" s="117">
        <v>120</v>
      </c>
      <c r="I36" s="118">
        <f>'Приложение 11'!J28</f>
        <v>14.4</v>
      </c>
      <c r="J36" s="118">
        <f>'Приложение 11'!K28</f>
        <v>14.4</v>
      </c>
    </row>
    <row r="37" spans="1:10" s="143" customFormat="1" ht="63" x14ac:dyDescent="0.25">
      <c r="A37" s="88" t="s">
        <v>156</v>
      </c>
      <c r="B37" s="116" t="s">
        <v>141</v>
      </c>
      <c r="C37" s="117" t="s">
        <v>159</v>
      </c>
      <c r="D37" s="116">
        <v>92</v>
      </c>
      <c r="E37" s="117">
        <v>2</v>
      </c>
      <c r="F37" s="116" t="s">
        <v>150</v>
      </c>
      <c r="G37" s="116" t="s">
        <v>155</v>
      </c>
      <c r="H37" s="117">
        <v>240</v>
      </c>
      <c r="I37" s="118">
        <f>'Приложение 11'!J29</f>
        <v>622</v>
      </c>
      <c r="J37" s="118">
        <f>'Приложение 11'!K29</f>
        <v>422</v>
      </c>
    </row>
    <row r="38" spans="1:10" s="143" customFormat="1" ht="31.5" x14ac:dyDescent="0.25">
      <c r="A38" s="88" t="s">
        <v>157</v>
      </c>
      <c r="B38" s="116" t="s">
        <v>141</v>
      </c>
      <c r="C38" s="117" t="s">
        <v>159</v>
      </c>
      <c r="D38" s="116">
        <v>92</v>
      </c>
      <c r="E38" s="117">
        <v>2</v>
      </c>
      <c r="F38" s="116" t="s">
        <v>150</v>
      </c>
      <c r="G38" s="116" t="s">
        <v>155</v>
      </c>
      <c r="H38" s="117">
        <v>850</v>
      </c>
      <c r="I38" s="118">
        <f>'Приложение 11'!J30</f>
        <v>78</v>
      </c>
      <c r="J38" s="118">
        <f>'Приложение 11'!K30</f>
        <v>78</v>
      </c>
    </row>
    <row r="39" spans="1:10" s="145" customFormat="1" ht="15.75" x14ac:dyDescent="0.25">
      <c r="A39" s="88" t="s">
        <v>170</v>
      </c>
      <c r="B39" s="116" t="s">
        <v>141</v>
      </c>
      <c r="C39" s="117" t="s">
        <v>159</v>
      </c>
      <c r="D39" s="116">
        <v>97</v>
      </c>
      <c r="E39" s="117">
        <v>0</v>
      </c>
      <c r="F39" s="116" t="s">
        <v>150</v>
      </c>
      <c r="G39" s="116" t="s">
        <v>148</v>
      </c>
      <c r="H39" s="117"/>
      <c r="I39" s="118">
        <f>I40</f>
        <v>580.1</v>
      </c>
      <c r="J39" s="118">
        <f>J40</f>
        <v>580.4</v>
      </c>
    </row>
    <row r="40" spans="1:10" s="145" customFormat="1" ht="110.25" x14ac:dyDescent="0.25">
      <c r="A40" s="88" t="s">
        <v>171</v>
      </c>
      <c r="B40" s="116" t="s">
        <v>141</v>
      </c>
      <c r="C40" s="117" t="s">
        <v>159</v>
      </c>
      <c r="D40" s="116">
        <v>97</v>
      </c>
      <c r="E40" s="117">
        <v>2</v>
      </c>
      <c r="F40" s="116" t="s">
        <v>150</v>
      </c>
      <c r="G40" s="116" t="s">
        <v>148</v>
      </c>
      <c r="H40" s="117"/>
      <c r="I40" s="118">
        <f>I41+I43+I45+I47</f>
        <v>580.1</v>
      </c>
      <c r="J40" s="118">
        <f>J41+J43+J45+J47</f>
        <v>580.4</v>
      </c>
    </row>
    <row r="41" spans="1:10" s="143" customFormat="1" ht="409.5" x14ac:dyDescent="0.25">
      <c r="A41" s="88" t="s">
        <v>459</v>
      </c>
      <c r="B41" s="116" t="s">
        <v>141</v>
      </c>
      <c r="C41" s="116" t="s">
        <v>159</v>
      </c>
      <c r="D41" s="116" t="s">
        <v>172</v>
      </c>
      <c r="E41" s="117">
        <v>2</v>
      </c>
      <c r="F41" s="116" t="s">
        <v>150</v>
      </c>
      <c r="G41" s="116" t="s">
        <v>447</v>
      </c>
      <c r="H41" s="117"/>
      <c r="I41" s="118">
        <f>I42</f>
        <v>226.7</v>
      </c>
      <c r="J41" s="118">
        <f>J42</f>
        <v>226.7</v>
      </c>
    </row>
    <row r="42" spans="1:10" s="143" customFormat="1" ht="15.75" x14ac:dyDescent="0.25">
      <c r="A42" s="120" t="s">
        <v>173</v>
      </c>
      <c r="B42" s="116" t="s">
        <v>141</v>
      </c>
      <c r="C42" s="116" t="s">
        <v>159</v>
      </c>
      <c r="D42" s="116" t="s">
        <v>172</v>
      </c>
      <c r="E42" s="117">
        <v>2</v>
      </c>
      <c r="F42" s="116" t="s">
        <v>150</v>
      </c>
      <c r="G42" s="116" t="s">
        <v>447</v>
      </c>
      <c r="H42" s="117">
        <v>500</v>
      </c>
      <c r="I42" s="118">
        <f>'Приложение 11'!J34</f>
        <v>226.7</v>
      </c>
      <c r="J42" s="118">
        <f>'Приложение 11'!K34</f>
        <v>226.7</v>
      </c>
    </row>
    <row r="43" spans="1:10" s="143" customFormat="1" ht="78.75" x14ac:dyDescent="0.25">
      <c r="A43" s="88" t="s">
        <v>460</v>
      </c>
      <c r="B43" s="116" t="s">
        <v>141</v>
      </c>
      <c r="C43" s="117" t="s">
        <v>159</v>
      </c>
      <c r="D43" s="116">
        <v>97</v>
      </c>
      <c r="E43" s="117">
        <v>2</v>
      </c>
      <c r="F43" s="116" t="s">
        <v>150</v>
      </c>
      <c r="G43" s="116" t="s">
        <v>174</v>
      </c>
      <c r="H43" s="117"/>
      <c r="I43" s="118">
        <f>I44</f>
        <v>123.3</v>
      </c>
      <c r="J43" s="118">
        <f>J44</f>
        <v>123.3</v>
      </c>
    </row>
    <row r="44" spans="1:10" s="143" customFormat="1" ht="15.75" x14ac:dyDescent="0.25">
      <c r="A44" s="120" t="s">
        <v>173</v>
      </c>
      <c r="B44" s="116" t="s">
        <v>141</v>
      </c>
      <c r="C44" s="117" t="s">
        <v>159</v>
      </c>
      <c r="D44" s="116">
        <v>97</v>
      </c>
      <c r="E44" s="117">
        <v>2</v>
      </c>
      <c r="F44" s="116" t="s">
        <v>150</v>
      </c>
      <c r="G44" s="116" t="s">
        <v>174</v>
      </c>
      <c r="H44" s="117">
        <v>500</v>
      </c>
      <c r="I44" s="118">
        <f>'Приложение 11'!J36</f>
        <v>123.3</v>
      </c>
      <c r="J44" s="118">
        <f>'Приложение 11'!K36</f>
        <v>123.3</v>
      </c>
    </row>
    <row r="45" spans="1:10" s="143" customFormat="1" ht="94.5" x14ac:dyDescent="0.25">
      <c r="A45" s="88" t="s">
        <v>471</v>
      </c>
      <c r="B45" s="116" t="s">
        <v>141</v>
      </c>
      <c r="C45" s="117" t="s">
        <v>159</v>
      </c>
      <c r="D45" s="116">
        <v>97</v>
      </c>
      <c r="E45" s="117">
        <v>2</v>
      </c>
      <c r="F45" s="116" t="s">
        <v>150</v>
      </c>
      <c r="G45" s="116" t="s">
        <v>175</v>
      </c>
      <c r="H45" s="117"/>
      <c r="I45" s="118">
        <f>I46</f>
        <v>92.3</v>
      </c>
      <c r="J45" s="118">
        <f>J46</f>
        <v>92.3</v>
      </c>
    </row>
    <row r="46" spans="1:10" s="143" customFormat="1" ht="15.75" x14ac:dyDescent="0.25">
      <c r="A46" s="120" t="s">
        <v>173</v>
      </c>
      <c r="B46" s="116" t="s">
        <v>141</v>
      </c>
      <c r="C46" s="117" t="s">
        <v>159</v>
      </c>
      <c r="D46" s="116">
        <v>97</v>
      </c>
      <c r="E46" s="117">
        <v>2</v>
      </c>
      <c r="F46" s="116" t="s">
        <v>150</v>
      </c>
      <c r="G46" s="116" t="s">
        <v>175</v>
      </c>
      <c r="H46" s="117">
        <v>500</v>
      </c>
      <c r="I46" s="118">
        <f>'Приложение 11'!J38</f>
        <v>92.3</v>
      </c>
      <c r="J46" s="118">
        <f>'Приложение 11'!K38</f>
        <v>92.3</v>
      </c>
    </row>
    <row r="47" spans="1:10" s="143" customFormat="1" ht="110.25" x14ac:dyDescent="0.25">
      <c r="A47" s="88" t="s">
        <v>176</v>
      </c>
      <c r="B47" s="116" t="s">
        <v>141</v>
      </c>
      <c r="C47" s="117" t="s">
        <v>159</v>
      </c>
      <c r="D47" s="116">
        <v>97</v>
      </c>
      <c r="E47" s="117">
        <v>2</v>
      </c>
      <c r="F47" s="116" t="s">
        <v>150</v>
      </c>
      <c r="G47" s="116" t="s">
        <v>177</v>
      </c>
      <c r="H47" s="117"/>
      <c r="I47" s="118">
        <f>I48</f>
        <v>137.80000000000001</v>
      </c>
      <c r="J47" s="118">
        <f>J48</f>
        <v>138.1</v>
      </c>
    </row>
    <row r="48" spans="1:10" s="143" customFormat="1" ht="15.75" x14ac:dyDescent="0.25">
      <c r="A48" s="120" t="s">
        <v>173</v>
      </c>
      <c r="B48" s="116" t="s">
        <v>141</v>
      </c>
      <c r="C48" s="117" t="s">
        <v>159</v>
      </c>
      <c r="D48" s="116">
        <v>97</v>
      </c>
      <c r="E48" s="117">
        <v>2</v>
      </c>
      <c r="F48" s="116" t="s">
        <v>150</v>
      </c>
      <c r="G48" s="116" t="s">
        <v>177</v>
      </c>
      <c r="H48" s="117">
        <v>500</v>
      </c>
      <c r="I48" s="118">
        <f>'Приложение 11'!J40</f>
        <v>137.80000000000001</v>
      </c>
      <c r="J48" s="118">
        <f>'Приложение 11'!K40</f>
        <v>138.1</v>
      </c>
    </row>
    <row r="49" spans="1:10" s="143" customFormat="1" ht="78.75" x14ac:dyDescent="0.25">
      <c r="A49" s="88" t="s">
        <v>178</v>
      </c>
      <c r="B49" s="116" t="s">
        <v>141</v>
      </c>
      <c r="C49" s="116" t="s">
        <v>179</v>
      </c>
      <c r="D49" s="116"/>
      <c r="E49" s="116"/>
      <c r="F49" s="116"/>
      <c r="G49" s="116"/>
      <c r="H49" s="116"/>
      <c r="I49" s="118">
        <f t="shared" ref="I49:J52" si="1">I50</f>
        <v>166.1</v>
      </c>
      <c r="J49" s="118">
        <f t="shared" si="1"/>
        <v>166.6</v>
      </c>
    </row>
    <row r="50" spans="1:10" s="143" customFormat="1" ht="15.75" x14ac:dyDescent="0.25">
      <c r="A50" s="88" t="s">
        <v>173</v>
      </c>
      <c r="B50" s="116" t="s">
        <v>141</v>
      </c>
      <c r="C50" s="116" t="s">
        <v>179</v>
      </c>
      <c r="D50" s="116" t="s">
        <v>172</v>
      </c>
      <c r="E50" s="116" t="s">
        <v>147</v>
      </c>
      <c r="F50" s="116" t="s">
        <v>150</v>
      </c>
      <c r="G50" s="116" t="s">
        <v>148</v>
      </c>
      <c r="H50" s="116"/>
      <c r="I50" s="118">
        <f t="shared" si="1"/>
        <v>166.1</v>
      </c>
      <c r="J50" s="118">
        <f t="shared" si="1"/>
        <v>166.6</v>
      </c>
    </row>
    <row r="51" spans="1:10" s="143" customFormat="1" ht="110.25" x14ac:dyDescent="0.25">
      <c r="A51" s="88" t="s">
        <v>171</v>
      </c>
      <c r="B51" s="116" t="s">
        <v>141</v>
      </c>
      <c r="C51" s="116" t="s">
        <v>179</v>
      </c>
      <c r="D51" s="116" t="s">
        <v>172</v>
      </c>
      <c r="E51" s="116" t="s">
        <v>180</v>
      </c>
      <c r="F51" s="116" t="s">
        <v>150</v>
      </c>
      <c r="G51" s="116" t="s">
        <v>148</v>
      </c>
      <c r="H51" s="116"/>
      <c r="I51" s="118">
        <f t="shared" si="1"/>
        <v>166.1</v>
      </c>
      <c r="J51" s="118">
        <f t="shared" si="1"/>
        <v>166.6</v>
      </c>
    </row>
    <row r="52" spans="1:10" s="143" customFormat="1" ht="63" x14ac:dyDescent="0.25">
      <c r="A52" s="88" t="s">
        <v>181</v>
      </c>
      <c r="B52" s="116" t="s">
        <v>141</v>
      </c>
      <c r="C52" s="116" t="s">
        <v>179</v>
      </c>
      <c r="D52" s="116">
        <v>97</v>
      </c>
      <c r="E52" s="117">
        <v>2</v>
      </c>
      <c r="F52" s="116" t="s">
        <v>150</v>
      </c>
      <c r="G52" s="116" t="s">
        <v>182</v>
      </c>
      <c r="H52" s="117"/>
      <c r="I52" s="118">
        <f t="shared" si="1"/>
        <v>166.1</v>
      </c>
      <c r="J52" s="118">
        <f t="shared" si="1"/>
        <v>166.6</v>
      </c>
    </row>
    <row r="53" spans="1:10" s="143" customFormat="1" ht="15.75" x14ac:dyDescent="0.25">
      <c r="A53" s="120" t="s">
        <v>173</v>
      </c>
      <c r="B53" s="116" t="s">
        <v>141</v>
      </c>
      <c r="C53" s="116" t="s">
        <v>179</v>
      </c>
      <c r="D53" s="116">
        <v>97</v>
      </c>
      <c r="E53" s="117">
        <v>2</v>
      </c>
      <c r="F53" s="116" t="s">
        <v>150</v>
      </c>
      <c r="G53" s="116" t="s">
        <v>182</v>
      </c>
      <c r="H53" s="117">
        <v>500</v>
      </c>
      <c r="I53" s="118">
        <f>'Приложение 11'!J45</f>
        <v>166.1</v>
      </c>
      <c r="J53" s="118">
        <f>'Приложение 11'!K45</f>
        <v>166.6</v>
      </c>
    </row>
    <row r="54" spans="1:10" s="143" customFormat="1" ht="15.75" x14ac:dyDescent="0.25">
      <c r="A54" s="114" t="s">
        <v>189</v>
      </c>
      <c r="B54" s="116" t="s">
        <v>141</v>
      </c>
      <c r="C54" s="117">
        <v>11</v>
      </c>
      <c r="D54" s="116"/>
      <c r="E54" s="117"/>
      <c r="F54" s="116"/>
      <c r="G54" s="116"/>
      <c r="H54" s="117" t="s">
        <v>143</v>
      </c>
      <c r="I54" s="124">
        <f t="shared" ref="I54:J57" si="2">I55</f>
        <v>300</v>
      </c>
      <c r="J54" s="124">
        <f t="shared" si="2"/>
        <v>300</v>
      </c>
    </row>
    <row r="55" spans="1:10" s="143" customFormat="1" ht="15.75" x14ac:dyDescent="0.25">
      <c r="A55" s="114" t="s">
        <v>189</v>
      </c>
      <c r="B55" s="116" t="s">
        <v>141</v>
      </c>
      <c r="C55" s="117">
        <v>11</v>
      </c>
      <c r="D55" s="116">
        <v>94</v>
      </c>
      <c r="E55" s="117">
        <v>0</v>
      </c>
      <c r="F55" s="116" t="s">
        <v>150</v>
      </c>
      <c r="G55" s="116" t="s">
        <v>148</v>
      </c>
      <c r="H55" s="117"/>
      <c r="I55" s="124">
        <f t="shared" si="2"/>
        <v>300</v>
      </c>
      <c r="J55" s="124">
        <f t="shared" si="2"/>
        <v>300</v>
      </c>
    </row>
    <row r="56" spans="1:10" s="143" customFormat="1" ht="31.5" x14ac:dyDescent="0.25">
      <c r="A56" s="114" t="s">
        <v>190</v>
      </c>
      <c r="B56" s="116" t="s">
        <v>141</v>
      </c>
      <c r="C56" s="117">
        <v>11</v>
      </c>
      <c r="D56" s="116">
        <v>94</v>
      </c>
      <c r="E56" s="117">
        <v>1</v>
      </c>
      <c r="F56" s="116" t="s">
        <v>150</v>
      </c>
      <c r="G56" s="116" t="s">
        <v>148</v>
      </c>
      <c r="H56" s="117" t="s">
        <v>143</v>
      </c>
      <c r="I56" s="124">
        <f t="shared" si="2"/>
        <v>300</v>
      </c>
      <c r="J56" s="124">
        <f t="shared" si="2"/>
        <v>300</v>
      </c>
    </row>
    <row r="57" spans="1:10" s="143" customFormat="1" ht="31.5" x14ac:dyDescent="0.25">
      <c r="A57" s="114" t="s">
        <v>190</v>
      </c>
      <c r="B57" s="116" t="s">
        <v>141</v>
      </c>
      <c r="C57" s="117">
        <v>11</v>
      </c>
      <c r="D57" s="116">
        <v>94</v>
      </c>
      <c r="E57" s="117">
        <v>1</v>
      </c>
      <c r="F57" s="116" t="s">
        <v>150</v>
      </c>
      <c r="G57" s="116" t="s">
        <v>191</v>
      </c>
      <c r="H57" s="117"/>
      <c r="I57" s="124">
        <f t="shared" si="2"/>
        <v>300</v>
      </c>
      <c r="J57" s="124">
        <f t="shared" si="2"/>
        <v>300</v>
      </c>
    </row>
    <row r="58" spans="1:10" s="143" customFormat="1" ht="15.75" x14ac:dyDescent="0.25">
      <c r="A58" s="114" t="s">
        <v>192</v>
      </c>
      <c r="B58" s="116" t="s">
        <v>141</v>
      </c>
      <c r="C58" s="117">
        <v>11</v>
      </c>
      <c r="D58" s="116">
        <v>94</v>
      </c>
      <c r="E58" s="117">
        <v>1</v>
      </c>
      <c r="F58" s="116" t="s">
        <v>150</v>
      </c>
      <c r="G58" s="116" t="s">
        <v>191</v>
      </c>
      <c r="H58" s="116" t="s">
        <v>193</v>
      </c>
      <c r="I58" s="124">
        <f>'Приложение 11'!J50</f>
        <v>300</v>
      </c>
      <c r="J58" s="124">
        <f>'Приложение 11'!K50</f>
        <v>300</v>
      </c>
    </row>
    <row r="59" spans="1:10" s="143" customFormat="1" ht="31.5" x14ac:dyDescent="0.25">
      <c r="A59" s="114" t="s">
        <v>194</v>
      </c>
      <c r="B59" s="116" t="s">
        <v>141</v>
      </c>
      <c r="C59" s="117">
        <v>13</v>
      </c>
      <c r="D59" s="116"/>
      <c r="E59" s="117"/>
      <c r="F59" s="116"/>
      <c r="G59" s="116"/>
      <c r="H59" s="117"/>
      <c r="I59" s="118">
        <f>I60+I71+I91+I95+I99+I115</f>
        <v>2811.9</v>
      </c>
      <c r="J59" s="118">
        <f>J60+J71+J91+J95+J99+J115</f>
        <v>2834.3</v>
      </c>
    </row>
    <row r="60" spans="1:10" s="143" customFormat="1" ht="94.5" x14ac:dyDescent="0.25">
      <c r="A60" s="114" t="s">
        <v>195</v>
      </c>
      <c r="B60" s="116" t="s">
        <v>141</v>
      </c>
      <c r="C60" s="117">
        <v>13</v>
      </c>
      <c r="D60" s="116" t="s">
        <v>141</v>
      </c>
      <c r="E60" s="117">
        <v>0</v>
      </c>
      <c r="F60" s="116" t="s">
        <v>150</v>
      </c>
      <c r="G60" s="116" t="s">
        <v>148</v>
      </c>
      <c r="H60" s="117"/>
      <c r="I60" s="118">
        <f>I61+I68</f>
        <v>1394.6000000000001</v>
      </c>
      <c r="J60" s="118">
        <f>J61+J68</f>
        <v>1422.9</v>
      </c>
    </row>
    <row r="61" spans="1:10" s="143" customFormat="1" ht="15.75" x14ac:dyDescent="0.25">
      <c r="A61" s="114" t="s">
        <v>196</v>
      </c>
      <c r="B61" s="116" t="s">
        <v>141</v>
      </c>
      <c r="C61" s="117">
        <v>13</v>
      </c>
      <c r="D61" s="116" t="s">
        <v>141</v>
      </c>
      <c r="E61" s="117">
        <v>1</v>
      </c>
      <c r="F61" s="116" t="s">
        <v>150</v>
      </c>
      <c r="G61" s="116" t="s">
        <v>148</v>
      </c>
      <c r="H61" s="117"/>
      <c r="I61" s="118">
        <f>I62+I64+I66</f>
        <v>1265.9000000000001</v>
      </c>
      <c r="J61" s="118">
        <f>J62+J64+J66</f>
        <v>1288.7</v>
      </c>
    </row>
    <row r="62" spans="1:10" s="143" customFormat="1" ht="31.5" x14ac:dyDescent="0.25">
      <c r="A62" s="88" t="s">
        <v>197</v>
      </c>
      <c r="B62" s="116" t="s">
        <v>141</v>
      </c>
      <c r="C62" s="117">
        <v>13</v>
      </c>
      <c r="D62" s="116" t="s">
        <v>141</v>
      </c>
      <c r="E62" s="117">
        <v>1</v>
      </c>
      <c r="F62" s="116" t="s">
        <v>150</v>
      </c>
      <c r="G62" s="116" t="s">
        <v>198</v>
      </c>
      <c r="H62" s="117"/>
      <c r="I62" s="118">
        <f>I63</f>
        <v>604</v>
      </c>
      <c r="J62" s="118">
        <f>J63</f>
        <v>615.9</v>
      </c>
    </row>
    <row r="63" spans="1:10" s="143" customFormat="1" ht="63" x14ac:dyDescent="0.25">
      <c r="A63" s="88" t="s">
        <v>156</v>
      </c>
      <c r="B63" s="116" t="s">
        <v>141</v>
      </c>
      <c r="C63" s="117">
        <v>13</v>
      </c>
      <c r="D63" s="116" t="s">
        <v>141</v>
      </c>
      <c r="E63" s="117">
        <v>1</v>
      </c>
      <c r="F63" s="116" t="s">
        <v>150</v>
      </c>
      <c r="G63" s="116" t="s">
        <v>198</v>
      </c>
      <c r="H63" s="117">
        <v>240</v>
      </c>
      <c r="I63" s="118">
        <f>'Приложение 11'!J55</f>
        <v>604</v>
      </c>
      <c r="J63" s="118">
        <f>'Приложение 11'!K55</f>
        <v>615.9</v>
      </c>
    </row>
    <row r="64" spans="1:10" s="143" customFormat="1" ht="47.25" x14ac:dyDescent="0.25">
      <c r="A64" s="88" t="s">
        <v>199</v>
      </c>
      <c r="B64" s="116" t="s">
        <v>141</v>
      </c>
      <c r="C64" s="117">
        <v>13</v>
      </c>
      <c r="D64" s="116" t="s">
        <v>141</v>
      </c>
      <c r="E64" s="117">
        <v>1</v>
      </c>
      <c r="F64" s="116" t="s">
        <v>150</v>
      </c>
      <c r="G64" s="116" t="s">
        <v>200</v>
      </c>
      <c r="H64" s="117"/>
      <c r="I64" s="118">
        <f>I65</f>
        <v>326.39999999999998</v>
      </c>
      <c r="J64" s="118">
        <f>J65</f>
        <v>330.5</v>
      </c>
    </row>
    <row r="65" spans="1:11" s="143" customFormat="1" ht="63" x14ac:dyDescent="0.25">
      <c r="A65" s="88" t="s">
        <v>156</v>
      </c>
      <c r="B65" s="116" t="s">
        <v>141</v>
      </c>
      <c r="C65" s="117">
        <v>13</v>
      </c>
      <c r="D65" s="116" t="s">
        <v>141</v>
      </c>
      <c r="E65" s="117">
        <v>1</v>
      </c>
      <c r="F65" s="116" t="s">
        <v>150</v>
      </c>
      <c r="G65" s="116" t="s">
        <v>200</v>
      </c>
      <c r="H65" s="117">
        <v>240</v>
      </c>
      <c r="I65" s="118">
        <f>'Приложение 11'!J57</f>
        <v>326.39999999999998</v>
      </c>
      <c r="J65" s="118">
        <f>'Приложение 11'!K57</f>
        <v>330.5</v>
      </c>
    </row>
    <row r="66" spans="1:11" s="143" customFormat="1" ht="31.5" x14ac:dyDescent="0.25">
      <c r="A66" s="88" t="s">
        <v>201</v>
      </c>
      <c r="B66" s="116" t="s">
        <v>141</v>
      </c>
      <c r="C66" s="117">
        <v>13</v>
      </c>
      <c r="D66" s="116" t="s">
        <v>141</v>
      </c>
      <c r="E66" s="117">
        <v>1</v>
      </c>
      <c r="F66" s="116" t="s">
        <v>150</v>
      </c>
      <c r="G66" s="116" t="s">
        <v>202</v>
      </c>
      <c r="H66" s="117"/>
      <c r="I66" s="118">
        <f>I67</f>
        <v>335.5</v>
      </c>
      <c r="J66" s="118">
        <f>J67</f>
        <v>342.3</v>
      </c>
    </row>
    <row r="67" spans="1:11" s="143" customFormat="1" ht="63" x14ac:dyDescent="0.25">
      <c r="A67" s="88" t="s">
        <v>156</v>
      </c>
      <c r="B67" s="116" t="s">
        <v>141</v>
      </c>
      <c r="C67" s="117">
        <v>13</v>
      </c>
      <c r="D67" s="116" t="s">
        <v>141</v>
      </c>
      <c r="E67" s="117">
        <v>1</v>
      </c>
      <c r="F67" s="116" t="s">
        <v>150</v>
      </c>
      <c r="G67" s="116" t="s">
        <v>202</v>
      </c>
      <c r="H67" s="117">
        <v>240</v>
      </c>
      <c r="I67" s="118">
        <f>'Приложение 11'!J59</f>
        <v>335.5</v>
      </c>
      <c r="J67" s="118">
        <f>'Приложение 11'!K59</f>
        <v>342.3</v>
      </c>
    </row>
    <row r="68" spans="1:11" s="143" customFormat="1" ht="63" x14ac:dyDescent="0.25">
      <c r="A68" s="88" t="s">
        <v>203</v>
      </c>
      <c r="B68" s="116" t="s">
        <v>141</v>
      </c>
      <c r="C68" s="117">
        <v>13</v>
      </c>
      <c r="D68" s="116" t="s">
        <v>141</v>
      </c>
      <c r="E68" s="117">
        <v>2</v>
      </c>
      <c r="F68" s="116" t="s">
        <v>150</v>
      </c>
      <c r="G68" s="116" t="s">
        <v>148</v>
      </c>
      <c r="H68" s="117"/>
      <c r="I68" s="118">
        <f>I69</f>
        <v>128.69999999999999</v>
      </c>
      <c r="J68" s="118">
        <f>J69</f>
        <v>134.19999999999999</v>
      </c>
    </row>
    <row r="69" spans="1:11" s="143" customFormat="1" ht="47.25" x14ac:dyDescent="0.25">
      <c r="A69" s="88" t="s">
        <v>204</v>
      </c>
      <c r="B69" s="116" t="s">
        <v>141</v>
      </c>
      <c r="C69" s="117">
        <v>13</v>
      </c>
      <c r="D69" s="116" t="s">
        <v>141</v>
      </c>
      <c r="E69" s="117">
        <v>2</v>
      </c>
      <c r="F69" s="116" t="s">
        <v>150</v>
      </c>
      <c r="G69" s="116" t="s">
        <v>205</v>
      </c>
      <c r="H69" s="117"/>
      <c r="I69" s="118">
        <f>I70</f>
        <v>128.69999999999999</v>
      </c>
      <c r="J69" s="118">
        <f>J70</f>
        <v>134.19999999999999</v>
      </c>
    </row>
    <row r="70" spans="1:11" s="146" customFormat="1" ht="63" x14ac:dyDescent="0.25">
      <c r="A70" s="88" t="s">
        <v>156</v>
      </c>
      <c r="B70" s="116" t="s">
        <v>141</v>
      </c>
      <c r="C70" s="117">
        <v>13</v>
      </c>
      <c r="D70" s="116" t="s">
        <v>141</v>
      </c>
      <c r="E70" s="117">
        <v>2</v>
      </c>
      <c r="F70" s="116" t="s">
        <v>150</v>
      </c>
      <c r="G70" s="116" t="s">
        <v>205</v>
      </c>
      <c r="H70" s="117">
        <v>240</v>
      </c>
      <c r="I70" s="118">
        <f>'Приложение 11'!J62</f>
        <v>128.69999999999999</v>
      </c>
      <c r="J70" s="118">
        <f>'Приложение 11'!K62</f>
        <v>134.19999999999999</v>
      </c>
    </row>
    <row r="71" spans="1:11" s="143" customFormat="1" ht="94.5" x14ac:dyDescent="0.25">
      <c r="A71" s="114" t="s">
        <v>206</v>
      </c>
      <c r="B71" s="116" t="s">
        <v>141</v>
      </c>
      <c r="C71" s="117">
        <v>13</v>
      </c>
      <c r="D71" s="116" t="s">
        <v>184</v>
      </c>
      <c r="E71" s="117">
        <v>0</v>
      </c>
      <c r="F71" s="116" t="s">
        <v>150</v>
      </c>
      <c r="G71" s="116" t="s">
        <v>148</v>
      </c>
      <c r="H71" s="117"/>
      <c r="I71" s="118">
        <f>I72</f>
        <v>962.3</v>
      </c>
      <c r="J71" s="118">
        <f>J72</f>
        <v>973.6</v>
      </c>
    </row>
    <row r="72" spans="1:11" s="143" customFormat="1" ht="63" x14ac:dyDescent="0.25">
      <c r="A72" s="114" t="s">
        <v>207</v>
      </c>
      <c r="B72" s="116" t="s">
        <v>141</v>
      </c>
      <c r="C72" s="117">
        <v>13</v>
      </c>
      <c r="D72" s="116" t="s">
        <v>184</v>
      </c>
      <c r="E72" s="117">
        <v>1</v>
      </c>
      <c r="F72" s="116" t="s">
        <v>150</v>
      </c>
      <c r="G72" s="116" t="s">
        <v>148</v>
      </c>
      <c r="H72" s="117"/>
      <c r="I72" s="118">
        <f>I73+I76+I79+I82+I85+I88</f>
        <v>962.3</v>
      </c>
      <c r="J72" s="118">
        <f>J73+J76+J79+J82+J85+J88</f>
        <v>973.6</v>
      </c>
      <c r="K72" s="147"/>
    </row>
    <row r="73" spans="1:11" s="143" customFormat="1" ht="31.5" x14ac:dyDescent="0.25">
      <c r="A73" s="114" t="s">
        <v>208</v>
      </c>
      <c r="B73" s="116" t="s">
        <v>141</v>
      </c>
      <c r="C73" s="117">
        <v>13</v>
      </c>
      <c r="D73" s="116" t="s">
        <v>184</v>
      </c>
      <c r="E73" s="117">
        <v>1</v>
      </c>
      <c r="F73" s="116" t="s">
        <v>141</v>
      </c>
      <c r="G73" s="116" t="s">
        <v>148</v>
      </c>
      <c r="H73" s="117"/>
      <c r="I73" s="118">
        <f>I74</f>
        <v>100</v>
      </c>
      <c r="J73" s="118">
        <f>J74</f>
        <v>100</v>
      </c>
    </row>
    <row r="74" spans="1:11" s="143" customFormat="1" ht="78.75" x14ac:dyDescent="0.25">
      <c r="A74" s="88" t="s">
        <v>209</v>
      </c>
      <c r="B74" s="116" t="s">
        <v>141</v>
      </c>
      <c r="C74" s="116" t="s">
        <v>210</v>
      </c>
      <c r="D74" s="116" t="s">
        <v>184</v>
      </c>
      <c r="E74" s="116" t="s">
        <v>186</v>
      </c>
      <c r="F74" s="116" t="s">
        <v>141</v>
      </c>
      <c r="G74" s="116" t="s">
        <v>211</v>
      </c>
      <c r="H74" s="116"/>
      <c r="I74" s="118">
        <f>I75</f>
        <v>100</v>
      </c>
      <c r="J74" s="118">
        <f>J75</f>
        <v>100</v>
      </c>
    </row>
    <row r="75" spans="1:11" s="143" customFormat="1" ht="63" x14ac:dyDescent="0.25">
      <c r="A75" s="88" t="s">
        <v>156</v>
      </c>
      <c r="B75" s="116" t="s">
        <v>141</v>
      </c>
      <c r="C75" s="116" t="s">
        <v>210</v>
      </c>
      <c r="D75" s="116" t="s">
        <v>184</v>
      </c>
      <c r="E75" s="116" t="s">
        <v>186</v>
      </c>
      <c r="F75" s="116" t="s">
        <v>141</v>
      </c>
      <c r="G75" s="116" t="s">
        <v>211</v>
      </c>
      <c r="H75" s="116" t="s">
        <v>164</v>
      </c>
      <c r="I75" s="118">
        <f>'Приложение 11'!J67</f>
        <v>100</v>
      </c>
      <c r="J75" s="118">
        <f>'Приложение 11'!K67</f>
        <v>100</v>
      </c>
    </row>
    <row r="76" spans="1:11" s="143" customFormat="1" ht="47.25" x14ac:dyDescent="0.25">
      <c r="A76" s="114" t="s">
        <v>212</v>
      </c>
      <c r="B76" s="116" t="s">
        <v>141</v>
      </c>
      <c r="C76" s="117">
        <v>13</v>
      </c>
      <c r="D76" s="116" t="s">
        <v>184</v>
      </c>
      <c r="E76" s="117">
        <v>1</v>
      </c>
      <c r="F76" s="116" t="s">
        <v>213</v>
      </c>
      <c r="G76" s="116" t="s">
        <v>148</v>
      </c>
      <c r="H76" s="117"/>
      <c r="I76" s="118">
        <f>I77</f>
        <v>35</v>
      </c>
      <c r="J76" s="118">
        <f>J77</f>
        <v>35</v>
      </c>
    </row>
    <row r="77" spans="1:11" s="143" customFormat="1" ht="78.75" x14ac:dyDescent="0.25">
      <c r="A77" s="88" t="s">
        <v>209</v>
      </c>
      <c r="B77" s="116" t="s">
        <v>141</v>
      </c>
      <c r="C77" s="116" t="s">
        <v>210</v>
      </c>
      <c r="D77" s="116" t="s">
        <v>184</v>
      </c>
      <c r="E77" s="116" t="s">
        <v>186</v>
      </c>
      <c r="F77" s="116" t="s">
        <v>213</v>
      </c>
      <c r="G77" s="116" t="s">
        <v>211</v>
      </c>
      <c r="H77" s="116"/>
      <c r="I77" s="118">
        <f>I78</f>
        <v>35</v>
      </c>
      <c r="J77" s="118">
        <f>J78</f>
        <v>35</v>
      </c>
    </row>
    <row r="78" spans="1:11" s="143" customFormat="1" ht="63" x14ac:dyDescent="0.25">
      <c r="A78" s="88" t="s">
        <v>156</v>
      </c>
      <c r="B78" s="116" t="s">
        <v>141</v>
      </c>
      <c r="C78" s="116" t="s">
        <v>210</v>
      </c>
      <c r="D78" s="116" t="s">
        <v>184</v>
      </c>
      <c r="E78" s="116" t="s">
        <v>186</v>
      </c>
      <c r="F78" s="116" t="s">
        <v>213</v>
      </c>
      <c r="G78" s="116" t="s">
        <v>211</v>
      </c>
      <c r="H78" s="116" t="s">
        <v>164</v>
      </c>
      <c r="I78" s="118">
        <f>'Приложение 11'!J70</f>
        <v>35</v>
      </c>
      <c r="J78" s="118">
        <f>'Приложение 11'!K70</f>
        <v>35</v>
      </c>
    </row>
    <row r="79" spans="1:11" s="143" customFormat="1" ht="31.5" x14ac:dyDescent="0.25">
      <c r="A79" s="114" t="s">
        <v>214</v>
      </c>
      <c r="B79" s="116" t="s">
        <v>141</v>
      </c>
      <c r="C79" s="117">
        <v>13</v>
      </c>
      <c r="D79" s="116" t="s">
        <v>184</v>
      </c>
      <c r="E79" s="117">
        <v>1</v>
      </c>
      <c r="F79" s="116" t="s">
        <v>145</v>
      </c>
      <c r="G79" s="116" t="s">
        <v>148</v>
      </c>
      <c r="H79" s="117"/>
      <c r="I79" s="118">
        <f>I80</f>
        <v>567.29999999999995</v>
      </c>
      <c r="J79" s="118">
        <f>J80</f>
        <v>578.6</v>
      </c>
    </row>
    <row r="80" spans="1:11" s="144" customFormat="1" ht="78.75" x14ac:dyDescent="0.25">
      <c r="A80" s="88" t="s">
        <v>209</v>
      </c>
      <c r="B80" s="116" t="s">
        <v>141</v>
      </c>
      <c r="C80" s="116" t="s">
        <v>210</v>
      </c>
      <c r="D80" s="116" t="s">
        <v>184</v>
      </c>
      <c r="E80" s="116" t="s">
        <v>186</v>
      </c>
      <c r="F80" s="116" t="s">
        <v>145</v>
      </c>
      <c r="G80" s="116" t="s">
        <v>211</v>
      </c>
      <c r="H80" s="116"/>
      <c r="I80" s="118">
        <f>I81</f>
        <v>567.29999999999995</v>
      </c>
      <c r="J80" s="118">
        <f>J81</f>
        <v>578.6</v>
      </c>
    </row>
    <row r="81" spans="1:10" s="143" customFormat="1" ht="63" x14ac:dyDescent="0.25">
      <c r="A81" s="88" t="s">
        <v>156</v>
      </c>
      <c r="B81" s="116" t="s">
        <v>141</v>
      </c>
      <c r="C81" s="116" t="s">
        <v>210</v>
      </c>
      <c r="D81" s="116" t="s">
        <v>184</v>
      </c>
      <c r="E81" s="116" t="s">
        <v>186</v>
      </c>
      <c r="F81" s="116" t="s">
        <v>145</v>
      </c>
      <c r="G81" s="116" t="s">
        <v>211</v>
      </c>
      <c r="H81" s="116" t="s">
        <v>164</v>
      </c>
      <c r="I81" s="118">
        <f>'Приложение 11'!J73</f>
        <v>567.29999999999995</v>
      </c>
      <c r="J81" s="118">
        <f>'Приложение 11'!K73</f>
        <v>578.6</v>
      </c>
    </row>
    <row r="82" spans="1:10" s="143" customFormat="1" ht="31.5" x14ac:dyDescent="0.25">
      <c r="A82" s="114" t="s">
        <v>215</v>
      </c>
      <c r="B82" s="116" t="s">
        <v>141</v>
      </c>
      <c r="C82" s="117">
        <v>13</v>
      </c>
      <c r="D82" s="116" t="s">
        <v>184</v>
      </c>
      <c r="E82" s="117">
        <v>1</v>
      </c>
      <c r="F82" s="116" t="s">
        <v>159</v>
      </c>
      <c r="G82" s="116" t="s">
        <v>148</v>
      </c>
      <c r="H82" s="117"/>
      <c r="I82" s="118">
        <f>I83</f>
        <v>50</v>
      </c>
      <c r="J82" s="118">
        <f>J83</f>
        <v>50</v>
      </c>
    </row>
    <row r="83" spans="1:10" s="143" customFormat="1" ht="78.75" x14ac:dyDescent="0.25">
      <c r="A83" s="88" t="s">
        <v>209</v>
      </c>
      <c r="B83" s="116" t="s">
        <v>141</v>
      </c>
      <c r="C83" s="116" t="s">
        <v>210</v>
      </c>
      <c r="D83" s="116" t="s">
        <v>184</v>
      </c>
      <c r="E83" s="116" t="s">
        <v>186</v>
      </c>
      <c r="F83" s="116" t="s">
        <v>159</v>
      </c>
      <c r="G83" s="116" t="s">
        <v>211</v>
      </c>
      <c r="H83" s="116"/>
      <c r="I83" s="118">
        <f>I84</f>
        <v>50</v>
      </c>
      <c r="J83" s="118">
        <f>J84</f>
        <v>50</v>
      </c>
    </row>
    <row r="84" spans="1:10" s="143" customFormat="1" ht="63" x14ac:dyDescent="0.25">
      <c r="A84" s="88" t="s">
        <v>156</v>
      </c>
      <c r="B84" s="116" t="s">
        <v>141</v>
      </c>
      <c r="C84" s="116" t="s">
        <v>210</v>
      </c>
      <c r="D84" s="116" t="s">
        <v>184</v>
      </c>
      <c r="E84" s="116" t="s">
        <v>186</v>
      </c>
      <c r="F84" s="116" t="s">
        <v>159</v>
      </c>
      <c r="G84" s="116" t="s">
        <v>211</v>
      </c>
      <c r="H84" s="116" t="s">
        <v>164</v>
      </c>
      <c r="I84" s="118">
        <f>'Приложение 11'!J76</f>
        <v>50</v>
      </c>
      <c r="J84" s="118">
        <f>'Приложение 11'!K76</f>
        <v>50</v>
      </c>
    </row>
    <row r="85" spans="1:10" s="143" customFormat="1" ht="94.5" x14ac:dyDescent="0.25">
      <c r="A85" s="114" t="s">
        <v>216</v>
      </c>
      <c r="B85" s="116" t="s">
        <v>141</v>
      </c>
      <c r="C85" s="117">
        <v>13</v>
      </c>
      <c r="D85" s="116" t="s">
        <v>184</v>
      </c>
      <c r="E85" s="117">
        <v>1</v>
      </c>
      <c r="F85" s="116" t="s">
        <v>217</v>
      </c>
      <c r="G85" s="116" t="s">
        <v>148</v>
      </c>
      <c r="H85" s="117"/>
      <c r="I85" s="118">
        <f>I86</f>
        <v>130</v>
      </c>
      <c r="J85" s="118">
        <f>J86</f>
        <v>130</v>
      </c>
    </row>
    <row r="86" spans="1:10" s="143" customFormat="1" ht="78.75" x14ac:dyDescent="0.25">
      <c r="A86" s="88" t="s">
        <v>209</v>
      </c>
      <c r="B86" s="116" t="s">
        <v>141</v>
      </c>
      <c r="C86" s="116" t="s">
        <v>210</v>
      </c>
      <c r="D86" s="116" t="s">
        <v>184</v>
      </c>
      <c r="E86" s="116" t="s">
        <v>186</v>
      </c>
      <c r="F86" s="116" t="s">
        <v>217</v>
      </c>
      <c r="G86" s="116" t="s">
        <v>211</v>
      </c>
      <c r="H86" s="116"/>
      <c r="I86" s="118">
        <f>I87</f>
        <v>130</v>
      </c>
      <c r="J86" s="118">
        <f>J87</f>
        <v>130</v>
      </c>
    </row>
    <row r="87" spans="1:10" s="143" customFormat="1" ht="63" x14ac:dyDescent="0.25">
      <c r="A87" s="88" t="s">
        <v>156</v>
      </c>
      <c r="B87" s="116" t="s">
        <v>141</v>
      </c>
      <c r="C87" s="116" t="s">
        <v>210</v>
      </c>
      <c r="D87" s="116" t="s">
        <v>184</v>
      </c>
      <c r="E87" s="116" t="s">
        <v>186</v>
      </c>
      <c r="F87" s="116" t="s">
        <v>217</v>
      </c>
      <c r="G87" s="116" t="s">
        <v>211</v>
      </c>
      <c r="H87" s="116" t="s">
        <v>164</v>
      </c>
      <c r="I87" s="118">
        <f>'Приложение 11'!J79</f>
        <v>130</v>
      </c>
      <c r="J87" s="118">
        <f>'Приложение 11'!K79</f>
        <v>130</v>
      </c>
    </row>
    <row r="88" spans="1:10" s="143" customFormat="1" ht="31.5" x14ac:dyDescent="0.25">
      <c r="A88" s="114" t="s">
        <v>218</v>
      </c>
      <c r="B88" s="116" t="s">
        <v>141</v>
      </c>
      <c r="C88" s="117">
        <v>13</v>
      </c>
      <c r="D88" s="116" t="s">
        <v>184</v>
      </c>
      <c r="E88" s="117">
        <v>1</v>
      </c>
      <c r="F88" s="116" t="s">
        <v>179</v>
      </c>
      <c r="G88" s="116" t="s">
        <v>148</v>
      </c>
      <c r="H88" s="117"/>
      <c r="I88" s="118">
        <f>I89</f>
        <v>80</v>
      </c>
      <c r="J88" s="118">
        <f>J89</f>
        <v>80</v>
      </c>
    </row>
    <row r="89" spans="1:10" s="143" customFormat="1" ht="78.75" x14ac:dyDescent="0.25">
      <c r="A89" s="88" t="s">
        <v>209</v>
      </c>
      <c r="B89" s="116" t="s">
        <v>141</v>
      </c>
      <c r="C89" s="116" t="s">
        <v>210</v>
      </c>
      <c r="D89" s="116" t="s">
        <v>184</v>
      </c>
      <c r="E89" s="116" t="s">
        <v>186</v>
      </c>
      <c r="F89" s="116" t="s">
        <v>179</v>
      </c>
      <c r="G89" s="116" t="s">
        <v>211</v>
      </c>
      <c r="H89" s="116"/>
      <c r="I89" s="118">
        <f>I90</f>
        <v>80</v>
      </c>
      <c r="J89" s="118">
        <f>J90</f>
        <v>80</v>
      </c>
    </row>
    <row r="90" spans="1:10" s="143" customFormat="1" ht="63" x14ac:dyDescent="0.25">
      <c r="A90" s="88" t="s">
        <v>156</v>
      </c>
      <c r="B90" s="116" t="s">
        <v>141</v>
      </c>
      <c r="C90" s="116" t="s">
        <v>210</v>
      </c>
      <c r="D90" s="116" t="s">
        <v>184</v>
      </c>
      <c r="E90" s="116" t="s">
        <v>186</v>
      </c>
      <c r="F90" s="116" t="s">
        <v>179</v>
      </c>
      <c r="G90" s="116" t="s">
        <v>211</v>
      </c>
      <c r="H90" s="116" t="s">
        <v>164</v>
      </c>
      <c r="I90" s="118">
        <f>'Приложение 11'!J82</f>
        <v>80</v>
      </c>
      <c r="J90" s="118">
        <f>'Приложение 11'!K82</f>
        <v>80</v>
      </c>
    </row>
    <row r="91" spans="1:10" s="144" customFormat="1" ht="94.5" x14ac:dyDescent="0.25">
      <c r="A91" s="114" t="s">
        <v>592</v>
      </c>
      <c r="B91" s="116" t="s">
        <v>141</v>
      </c>
      <c r="C91" s="117">
        <v>13</v>
      </c>
      <c r="D91" s="116" t="s">
        <v>219</v>
      </c>
      <c r="E91" s="117">
        <v>0</v>
      </c>
      <c r="F91" s="116" t="s">
        <v>150</v>
      </c>
      <c r="G91" s="116" t="s">
        <v>148</v>
      </c>
      <c r="H91" s="117"/>
      <c r="I91" s="118">
        <f t="shared" ref="I91:J93" si="3">I92</f>
        <v>55</v>
      </c>
      <c r="J91" s="118">
        <f t="shared" si="3"/>
        <v>57.8</v>
      </c>
    </row>
    <row r="92" spans="1:10" s="143" customFormat="1" ht="63" x14ac:dyDescent="0.25">
      <c r="A92" s="114" t="s">
        <v>220</v>
      </c>
      <c r="B92" s="116" t="s">
        <v>141</v>
      </c>
      <c r="C92" s="117">
        <v>13</v>
      </c>
      <c r="D92" s="116" t="s">
        <v>219</v>
      </c>
      <c r="E92" s="117">
        <v>0</v>
      </c>
      <c r="F92" s="116" t="s">
        <v>150</v>
      </c>
      <c r="G92" s="116" t="s">
        <v>148</v>
      </c>
      <c r="H92" s="117"/>
      <c r="I92" s="118">
        <f t="shared" si="3"/>
        <v>55</v>
      </c>
      <c r="J92" s="118">
        <f t="shared" si="3"/>
        <v>57.8</v>
      </c>
    </row>
    <row r="93" spans="1:10" s="143" customFormat="1" ht="63" x14ac:dyDescent="0.25">
      <c r="A93" s="88" t="s">
        <v>221</v>
      </c>
      <c r="B93" s="116" t="s">
        <v>141</v>
      </c>
      <c r="C93" s="116" t="s">
        <v>210</v>
      </c>
      <c r="D93" s="116" t="s">
        <v>219</v>
      </c>
      <c r="E93" s="116" t="s">
        <v>147</v>
      </c>
      <c r="F93" s="116" t="s">
        <v>150</v>
      </c>
      <c r="G93" s="116" t="s">
        <v>222</v>
      </c>
      <c r="H93" s="116"/>
      <c r="I93" s="118">
        <f t="shared" si="3"/>
        <v>55</v>
      </c>
      <c r="J93" s="118">
        <f t="shared" si="3"/>
        <v>57.8</v>
      </c>
    </row>
    <row r="94" spans="1:10" s="143" customFormat="1" ht="63" x14ac:dyDescent="0.25">
      <c r="A94" s="88" t="s">
        <v>156</v>
      </c>
      <c r="B94" s="116" t="s">
        <v>141</v>
      </c>
      <c r="C94" s="116" t="s">
        <v>210</v>
      </c>
      <c r="D94" s="116" t="s">
        <v>219</v>
      </c>
      <c r="E94" s="116" t="s">
        <v>147</v>
      </c>
      <c r="F94" s="116" t="s">
        <v>150</v>
      </c>
      <c r="G94" s="116" t="s">
        <v>222</v>
      </c>
      <c r="H94" s="116" t="s">
        <v>164</v>
      </c>
      <c r="I94" s="118">
        <f>'Приложение 11'!J86</f>
        <v>55</v>
      </c>
      <c r="J94" s="118">
        <f>'Приложение 11'!K86</f>
        <v>57.8</v>
      </c>
    </row>
    <row r="95" spans="1:10" s="143" customFormat="1" ht="110.25" x14ac:dyDescent="0.25">
      <c r="A95" s="114" t="s">
        <v>593</v>
      </c>
      <c r="B95" s="116" t="s">
        <v>141</v>
      </c>
      <c r="C95" s="117">
        <v>13</v>
      </c>
      <c r="D95" s="116" t="s">
        <v>161</v>
      </c>
      <c r="E95" s="117">
        <v>0</v>
      </c>
      <c r="F95" s="116" t="s">
        <v>150</v>
      </c>
      <c r="G95" s="116" t="s">
        <v>148</v>
      </c>
      <c r="H95" s="117"/>
      <c r="I95" s="118">
        <f t="shared" ref="I95:J97" si="4">I96</f>
        <v>90</v>
      </c>
      <c r="J95" s="118">
        <f t="shared" si="4"/>
        <v>70</v>
      </c>
    </row>
    <row r="96" spans="1:10" s="143" customFormat="1" ht="47.25" x14ac:dyDescent="0.25">
      <c r="A96" s="88" t="s">
        <v>162</v>
      </c>
      <c r="B96" s="116" t="s">
        <v>141</v>
      </c>
      <c r="C96" s="116" t="s">
        <v>210</v>
      </c>
      <c r="D96" s="116" t="s">
        <v>161</v>
      </c>
      <c r="E96" s="116" t="s">
        <v>147</v>
      </c>
      <c r="F96" s="116" t="s">
        <v>141</v>
      </c>
      <c r="G96" s="116" t="s">
        <v>148</v>
      </c>
      <c r="H96" s="116"/>
      <c r="I96" s="118">
        <f t="shared" si="4"/>
        <v>90</v>
      </c>
      <c r="J96" s="118">
        <f t="shared" si="4"/>
        <v>70</v>
      </c>
    </row>
    <row r="97" spans="1:10" s="143" customFormat="1" ht="47.25" x14ac:dyDescent="0.25">
      <c r="A97" s="88" t="s">
        <v>162</v>
      </c>
      <c r="B97" s="116" t="s">
        <v>141</v>
      </c>
      <c r="C97" s="116" t="s">
        <v>210</v>
      </c>
      <c r="D97" s="116" t="s">
        <v>161</v>
      </c>
      <c r="E97" s="116" t="s">
        <v>147</v>
      </c>
      <c r="F97" s="116" t="s">
        <v>141</v>
      </c>
      <c r="G97" s="116" t="s">
        <v>163</v>
      </c>
      <c r="H97" s="116"/>
      <c r="I97" s="118">
        <f t="shared" si="4"/>
        <v>90</v>
      </c>
      <c r="J97" s="118">
        <f t="shared" si="4"/>
        <v>70</v>
      </c>
    </row>
    <row r="98" spans="1:10" s="143" customFormat="1" ht="63" x14ac:dyDescent="0.25">
      <c r="A98" s="88" t="s">
        <v>156</v>
      </c>
      <c r="B98" s="116" t="s">
        <v>141</v>
      </c>
      <c r="C98" s="116" t="s">
        <v>210</v>
      </c>
      <c r="D98" s="116" t="s">
        <v>161</v>
      </c>
      <c r="E98" s="116" t="s">
        <v>147</v>
      </c>
      <c r="F98" s="116" t="s">
        <v>141</v>
      </c>
      <c r="G98" s="116" t="s">
        <v>163</v>
      </c>
      <c r="H98" s="116" t="s">
        <v>164</v>
      </c>
      <c r="I98" s="118">
        <f>'Приложение 11'!J90</f>
        <v>90</v>
      </c>
      <c r="J98" s="118">
        <f>'Приложение 11'!K90</f>
        <v>70</v>
      </c>
    </row>
    <row r="99" spans="1:10" s="143" customFormat="1" ht="94.5" x14ac:dyDescent="0.25">
      <c r="A99" s="114" t="s">
        <v>594</v>
      </c>
      <c r="B99" s="116" t="s">
        <v>141</v>
      </c>
      <c r="C99" s="117">
        <v>13</v>
      </c>
      <c r="D99" s="116" t="s">
        <v>210</v>
      </c>
      <c r="E99" s="117">
        <v>0</v>
      </c>
      <c r="F99" s="116" t="s">
        <v>150</v>
      </c>
      <c r="G99" s="116" t="s">
        <v>148</v>
      </c>
      <c r="H99" s="117"/>
      <c r="I99" s="118">
        <f>I100+I103+I106+I109+I112</f>
        <v>10</v>
      </c>
      <c r="J99" s="118">
        <f>J100+J103+J106+J109+J112</f>
        <v>10</v>
      </c>
    </row>
    <row r="100" spans="1:10" s="143" customFormat="1" ht="78.75" hidden="1" x14ac:dyDescent="0.25">
      <c r="A100" s="114" t="s">
        <v>223</v>
      </c>
      <c r="B100" s="116" t="s">
        <v>141</v>
      </c>
      <c r="C100" s="116" t="s">
        <v>210</v>
      </c>
      <c r="D100" s="116" t="s">
        <v>210</v>
      </c>
      <c r="E100" s="116" t="s">
        <v>147</v>
      </c>
      <c r="F100" s="116" t="s">
        <v>141</v>
      </c>
      <c r="G100" s="116" t="s">
        <v>148</v>
      </c>
      <c r="H100" s="117"/>
      <c r="I100" s="118">
        <f>I101</f>
        <v>0</v>
      </c>
      <c r="J100" s="118">
        <f>J101</f>
        <v>0</v>
      </c>
    </row>
    <row r="101" spans="1:10" s="143" customFormat="1" ht="47.25" hidden="1" x14ac:dyDescent="0.25">
      <c r="A101" s="88" t="s">
        <v>224</v>
      </c>
      <c r="B101" s="116" t="s">
        <v>141</v>
      </c>
      <c r="C101" s="116" t="s">
        <v>210</v>
      </c>
      <c r="D101" s="116" t="s">
        <v>210</v>
      </c>
      <c r="E101" s="116" t="s">
        <v>147</v>
      </c>
      <c r="F101" s="116" t="s">
        <v>141</v>
      </c>
      <c r="G101" s="116" t="s">
        <v>225</v>
      </c>
      <c r="H101" s="116"/>
      <c r="I101" s="118">
        <f>I102</f>
        <v>0</v>
      </c>
      <c r="J101" s="118">
        <f>J102</f>
        <v>0</v>
      </c>
    </row>
    <row r="102" spans="1:10" s="143" customFormat="1" ht="63" hidden="1" x14ac:dyDescent="0.25">
      <c r="A102" s="88" t="s">
        <v>156</v>
      </c>
      <c r="B102" s="116" t="s">
        <v>141</v>
      </c>
      <c r="C102" s="116" t="s">
        <v>210</v>
      </c>
      <c r="D102" s="116" t="s">
        <v>210</v>
      </c>
      <c r="E102" s="116" t="s">
        <v>147</v>
      </c>
      <c r="F102" s="116" t="s">
        <v>141</v>
      </c>
      <c r="G102" s="116" t="s">
        <v>225</v>
      </c>
      <c r="H102" s="116" t="s">
        <v>164</v>
      </c>
      <c r="I102" s="118">
        <f>'Приложение 11'!J94</f>
        <v>0</v>
      </c>
      <c r="J102" s="118">
        <f>'Приложение 11'!K94</f>
        <v>0</v>
      </c>
    </row>
    <row r="103" spans="1:10" s="143" customFormat="1" ht="78.75" x14ac:dyDescent="0.25">
      <c r="A103" s="88" t="s">
        <v>226</v>
      </c>
      <c r="B103" s="116" t="s">
        <v>141</v>
      </c>
      <c r="C103" s="116" t="s">
        <v>210</v>
      </c>
      <c r="D103" s="116" t="s">
        <v>210</v>
      </c>
      <c r="E103" s="116" t="s">
        <v>147</v>
      </c>
      <c r="F103" s="116" t="s">
        <v>213</v>
      </c>
      <c r="G103" s="116" t="s">
        <v>148</v>
      </c>
      <c r="H103" s="116"/>
      <c r="I103" s="118">
        <f>I104</f>
        <v>10</v>
      </c>
      <c r="J103" s="118">
        <f>J104</f>
        <v>10</v>
      </c>
    </row>
    <row r="104" spans="1:10" s="143" customFormat="1" ht="47.25" x14ac:dyDescent="0.25">
      <c r="A104" s="88" t="s">
        <v>227</v>
      </c>
      <c r="B104" s="116" t="s">
        <v>141</v>
      </c>
      <c r="C104" s="116" t="s">
        <v>210</v>
      </c>
      <c r="D104" s="116" t="s">
        <v>210</v>
      </c>
      <c r="E104" s="116" t="s">
        <v>147</v>
      </c>
      <c r="F104" s="116" t="s">
        <v>213</v>
      </c>
      <c r="G104" s="116" t="s">
        <v>228</v>
      </c>
      <c r="H104" s="116"/>
      <c r="I104" s="118">
        <f>I105</f>
        <v>10</v>
      </c>
      <c r="J104" s="118">
        <f>J105</f>
        <v>10</v>
      </c>
    </row>
    <row r="105" spans="1:10" s="143" customFormat="1" ht="63" x14ac:dyDescent="0.25">
      <c r="A105" s="88" t="s">
        <v>156</v>
      </c>
      <c r="B105" s="116" t="s">
        <v>141</v>
      </c>
      <c r="C105" s="116" t="s">
        <v>210</v>
      </c>
      <c r="D105" s="116" t="s">
        <v>210</v>
      </c>
      <c r="E105" s="116" t="s">
        <v>147</v>
      </c>
      <c r="F105" s="116" t="s">
        <v>213</v>
      </c>
      <c r="G105" s="116" t="s">
        <v>228</v>
      </c>
      <c r="H105" s="116" t="s">
        <v>164</v>
      </c>
      <c r="I105" s="118">
        <f>'Приложение 11'!J97</f>
        <v>10</v>
      </c>
      <c r="J105" s="118">
        <f>'Приложение 11'!K97</f>
        <v>10</v>
      </c>
    </row>
    <row r="106" spans="1:10" s="143" customFormat="1" ht="110.25" hidden="1" x14ac:dyDescent="0.25">
      <c r="A106" s="88" t="s">
        <v>229</v>
      </c>
      <c r="B106" s="116" t="s">
        <v>141</v>
      </c>
      <c r="C106" s="116" t="s">
        <v>210</v>
      </c>
      <c r="D106" s="116" t="s">
        <v>210</v>
      </c>
      <c r="E106" s="116" t="s">
        <v>147</v>
      </c>
      <c r="F106" s="116" t="s">
        <v>145</v>
      </c>
      <c r="G106" s="116" t="s">
        <v>148</v>
      </c>
      <c r="H106" s="116"/>
      <c r="I106" s="118">
        <f>I107</f>
        <v>0</v>
      </c>
      <c r="J106" s="118">
        <f>J107</f>
        <v>0</v>
      </c>
    </row>
    <row r="107" spans="1:10" s="143" customFormat="1" ht="47.25" hidden="1" x14ac:dyDescent="0.25">
      <c r="A107" s="88" t="s">
        <v>230</v>
      </c>
      <c r="B107" s="116" t="s">
        <v>141</v>
      </c>
      <c r="C107" s="116" t="s">
        <v>210</v>
      </c>
      <c r="D107" s="116" t="s">
        <v>210</v>
      </c>
      <c r="E107" s="116" t="s">
        <v>147</v>
      </c>
      <c r="F107" s="116" t="s">
        <v>145</v>
      </c>
      <c r="G107" s="116" t="s">
        <v>231</v>
      </c>
      <c r="H107" s="116"/>
      <c r="I107" s="118">
        <f>I108</f>
        <v>0</v>
      </c>
      <c r="J107" s="118">
        <f>J108</f>
        <v>0</v>
      </c>
    </row>
    <row r="108" spans="1:10" s="143" customFormat="1" ht="63" hidden="1" x14ac:dyDescent="0.25">
      <c r="A108" s="88" t="s">
        <v>156</v>
      </c>
      <c r="B108" s="116" t="s">
        <v>141</v>
      </c>
      <c r="C108" s="116" t="s">
        <v>210</v>
      </c>
      <c r="D108" s="116" t="s">
        <v>210</v>
      </c>
      <c r="E108" s="116" t="s">
        <v>147</v>
      </c>
      <c r="F108" s="116" t="s">
        <v>145</v>
      </c>
      <c r="G108" s="116" t="s">
        <v>231</v>
      </c>
      <c r="H108" s="116" t="s">
        <v>164</v>
      </c>
      <c r="I108" s="118">
        <f>'Приложение 11'!J100</f>
        <v>0</v>
      </c>
      <c r="J108" s="118">
        <f>'Приложение 11'!K100</f>
        <v>0</v>
      </c>
    </row>
    <row r="109" spans="1:10" s="143" customFormat="1" ht="110.25" hidden="1" x14ac:dyDescent="0.25">
      <c r="A109" s="88" t="s">
        <v>232</v>
      </c>
      <c r="B109" s="116" t="s">
        <v>141</v>
      </c>
      <c r="C109" s="116" t="s">
        <v>210</v>
      </c>
      <c r="D109" s="116" t="s">
        <v>210</v>
      </c>
      <c r="E109" s="116" t="s">
        <v>147</v>
      </c>
      <c r="F109" s="116" t="s">
        <v>159</v>
      </c>
      <c r="G109" s="116" t="s">
        <v>148</v>
      </c>
      <c r="H109" s="116"/>
      <c r="I109" s="118">
        <f>I110</f>
        <v>0</v>
      </c>
      <c r="J109" s="118">
        <f>J110</f>
        <v>0</v>
      </c>
    </row>
    <row r="110" spans="1:10" s="143" customFormat="1" ht="63" hidden="1" x14ac:dyDescent="0.25">
      <c r="A110" s="88" t="s">
        <v>233</v>
      </c>
      <c r="B110" s="116" t="s">
        <v>141</v>
      </c>
      <c r="C110" s="116" t="s">
        <v>210</v>
      </c>
      <c r="D110" s="116" t="s">
        <v>210</v>
      </c>
      <c r="E110" s="116" t="s">
        <v>147</v>
      </c>
      <c r="F110" s="116" t="s">
        <v>159</v>
      </c>
      <c r="G110" s="116" t="s">
        <v>234</v>
      </c>
      <c r="H110" s="116"/>
      <c r="I110" s="118">
        <f>I111</f>
        <v>0</v>
      </c>
      <c r="J110" s="118">
        <f>J111</f>
        <v>0</v>
      </c>
    </row>
    <row r="111" spans="1:10" s="144" customFormat="1" ht="63" hidden="1" x14ac:dyDescent="0.25">
      <c r="A111" s="88" t="s">
        <v>156</v>
      </c>
      <c r="B111" s="116" t="s">
        <v>141</v>
      </c>
      <c r="C111" s="116" t="s">
        <v>210</v>
      </c>
      <c r="D111" s="116" t="s">
        <v>210</v>
      </c>
      <c r="E111" s="116" t="s">
        <v>147</v>
      </c>
      <c r="F111" s="116" t="s">
        <v>159</v>
      </c>
      <c r="G111" s="116" t="s">
        <v>234</v>
      </c>
      <c r="H111" s="116" t="s">
        <v>164</v>
      </c>
      <c r="I111" s="118">
        <f>'Приложение 11'!J103</f>
        <v>0</v>
      </c>
      <c r="J111" s="118">
        <f>'Приложение 11'!K103</f>
        <v>0</v>
      </c>
    </row>
    <row r="112" spans="1:10" s="143" customFormat="1" ht="110.25" hidden="1" x14ac:dyDescent="0.25">
      <c r="A112" s="88" t="s">
        <v>235</v>
      </c>
      <c r="B112" s="116" t="s">
        <v>141</v>
      </c>
      <c r="C112" s="116" t="s">
        <v>210</v>
      </c>
      <c r="D112" s="116" t="s">
        <v>210</v>
      </c>
      <c r="E112" s="116" t="s">
        <v>147</v>
      </c>
      <c r="F112" s="116" t="s">
        <v>217</v>
      </c>
      <c r="G112" s="116" t="s">
        <v>148</v>
      </c>
      <c r="H112" s="116"/>
      <c r="I112" s="118">
        <f>I113</f>
        <v>0</v>
      </c>
      <c r="J112" s="118">
        <f>J113</f>
        <v>0</v>
      </c>
    </row>
    <row r="113" spans="1:10" s="143" customFormat="1" ht="63" hidden="1" x14ac:dyDescent="0.25">
      <c r="A113" s="88" t="s">
        <v>236</v>
      </c>
      <c r="B113" s="116" t="s">
        <v>141</v>
      </c>
      <c r="C113" s="116" t="s">
        <v>210</v>
      </c>
      <c r="D113" s="116" t="s">
        <v>210</v>
      </c>
      <c r="E113" s="116" t="s">
        <v>147</v>
      </c>
      <c r="F113" s="116" t="s">
        <v>217</v>
      </c>
      <c r="G113" s="116" t="s">
        <v>237</v>
      </c>
      <c r="H113" s="116"/>
      <c r="I113" s="118">
        <f>I114</f>
        <v>0</v>
      </c>
      <c r="J113" s="118">
        <f>J114</f>
        <v>0</v>
      </c>
    </row>
    <row r="114" spans="1:10" s="143" customFormat="1" ht="63" hidden="1" x14ac:dyDescent="0.25">
      <c r="A114" s="88" t="s">
        <v>156</v>
      </c>
      <c r="B114" s="116" t="s">
        <v>141</v>
      </c>
      <c r="C114" s="116" t="s">
        <v>210</v>
      </c>
      <c r="D114" s="116" t="s">
        <v>210</v>
      </c>
      <c r="E114" s="116" t="s">
        <v>147</v>
      </c>
      <c r="F114" s="116" t="s">
        <v>217</v>
      </c>
      <c r="G114" s="116" t="s">
        <v>237</v>
      </c>
      <c r="H114" s="116" t="s">
        <v>164</v>
      </c>
      <c r="I114" s="118">
        <f>'Приложение 11'!J106</f>
        <v>0</v>
      </c>
      <c r="J114" s="118">
        <f>'Приложение 11'!K106</f>
        <v>0</v>
      </c>
    </row>
    <row r="115" spans="1:10" s="143" customFormat="1" ht="31.5" x14ac:dyDescent="0.25">
      <c r="A115" s="114" t="s">
        <v>146</v>
      </c>
      <c r="B115" s="116" t="s">
        <v>141</v>
      </c>
      <c r="C115" s="117">
        <v>13</v>
      </c>
      <c r="D115" s="116" t="s">
        <v>238</v>
      </c>
      <c r="E115" s="117">
        <v>0</v>
      </c>
      <c r="F115" s="116" t="s">
        <v>150</v>
      </c>
      <c r="G115" s="116" t="s">
        <v>148</v>
      </c>
      <c r="H115" s="117"/>
      <c r="I115" s="118">
        <f>I116</f>
        <v>300</v>
      </c>
      <c r="J115" s="118">
        <f>J116</f>
        <v>300</v>
      </c>
    </row>
    <row r="116" spans="1:10" s="143" customFormat="1" ht="47.25" x14ac:dyDescent="0.25">
      <c r="A116" s="114" t="s">
        <v>149</v>
      </c>
      <c r="B116" s="116" t="s">
        <v>141</v>
      </c>
      <c r="C116" s="117">
        <v>13</v>
      </c>
      <c r="D116" s="117">
        <v>91</v>
      </c>
      <c r="E116" s="117">
        <v>1</v>
      </c>
      <c r="F116" s="116" t="s">
        <v>150</v>
      </c>
      <c r="G116" s="116" t="s">
        <v>148</v>
      </c>
      <c r="H116" s="117"/>
      <c r="I116" s="118">
        <f>I117+I119</f>
        <v>300</v>
      </c>
      <c r="J116" s="118">
        <f>J117+J119</f>
        <v>300</v>
      </c>
    </row>
    <row r="117" spans="1:10" s="143" customFormat="1" ht="78.75" x14ac:dyDescent="0.25">
      <c r="A117" s="114" t="s">
        <v>239</v>
      </c>
      <c r="B117" s="116" t="s">
        <v>141</v>
      </c>
      <c r="C117" s="117">
        <v>13</v>
      </c>
      <c r="D117" s="117">
        <v>91</v>
      </c>
      <c r="E117" s="117">
        <v>1</v>
      </c>
      <c r="F117" s="116" t="s">
        <v>150</v>
      </c>
      <c r="G117" s="116" t="s">
        <v>240</v>
      </c>
      <c r="H117" s="117"/>
      <c r="I117" s="118">
        <f>I118</f>
        <v>100</v>
      </c>
      <c r="J117" s="118">
        <f>J118</f>
        <v>100</v>
      </c>
    </row>
    <row r="118" spans="1:10" s="143" customFormat="1" ht="63" x14ac:dyDescent="0.25">
      <c r="A118" s="114" t="s">
        <v>156</v>
      </c>
      <c r="B118" s="116" t="s">
        <v>141</v>
      </c>
      <c r="C118" s="117">
        <v>13</v>
      </c>
      <c r="D118" s="117">
        <v>91</v>
      </c>
      <c r="E118" s="117">
        <v>1</v>
      </c>
      <c r="F118" s="116" t="s">
        <v>150</v>
      </c>
      <c r="G118" s="116" t="s">
        <v>240</v>
      </c>
      <c r="H118" s="117">
        <v>240</v>
      </c>
      <c r="I118" s="118">
        <f>'Приложение 11'!J343</f>
        <v>100</v>
      </c>
      <c r="J118" s="118">
        <f>'Приложение 11'!K343</f>
        <v>100</v>
      </c>
    </row>
    <row r="119" spans="1:10" s="143" customFormat="1" ht="31.5" x14ac:dyDescent="0.25">
      <c r="A119" s="88" t="s">
        <v>241</v>
      </c>
      <c r="B119" s="116" t="s">
        <v>141</v>
      </c>
      <c r="C119" s="117">
        <v>13</v>
      </c>
      <c r="D119" s="116" t="s">
        <v>238</v>
      </c>
      <c r="E119" s="117">
        <v>1</v>
      </c>
      <c r="F119" s="116" t="s">
        <v>150</v>
      </c>
      <c r="G119" s="116" t="s">
        <v>242</v>
      </c>
      <c r="H119" s="117"/>
      <c r="I119" s="118">
        <f>I120</f>
        <v>200</v>
      </c>
      <c r="J119" s="118">
        <f>J120</f>
        <v>200</v>
      </c>
    </row>
    <row r="120" spans="1:10" s="143" customFormat="1" ht="63" x14ac:dyDescent="0.25">
      <c r="A120" s="88" t="s">
        <v>156</v>
      </c>
      <c r="B120" s="116" t="s">
        <v>141</v>
      </c>
      <c r="C120" s="117">
        <v>13</v>
      </c>
      <c r="D120" s="116" t="s">
        <v>238</v>
      </c>
      <c r="E120" s="117">
        <v>1</v>
      </c>
      <c r="F120" s="116" t="s">
        <v>150</v>
      </c>
      <c r="G120" s="116" t="s">
        <v>242</v>
      </c>
      <c r="H120" s="117">
        <v>240</v>
      </c>
      <c r="I120" s="118">
        <f>'Приложение 11'!J345</f>
        <v>200</v>
      </c>
      <c r="J120" s="118">
        <f>'Приложение 11'!K345</f>
        <v>200</v>
      </c>
    </row>
    <row r="121" spans="1:10" s="143" customFormat="1" ht="15.75" x14ac:dyDescent="0.25">
      <c r="A121" s="125" t="s">
        <v>428</v>
      </c>
      <c r="B121" s="116" t="s">
        <v>213</v>
      </c>
      <c r="C121" s="117" t="s">
        <v>25</v>
      </c>
      <c r="D121" s="116" t="s">
        <v>142</v>
      </c>
      <c r="E121" s="117"/>
      <c r="F121" s="116"/>
      <c r="G121" s="116"/>
      <c r="H121" s="117" t="s">
        <v>143</v>
      </c>
      <c r="I121" s="124">
        <f t="shared" ref="I121:J125" si="5">I122</f>
        <v>441.2</v>
      </c>
      <c r="J121" s="124">
        <f t="shared" si="5"/>
        <v>454.4</v>
      </c>
    </row>
    <row r="122" spans="1:10" s="143" customFormat="1" ht="31.5" x14ac:dyDescent="0.25">
      <c r="A122" s="126" t="s">
        <v>247</v>
      </c>
      <c r="B122" s="116" t="s">
        <v>213</v>
      </c>
      <c r="C122" s="116" t="s">
        <v>145</v>
      </c>
      <c r="D122" s="116" t="s">
        <v>142</v>
      </c>
      <c r="E122" s="117"/>
      <c r="F122" s="116"/>
      <c r="G122" s="116"/>
      <c r="H122" s="117" t="s">
        <v>143</v>
      </c>
      <c r="I122" s="118">
        <f t="shared" si="5"/>
        <v>441.2</v>
      </c>
      <c r="J122" s="118">
        <f t="shared" si="5"/>
        <v>454.4</v>
      </c>
    </row>
    <row r="123" spans="1:10" s="143" customFormat="1" ht="15.75" x14ac:dyDescent="0.25">
      <c r="A123" s="88" t="s">
        <v>248</v>
      </c>
      <c r="B123" s="116" t="s">
        <v>213</v>
      </c>
      <c r="C123" s="116" t="s">
        <v>145</v>
      </c>
      <c r="D123" s="116" t="s">
        <v>249</v>
      </c>
      <c r="E123" s="117">
        <v>0</v>
      </c>
      <c r="F123" s="116" t="s">
        <v>150</v>
      </c>
      <c r="G123" s="116" t="s">
        <v>148</v>
      </c>
      <c r="H123" s="117"/>
      <c r="I123" s="118">
        <f t="shared" si="5"/>
        <v>441.2</v>
      </c>
      <c r="J123" s="118">
        <f t="shared" si="5"/>
        <v>454.4</v>
      </c>
    </row>
    <row r="124" spans="1:10" s="143" customFormat="1" ht="31.5" x14ac:dyDescent="0.25">
      <c r="A124" s="88" t="s">
        <v>250</v>
      </c>
      <c r="B124" s="116" t="s">
        <v>213</v>
      </c>
      <c r="C124" s="116" t="s">
        <v>145</v>
      </c>
      <c r="D124" s="116" t="s">
        <v>249</v>
      </c>
      <c r="E124" s="117">
        <v>9</v>
      </c>
      <c r="F124" s="116" t="s">
        <v>150</v>
      </c>
      <c r="G124" s="116" t="s">
        <v>148</v>
      </c>
      <c r="H124" s="117"/>
      <c r="I124" s="118">
        <f t="shared" si="5"/>
        <v>441.2</v>
      </c>
      <c r="J124" s="118">
        <f t="shared" si="5"/>
        <v>454.4</v>
      </c>
    </row>
    <row r="125" spans="1:10" s="143" customFormat="1" ht="94.5" x14ac:dyDescent="0.25">
      <c r="A125" s="114" t="s">
        <v>251</v>
      </c>
      <c r="B125" s="116" t="s">
        <v>213</v>
      </c>
      <c r="C125" s="116" t="s">
        <v>145</v>
      </c>
      <c r="D125" s="116" t="s">
        <v>249</v>
      </c>
      <c r="E125" s="117">
        <v>9</v>
      </c>
      <c r="F125" s="116" t="s">
        <v>150</v>
      </c>
      <c r="G125" s="116" t="s">
        <v>252</v>
      </c>
      <c r="H125" s="117"/>
      <c r="I125" s="118">
        <f t="shared" si="5"/>
        <v>441.2</v>
      </c>
      <c r="J125" s="118">
        <f t="shared" si="5"/>
        <v>454.4</v>
      </c>
    </row>
    <row r="126" spans="1:10" s="143" customFormat="1" ht="31.5" x14ac:dyDescent="0.25">
      <c r="A126" s="114" t="s">
        <v>153</v>
      </c>
      <c r="B126" s="116" t="s">
        <v>213</v>
      </c>
      <c r="C126" s="116" t="s">
        <v>145</v>
      </c>
      <c r="D126" s="116" t="s">
        <v>249</v>
      </c>
      <c r="E126" s="117">
        <v>9</v>
      </c>
      <c r="F126" s="116" t="s">
        <v>150</v>
      </c>
      <c r="G126" s="116" t="s">
        <v>252</v>
      </c>
      <c r="H126" s="117">
        <v>120</v>
      </c>
      <c r="I126" s="118">
        <f>'Приложение 11'!J112</f>
        <v>441.2</v>
      </c>
      <c r="J126" s="118">
        <f>'Приложение 11'!K112</f>
        <v>454.4</v>
      </c>
    </row>
    <row r="127" spans="1:10" s="143" customFormat="1" ht="31.5" x14ac:dyDescent="0.25">
      <c r="A127" s="125" t="s">
        <v>429</v>
      </c>
      <c r="B127" s="116" t="s">
        <v>145</v>
      </c>
      <c r="C127" s="116"/>
      <c r="D127" s="116"/>
      <c r="E127" s="117"/>
      <c r="F127" s="116"/>
      <c r="G127" s="116"/>
      <c r="H127" s="117"/>
      <c r="I127" s="118">
        <f>I128+I153+I158</f>
        <v>728.8</v>
      </c>
      <c r="J127" s="118">
        <f>J128+J153+J158</f>
        <v>559.9</v>
      </c>
    </row>
    <row r="128" spans="1:10" s="143" customFormat="1" ht="63" x14ac:dyDescent="0.25">
      <c r="A128" s="114" t="s">
        <v>253</v>
      </c>
      <c r="B128" s="116" t="s">
        <v>145</v>
      </c>
      <c r="C128" s="116" t="s">
        <v>254</v>
      </c>
      <c r="D128" s="116"/>
      <c r="E128" s="117"/>
      <c r="F128" s="116"/>
      <c r="G128" s="116"/>
      <c r="H128" s="117"/>
      <c r="I128" s="118">
        <f>I129+I149</f>
        <v>603.79999999999995</v>
      </c>
      <c r="J128" s="118">
        <f>J129+J149</f>
        <v>559.9</v>
      </c>
    </row>
    <row r="129" spans="1:10" s="143" customFormat="1" ht="189" x14ac:dyDescent="0.25">
      <c r="A129" s="114" t="s">
        <v>255</v>
      </c>
      <c r="B129" s="116" t="s">
        <v>145</v>
      </c>
      <c r="C129" s="116" t="s">
        <v>254</v>
      </c>
      <c r="D129" s="116" t="s">
        <v>213</v>
      </c>
      <c r="E129" s="117">
        <v>0</v>
      </c>
      <c r="F129" s="116" t="s">
        <v>150</v>
      </c>
      <c r="G129" s="116" t="s">
        <v>148</v>
      </c>
      <c r="H129" s="117"/>
      <c r="I129" s="118">
        <f>I130+I141+I144</f>
        <v>568.79999999999995</v>
      </c>
      <c r="J129" s="118">
        <f>J130+J141+J144</f>
        <v>525</v>
      </c>
    </row>
    <row r="130" spans="1:10" s="143" customFormat="1" ht="47.25" x14ac:dyDescent="0.25">
      <c r="A130" s="88" t="s">
        <v>256</v>
      </c>
      <c r="B130" s="116" t="s">
        <v>145</v>
      </c>
      <c r="C130" s="116" t="s">
        <v>254</v>
      </c>
      <c r="D130" s="116" t="s">
        <v>213</v>
      </c>
      <c r="E130" s="117">
        <v>1</v>
      </c>
      <c r="F130" s="116" t="s">
        <v>150</v>
      </c>
      <c r="G130" s="116" t="s">
        <v>148</v>
      </c>
      <c r="H130" s="117"/>
      <c r="I130" s="118">
        <f>I131+I133+I137+I139+I135</f>
        <v>210</v>
      </c>
      <c r="J130" s="118">
        <f>J131+J133+J137+J139+J135</f>
        <v>210</v>
      </c>
    </row>
    <row r="131" spans="1:10" s="143" customFormat="1" ht="47.25" x14ac:dyDescent="0.25">
      <c r="A131" s="88" t="s">
        <v>257</v>
      </c>
      <c r="B131" s="116" t="s">
        <v>145</v>
      </c>
      <c r="C131" s="116" t="s">
        <v>254</v>
      </c>
      <c r="D131" s="116" t="s">
        <v>213</v>
      </c>
      <c r="E131" s="117">
        <v>1</v>
      </c>
      <c r="F131" s="116" t="s">
        <v>150</v>
      </c>
      <c r="G131" s="116" t="s">
        <v>258</v>
      </c>
      <c r="H131" s="117"/>
      <c r="I131" s="118">
        <f>I132</f>
        <v>70</v>
      </c>
      <c r="J131" s="118">
        <f>J132</f>
        <v>70</v>
      </c>
    </row>
    <row r="132" spans="1:10" s="143" customFormat="1" ht="63" x14ac:dyDescent="0.25">
      <c r="A132" s="88" t="s">
        <v>156</v>
      </c>
      <c r="B132" s="116" t="s">
        <v>145</v>
      </c>
      <c r="C132" s="116" t="s">
        <v>254</v>
      </c>
      <c r="D132" s="116" t="s">
        <v>213</v>
      </c>
      <c r="E132" s="117">
        <v>1</v>
      </c>
      <c r="F132" s="116" t="s">
        <v>150</v>
      </c>
      <c r="G132" s="116" t="s">
        <v>258</v>
      </c>
      <c r="H132" s="117">
        <v>240</v>
      </c>
      <c r="I132" s="118">
        <f>'Приложение 11'!J118</f>
        <v>70</v>
      </c>
      <c r="J132" s="118">
        <f>'Приложение 11'!K118</f>
        <v>70</v>
      </c>
    </row>
    <row r="133" spans="1:10" s="143" customFormat="1" ht="31.5" x14ac:dyDescent="0.25">
      <c r="A133" s="88" t="s">
        <v>259</v>
      </c>
      <c r="B133" s="116" t="s">
        <v>145</v>
      </c>
      <c r="C133" s="116" t="s">
        <v>254</v>
      </c>
      <c r="D133" s="116" t="s">
        <v>213</v>
      </c>
      <c r="E133" s="117">
        <v>1</v>
      </c>
      <c r="F133" s="116" t="s">
        <v>150</v>
      </c>
      <c r="G133" s="116" t="s">
        <v>260</v>
      </c>
      <c r="H133" s="117"/>
      <c r="I133" s="118">
        <f>I134</f>
        <v>10</v>
      </c>
      <c r="J133" s="118">
        <f>J134</f>
        <v>10</v>
      </c>
    </row>
    <row r="134" spans="1:10" s="143" customFormat="1" ht="63" x14ac:dyDescent="0.25">
      <c r="A134" s="88" t="s">
        <v>156</v>
      </c>
      <c r="B134" s="116" t="s">
        <v>145</v>
      </c>
      <c r="C134" s="116" t="s">
        <v>254</v>
      </c>
      <c r="D134" s="116" t="s">
        <v>213</v>
      </c>
      <c r="E134" s="117">
        <v>1</v>
      </c>
      <c r="F134" s="116" t="s">
        <v>150</v>
      </c>
      <c r="G134" s="116" t="s">
        <v>260</v>
      </c>
      <c r="H134" s="117">
        <v>240</v>
      </c>
      <c r="I134" s="118">
        <f>'Приложение 11'!J120</f>
        <v>10</v>
      </c>
      <c r="J134" s="118">
        <f>'Приложение 11'!K120</f>
        <v>10</v>
      </c>
    </row>
    <row r="135" spans="1:10" s="143" customFormat="1" ht="47.25" hidden="1" x14ac:dyDescent="0.25">
      <c r="A135" s="88" t="s">
        <v>261</v>
      </c>
      <c r="B135" s="116" t="s">
        <v>145</v>
      </c>
      <c r="C135" s="116" t="s">
        <v>254</v>
      </c>
      <c r="D135" s="116" t="s">
        <v>213</v>
      </c>
      <c r="E135" s="117">
        <v>1</v>
      </c>
      <c r="F135" s="116" t="s">
        <v>150</v>
      </c>
      <c r="G135" s="116" t="s">
        <v>262</v>
      </c>
      <c r="H135" s="117"/>
      <c r="I135" s="118">
        <f>I136</f>
        <v>0</v>
      </c>
      <c r="J135" s="118">
        <f>J136</f>
        <v>0</v>
      </c>
    </row>
    <row r="136" spans="1:10" s="143" customFormat="1" ht="63" hidden="1" x14ac:dyDescent="0.25">
      <c r="A136" s="88" t="s">
        <v>156</v>
      </c>
      <c r="B136" s="116" t="s">
        <v>145</v>
      </c>
      <c r="C136" s="116" t="s">
        <v>254</v>
      </c>
      <c r="D136" s="116" t="s">
        <v>213</v>
      </c>
      <c r="E136" s="117">
        <v>1</v>
      </c>
      <c r="F136" s="116" t="s">
        <v>150</v>
      </c>
      <c r="G136" s="116" t="s">
        <v>262</v>
      </c>
      <c r="H136" s="117">
        <v>240</v>
      </c>
      <c r="I136" s="118">
        <f>'Приложение 11'!J122</f>
        <v>0</v>
      </c>
      <c r="J136" s="118">
        <f>'Приложение 11'!K122</f>
        <v>0</v>
      </c>
    </row>
    <row r="137" spans="1:10" s="143" customFormat="1" ht="63" x14ac:dyDescent="0.25">
      <c r="A137" s="88" t="s">
        <v>263</v>
      </c>
      <c r="B137" s="116" t="s">
        <v>145</v>
      </c>
      <c r="C137" s="116" t="s">
        <v>254</v>
      </c>
      <c r="D137" s="116" t="s">
        <v>213</v>
      </c>
      <c r="E137" s="117">
        <v>1</v>
      </c>
      <c r="F137" s="116" t="s">
        <v>150</v>
      </c>
      <c r="G137" s="116" t="s">
        <v>264</v>
      </c>
      <c r="H137" s="117"/>
      <c r="I137" s="118">
        <f>I138</f>
        <v>30</v>
      </c>
      <c r="J137" s="118">
        <f>J138</f>
        <v>30</v>
      </c>
    </row>
    <row r="138" spans="1:10" s="143" customFormat="1" ht="63" x14ac:dyDescent="0.25">
      <c r="A138" s="88" t="s">
        <v>156</v>
      </c>
      <c r="B138" s="116" t="s">
        <v>145</v>
      </c>
      <c r="C138" s="116" t="s">
        <v>254</v>
      </c>
      <c r="D138" s="116" t="s">
        <v>213</v>
      </c>
      <c r="E138" s="117">
        <v>1</v>
      </c>
      <c r="F138" s="116" t="s">
        <v>150</v>
      </c>
      <c r="G138" s="116" t="s">
        <v>264</v>
      </c>
      <c r="H138" s="117">
        <v>240</v>
      </c>
      <c r="I138" s="118">
        <f>'Приложение 11'!J124</f>
        <v>30</v>
      </c>
      <c r="J138" s="118">
        <f>'Приложение 11'!K124</f>
        <v>30</v>
      </c>
    </row>
    <row r="139" spans="1:10" s="143" customFormat="1" ht="15.75" x14ac:dyDescent="0.25">
      <c r="A139" s="88" t="s">
        <v>265</v>
      </c>
      <c r="B139" s="116" t="s">
        <v>145</v>
      </c>
      <c r="C139" s="116" t="s">
        <v>254</v>
      </c>
      <c r="D139" s="116" t="s">
        <v>213</v>
      </c>
      <c r="E139" s="117">
        <v>1</v>
      </c>
      <c r="F139" s="116" t="s">
        <v>150</v>
      </c>
      <c r="G139" s="116" t="s">
        <v>266</v>
      </c>
      <c r="H139" s="117"/>
      <c r="I139" s="118">
        <f>I140</f>
        <v>100</v>
      </c>
      <c r="J139" s="118">
        <f>J140</f>
        <v>100</v>
      </c>
    </row>
    <row r="140" spans="1:10" s="143" customFormat="1" ht="63" x14ac:dyDescent="0.25">
      <c r="A140" s="88" t="s">
        <v>156</v>
      </c>
      <c r="B140" s="116" t="s">
        <v>145</v>
      </c>
      <c r="C140" s="116" t="s">
        <v>254</v>
      </c>
      <c r="D140" s="116" t="s">
        <v>213</v>
      </c>
      <c r="E140" s="117">
        <v>1</v>
      </c>
      <c r="F140" s="116" t="s">
        <v>150</v>
      </c>
      <c r="G140" s="116" t="s">
        <v>266</v>
      </c>
      <c r="H140" s="117">
        <v>240</v>
      </c>
      <c r="I140" s="118">
        <f>'Приложение 11'!J126</f>
        <v>100</v>
      </c>
      <c r="J140" s="118">
        <f>'Приложение 11'!K126</f>
        <v>100</v>
      </c>
    </row>
    <row r="141" spans="1:10" s="143" customFormat="1" ht="94.5" x14ac:dyDescent="0.25">
      <c r="A141" s="127" t="s">
        <v>267</v>
      </c>
      <c r="B141" s="116" t="s">
        <v>145</v>
      </c>
      <c r="C141" s="116" t="s">
        <v>254</v>
      </c>
      <c r="D141" s="116" t="s">
        <v>213</v>
      </c>
      <c r="E141" s="117">
        <v>2</v>
      </c>
      <c r="F141" s="116" t="s">
        <v>150</v>
      </c>
      <c r="G141" s="116" t="s">
        <v>148</v>
      </c>
      <c r="H141" s="117"/>
      <c r="I141" s="118">
        <f>I142</f>
        <v>10</v>
      </c>
      <c r="J141" s="118">
        <f>J142</f>
        <v>10</v>
      </c>
    </row>
    <row r="142" spans="1:10" s="143" customFormat="1" ht="47.25" x14ac:dyDescent="0.25">
      <c r="A142" s="127" t="s">
        <v>268</v>
      </c>
      <c r="B142" s="116" t="s">
        <v>145</v>
      </c>
      <c r="C142" s="116" t="s">
        <v>254</v>
      </c>
      <c r="D142" s="116" t="s">
        <v>213</v>
      </c>
      <c r="E142" s="117">
        <v>2</v>
      </c>
      <c r="F142" s="116" t="s">
        <v>150</v>
      </c>
      <c r="G142" s="116" t="s">
        <v>269</v>
      </c>
      <c r="H142" s="117"/>
      <c r="I142" s="118">
        <f>I143</f>
        <v>10</v>
      </c>
      <c r="J142" s="118">
        <f>J143</f>
        <v>10</v>
      </c>
    </row>
    <row r="143" spans="1:10" s="143" customFormat="1" ht="63" x14ac:dyDescent="0.25">
      <c r="A143" s="88" t="s">
        <v>156</v>
      </c>
      <c r="B143" s="116" t="s">
        <v>145</v>
      </c>
      <c r="C143" s="116" t="s">
        <v>254</v>
      </c>
      <c r="D143" s="116" t="s">
        <v>213</v>
      </c>
      <c r="E143" s="117">
        <v>2</v>
      </c>
      <c r="F143" s="116" t="s">
        <v>150</v>
      </c>
      <c r="G143" s="116" t="s">
        <v>269</v>
      </c>
      <c r="H143" s="117">
        <v>240</v>
      </c>
      <c r="I143" s="118">
        <f>'Приложение 11'!J129</f>
        <v>10</v>
      </c>
      <c r="J143" s="118">
        <f>'Приложение 11'!K129</f>
        <v>10</v>
      </c>
    </row>
    <row r="144" spans="1:10" s="143" customFormat="1" ht="126" x14ac:dyDescent="0.25">
      <c r="A144" s="88" t="s">
        <v>270</v>
      </c>
      <c r="B144" s="116" t="s">
        <v>145</v>
      </c>
      <c r="C144" s="116" t="s">
        <v>254</v>
      </c>
      <c r="D144" s="116" t="s">
        <v>213</v>
      </c>
      <c r="E144" s="117">
        <v>3</v>
      </c>
      <c r="F144" s="116" t="s">
        <v>150</v>
      </c>
      <c r="G144" s="116" t="s">
        <v>148</v>
      </c>
      <c r="H144" s="117"/>
      <c r="I144" s="118">
        <f>I145+I147</f>
        <v>348.8</v>
      </c>
      <c r="J144" s="118">
        <f>J145+J147</f>
        <v>305</v>
      </c>
    </row>
    <row r="145" spans="1:10" s="143" customFormat="1" ht="63" x14ac:dyDescent="0.25">
      <c r="A145" s="88" t="s">
        <v>271</v>
      </c>
      <c r="B145" s="116" t="s">
        <v>145</v>
      </c>
      <c r="C145" s="116" t="s">
        <v>254</v>
      </c>
      <c r="D145" s="116" t="s">
        <v>213</v>
      </c>
      <c r="E145" s="117">
        <v>3</v>
      </c>
      <c r="F145" s="116" t="s">
        <v>150</v>
      </c>
      <c r="G145" s="116" t="s">
        <v>272</v>
      </c>
      <c r="H145" s="117"/>
      <c r="I145" s="118">
        <f>I146</f>
        <v>337.8</v>
      </c>
      <c r="J145" s="118">
        <f>J146</f>
        <v>295</v>
      </c>
    </row>
    <row r="146" spans="1:10" s="143" customFormat="1" ht="63" x14ac:dyDescent="0.25">
      <c r="A146" s="88" t="s">
        <v>156</v>
      </c>
      <c r="B146" s="116" t="s">
        <v>145</v>
      </c>
      <c r="C146" s="116" t="s">
        <v>254</v>
      </c>
      <c r="D146" s="116" t="s">
        <v>213</v>
      </c>
      <c r="E146" s="117">
        <v>3</v>
      </c>
      <c r="F146" s="116" t="s">
        <v>150</v>
      </c>
      <c r="G146" s="116" t="s">
        <v>272</v>
      </c>
      <c r="H146" s="117">
        <v>240</v>
      </c>
      <c r="I146" s="118">
        <f>'Приложение 11'!J132</f>
        <v>337.8</v>
      </c>
      <c r="J146" s="118">
        <f>'Приложение 11'!K132</f>
        <v>295</v>
      </c>
    </row>
    <row r="147" spans="1:10" s="143" customFormat="1" ht="63" x14ac:dyDescent="0.25">
      <c r="A147" s="88" t="s">
        <v>273</v>
      </c>
      <c r="B147" s="116" t="s">
        <v>145</v>
      </c>
      <c r="C147" s="116" t="s">
        <v>254</v>
      </c>
      <c r="D147" s="116" t="s">
        <v>213</v>
      </c>
      <c r="E147" s="117">
        <v>3</v>
      </c>
      <c r="F147" s="116" t="s">
        <v>150</v>
      </c>
      <c r="G147" s="116" t="s">
        <v>274</v>
      </c>
      <c r="H147" s="117"/>
      <c r="I147" s="118">
        <f>I148</f>
        <v>11</v>
      </c>
      <c r="J147" s="118">
        <f>J148</f>
        <v>10</v>
      </c>
    </row>
    <row r="148" spans="1:10" s="143" customFormat="1" ht="63" x14ac:dyDescent="0.25">
      <c r="A148" s="88" t="s">
        <v>156</v>
      </c>
      <c r="B148" s="116" t="s">
        <v>145</v>
      </c>
      <c r="C148" s="116" t="s">
        <v>254</v>
      </c>
      <c r="D148" s="116" t="s">
        <v>213</v>
      </c>
      <c r="E148" s="117">
        <v>3</v>
      </c>
      <c r="F148" s="116" t="s">
        <v>150</v>
      </c>
      <c r="G148" s="116" t="s">
        <v>274</v>
      </c>
      <c r="H148" s="117">
        <v>240</v>
      </c>
      <c r="I148" s="118">
        <f>'Приложение 11'!J134</f>
        <v>11</v>
      </c>
      <c r="J148" s="118">
        <f>'Приложение 11'!K134</f>
        <v>10</v>
      </c>
    </row>
    <row r="149" spans="1:10" s="143" customFormat="1" ht="47.25" x14ac:dyDescent="0.25">
      <c r="A149" s="88" t="s">
        <v>275</v>
      </c>
      <c r="B149" s="116" t="s">
        <v>145</v>
      </c>
      <c r="C149" s="116" t="s">
        <v>254</v>
      </c>
      <c r="D149" s="116">
        <v>97</v>
      </c>
      <c r="E149" s="117">
        <v>0</v>
      </c>
      <c r="F149" s="116" t="s">
        <v>150</v>
      </c>
      <c r="G149" s="116" t="s">
        <v>148</v>
      </c>
      <c r="H149" s="117"/>
      <c r="I149" s="118">
        <f t="shared" ref="I149:J151" si="6">I150</f>
        <v>35</v>
      </c>
      <c r="J149" s="118">
        <f t="shared" si="6"/>
        <v>34.9</v>
      </c>
    </row>
    <row r="150" spans="1:10" s="143" customFormat="1" ht="110.25" x14ac:dyDescent="0.25">
      <c r="A150" s="88" t="s">
        <v>171</v>
      </c>
      <c r="B150" s="116" t="s">
        <v>145</v>
      </c>
      <c r="C150" s="116" t="s">
        <v>254</v>
      </c>
      <c r="D150" s="116">
        <v>97</v>
      </c>
      <c r="E150" s="117">
        <v>2</v>
      </c>
      <c r="F150" s="116" t="s">
        <v>150</v>
      </c>
      <c r="G150" s="116" t="s">
        <v>148</v>
      </c>
      <c r="H150" s="117"/>
      <c r="I150" s="118">
        <f t="shared" si="6"/>
        <v>35</v>
      </c>
      <c r="J150" s="118">
        <f t="shared" si="6"/>
        <v>34.9</v>
      </c>
    </row>
    <row r="151" spans="1:10" s="143" customFormat="1" ht="110.25" x14ac:dyDescent="0.25">
      <c r="A151" s="88" t="s">
        <v>276</v>
      </c>
      <c r="B151" s="116" t="s">
        <v>145</v>
      </c>
      <c r="C151" s="116" t="s">
        <v>254</v>
      </c>
      <c r="D151" s="116" t="s">
        <v>172</v>
      </c>
      <c r="E151" s="117">
        <v>2</v>
      </c>
      <c r="F151" s="116" t="s">
        <v>150</v>
      </c>
      <c r="G151" s="116" t="s">
        <v>277</v>
      </c>
      <c r="H151" s="117"/>
      <c r="I151" s="118">
        <f t="shared" si="6"/>
        <v>35</v>
      </c>
      <c r="J151" s="118">
        <f t="shared" si="6"/>
        <v>34.9</v>
      </c>
    </row>
    <row r="152" spans="1:10" s="143" customFormat="1" ht="15.75" x14ac:dyDescent="0.25">
      <c r="A152" s="120" t="s">
        <v>173</v>
      </c>
      <c r="B152" s="116" t="s">
        <v>145</v>
      </c>
      <c r="C152" s="116" t="s">
        <v>254</v>
      </c>
      <c r="D152" s="116" t="s">
        <v>172</v>
      </c>
      <c r="E152" s="117">
        <v>2</v>
      </c>
      <c r="F152" s="116" t="s">
        <v>150</v>
      </c>
      <c r="G152" s="116" t="s">
        <v>277</v>
      </c>
      <c r="H152" s="117">
        <v>500</v>
      </c>
      <c r="I152" s="118">
        <f>'Приложение 11'!J138</f>
        <v>35</v>
      </c>
      <c r="J152" s="118">
        <f>'Приложение 11'!K138</f>
        <v>34.9</v>
      </c>
    </row>
    <row r="153" spans="1:10" s="143" customFormat="1" ht="31.5" x14ac:dyDescent="0.25">
      <c r="A153" s="88" t="s">
        <v>278</v>
      </c>
      <c r="B153" s="116" t="s">
        <v>145</v>
      </c>
      <c r="C153" s="116" t="s">
        <v>279</v>
      </c>
      <c r="D153" s="116"/>
      <c r="E153" s="117"/>
      <c r="F153" s="116"/>
      <c r="G153" s="116"/>
      <c r="H153" s="117"/>
      <c r="I153" s="118">
        <f t="shared" ref="I153:J156" si="7">I154</f>
        <v>120</v>
      </c>
      <c r="J153" s="118">
        <f t="shared" si="7"/>
        <v>0</v>
      </c>
    </row>
    <row r="154" spans="1:10" s="143" customFormat="1" ht="189" x14ac:dyDescent="0.25">
      <c r="A154" s="88" t="s">
        <v>255</v>
      </c>
      <c r="B154" s="116" t="s">
        <v>145</v>
      </c>
      <c r="C154" s="116" t="s">
        <v>279</v>
      </c>
      <c r="D154" s="116" t="s">
        <v>213</v>
      </c>
      <c r="E154" s="117">
        <v>0</v>
      </c>
      <c r="F154" s="116" t="s">
        <v>150</v>
      </c>
      <c r="G154" s="116" t="s">
        <v>148</v>
      </c>
      <c r="H154" s="117"/>
      <c r="I154" s="118">
        <f t="shared" si="7"/>
        <v>120</v>
      </c>
      <c r="J154" s="118">
        <f t="shared" si="7"/>
        <v>0</v>
      </c>
    </row>
    <row r="155" spans="1:10" s="143" customFormat="1" ht="31.5" x14ac:dyDescent="0.25">
      <c r="A155" s="88" t="s">
        <v>280</v>
      </c>
      <c r="B155" s="116" t="s">
        <v>145</v>
      </c>
      <c r="C155" s="116" t="s">
        <v>279</v>
      </c>
      <c r="D155" s="116" t="s">
        <v>213</v>
      </c>
      <c r="E155" s="117">
        <v>4</v>
      </c>
      <c r="F155" s="116" t="s">
        <v>150</v>
      </c>
      <c r="G155" s="116" t="s">
        <v>148</v>
      </c>
      <c r="H155" s="117"/>
      <c r="I155" s="118">
        <f t="shared" si="7"/>
        <v>120</v>
      </c>
      <c r="J155" s="118">
        <f t="shared" si="7"/>
        <v>0</v>
      </c>
    </row>
    <row r="156" spans="1:10" s="143" customFormat="1" ht="31.5" x14ac:dyDescent="0.25">
      <c r="A156" s="88" t="s">
        <v>280</v>
      </c>
      <c r="B156" s="116" t="s">
        <v>145</v>
      </c>
      <c r="C156" s="116" t="s">
        <v>279</v>
      </c>
      <c r="D156" s="116" t="s">
        <v>213</v>
      </c>
      <c r="E156" s="117">
        <v>4</v>
      </c>
      <c r="F156" s="116" t="s">
        <v>150</v>
      </c>
      <c r="G156" s="116" t="s">
        <v>281</v>
      </c>
      <c r="H156" s="117"/>
      <c r="I156" s="118">
        <f t="shared" si="7"/>
        <v>120</v>
      </c>
      <c r="J156" s="118">
        <f t="shared" si="7"/>
        <v>0</v>
      </c>
    </row>
    <row r="157" spans="1:10" s="143" customFormat="1" ht="63" x14ac:dyDescent="0.25">
      <c r="A157" s="88" t="s">
        <v>156</v>
      </c>
      <c r="B157" s="116" t="s">
        <v>145</v>
      </c>
      <c r="C157" s="116" t="s">
        <v>279</v>
      </c>
      <c r="D157" s="116" t="s">
        <v>213</v>
      </c>
      <c r="E157" s="117">
        <v>4</v>
      </c>
      <c r="F157" s="116" t="s">
        <v>150</v>
      </c>
      <c r="G157" s="116" t="s">
        <v>281</v>
      </c>
      <c r="H157" s="117">
        <v>240</v>
      </c>
      <c r="I157" s="118">
        <f>'Приложение 11'!J143</f>
        <v>120</v>
      </c>
      <c r="J157" s="118">
        <f>'Приложение 11'!K143</f>
        <v>0</v>
      </c>
    </row>
    <row r="158" spans="1:10" s="143" customFormat="1" ht="47.25" x14ac:dyDescent="0.25">
      <c r="A158" s="88" t="s">
        <v>282</v>
      </c>
      <c r="B158" s="116" t="s">
        <v>145</v>
      </c>
      <c r="C158" s="116" t="s">
        <v>283</v>
      </c>
      <c r="D158" s="116"/>
      <c r="E158" s="117"/>
      <c r="F158" s="116"/>
      <c r="G158" s="116"/>
      <c r="H158" s="117"/>
      <c r="I158" s="118">
        <f t="shared" ref="I158:J160" si="8">I159</f>
        <v>5</v>
      </c>
      <c r="J158" s="118">
        <f t="shared" si="8"/>
        <v>0</v>
      </c>
    </row>
    <row r="159" spans="1:10" s="143" customFormat="1" ht="94.5" x14ac:dyDescent="0.25">
      <c r="A159" s="88" t="s">
        <v>595</v>
      </c>
      <c r="B159" s="116" t="s">
        <v>145</v>
      </c>
      <c r="C159" s="116" t="s">
        <v>283</v>
      </c>
      <c r="D159" s="116" t="s">
        <v>284</v>
      </c>
      <c r="E159" s="117">
        <v>0</v>
      </c>
      <c r="F159" s="116" t="s">
        <v>150</v>
      </c>
      <c r="G159" s="116" t="s">
        <v>148</v>
      </c>
      <c r="H159" s="117"/>
      <c r="I159" s="118">
        <f t="shared" si="8"/>
        <v>5</v>
      </c>
      <c r="J159" s="118">
        <f t="shared" si="8"/>
        <v>0</v>
      </c>
    </row>
    <row r="160" spans="1:10" s="143" customFormat="1" ht="31.5" x14ac:dyDescent="0.25">
      <c r="A160" s="88" t="s">
        <v>285</v>
      </c>
      <c r="B160" s="116" t="s">
        <v>145</v>
      </c>
      <c r="C160" s="116" t="s">
        <v>283</v>
      </c>
      <c r="D160" s="116" t="s">
        <v>284</v>
      </c>
      <c r="E160" s="117">
        <v>0</v>
      </c>
      <c r="F160" s="116" t="s">
        <v>150</v>
      </c>
      <c r="G160" s="116" t="s">
        <v>286</v>
      </c>
      <c r="H160" s="117"/>
      <c r="I160" s="118">
        <f t="shared" si="8"/>
        <v>5</v>
      </c>
      <c r="J160" s="118">
        <f t="shared" si="8"/>
        <v>0</v>
      </c>
    </row>
    <row r="161" spans="1:10" s="143" customFormat="1" ht="63" x14ac:dyDescent="0.25">
      <c r="A161" s="88" t="s">
        <v>156</v>
      </c>
      <c r="B161" s="116" t="s">
        <v>145</v>
      </c>
      <c r="C161" s="116" t="s">
        <v>283</v>
      </c>
      <c r="D161" s="116" t="s">
        <v>284</v>
      </c>
      <c r="E161" s="117">
        <v>0</v>
      </c>
      <c r="F161" s="116" t="s">
        <v>150</v>
      </c>
      <c r="G161" s="116" t="s">
        <v>286</v>
      </c>
      <c r="H161" s="117">
        <v>240</v>
      </c>
      <c r="I161" s="118">
        <f>'Приложение 11'!J147</f>
        <v>5</v>
      </c>
      <c r="J161" s="118">
        <f>'Приложение 11'!K147</f>
        <v>0</v>
      </c>
    </row>
    <row r="162" spans="1:10" s="143" customFormat="1" ht="15.75" x14ac:dyDescent="0.25">
      <c r="A162" s="125" t="s">
        <v>430</v>
      </c>
      <c r="B162" s="116" t="s">
        <v>159</v>
      </c>
      <c r="C162" s="117" t="s">
        <v>25</v>
      </c>
      <c r="D162" s="116"/>
      <c r="E162" s="117"/>
      <c r="F162" s="116"/>
      <c r="G162" s="116"/>
      <c r="H162" s="117"/>
      <c r="I162" s="118">
        <f>I163+I178+I183</f>
        <v>15784.300000000001</v>
      </c>
      <c r="J162" s="118">
        <f>J163+J178+J183</f>
        <v>15865.800000000001</v>
      </c>
    </row>
    <row r="163" spans="1:10" s="143" customFormat="1" ht="31.5" x14ac:dyDescent="0.25">
      <c r="A163" s="114" t="s">
        <v>287</v>
      </c>
      <c r="B163" s="116" t="s">
        <v>159</v>
      </c>
      <c r="C163" s="116" t="s">
        <v>254</v>
      </c>
      <c r="D163" s="116"/>
      <c r="E163" s="117"/>
      <c r="F163" s="116"/>
      <c r="G163" s="116"/>
      <c r="H163" s="117"/>
      <c r="I163" s="118">
        <f>I164</f>
        <v>15683.6</v>
      </c>
      <c r="J163" s="118">
        <f>J164</f>
        <v>15765.1</v>
      </c>
    </row>
    <row r="164" spans="1:10" s="143" customFormat="1" ht="94.5" x14ac:dyDescent="0.25">
      <c r="A164" s="114" t="s">
        <v>596</v>
      </c>
      <c r="B164" s="116" t="s">
        <v>159</v>
      </c>
      <c r="C164" s="116" t="s">
        <v>254</v>
      </c>
      <c r="D164" s="116" t="s">
        <v>145</v>
      </c>
      <c r="E164" s="117">
        <v>0</v>
      </c>
      <c r="F164" s="116" t="s">
        <v>150</v>
      </c>
      <c r="G164" s="116" t="s">
        <v>148</v>
      </c>
      <c r="H164" s="117"/>
      <c r="I164" s="118">
        <f>I165</f>
        <v>15683.6</v>
      </c>
      <c r="J164" s="118">
        <f>J165</f>
        <v>15765.1</v>
      </c>
    </row>
    <row r="165" spans="1:10" s="143" customFormat="1" ht="94.5" x14ac:dyDescent="0.25">
      <c r="A165" s="88" t="s">
        <v>288</v>
      </c>
      <c r="B165" s="116" t="s">
        <v>159</v>
      </c>
      <c r="C165" s="116" t="s">
        <v>254</v>
      </c>
      <c r="D165" s="116" t="s">
        <v>145</v>
      </c>
      <c r="E165" s="117">
        <v>1</v>
      </c>
      <c r="F165" s="116" t="s">
        <v>150</v>
      </c>
      <c r="G165" s="116" t="s">
        <v>148</v>
      </c>
      <c r="H165" s="117"/>
      <c r="I165" s="118">
        <f>I166+I168+I170+I172+I176+I174</f>
        <v>15683.6</v>
      </c>
      <c r="J165" s="118">
        <f>J166+J168+J170+J172+J176+J174</f>
        <v>15765.1</v>
      </c>
    </row>
    <row r="166" spans="1:10" s="143" customFormat="1" ht="15.75" x14ac:dyDescent="0.25">
      <c r="A166" s="88" t="s">
        <v>289</v>
      </c>
      <c r="B166" s="116" t="s">
        <v>159</v>
      </c>
      <c r="C166" s="116" t="s">
        <v>254</v>
      </c>
      <c r="D166" s="116" t="s">
        <v>145</v>
      </c>
      <c r="E166" s="117">
        <v>1</v>
      </c>
      <c r="F166" s="116" t="s">
        <v>150</v>
      </c>
      <c r="G166" s="116" t="s">
        <v>290</v>
      </c>
      <c r="H166" s="117"/>
      <c r="I166" s="118">
        <f>I167</f>
        <v>5433.6</v>
      </c>
      <c r="J166" s="118">
        <f>J167</f>
        <v>5515.1</v>
      </c>
    </row>
    <row r="167" spans="1:10" s="143" customFormat="1" ht="63" x14ac:dyDescent="0.25">
      <c r="A167" s="88" t="s">
        <v>156</v>
      </c>
      <c r="B167" s="116" t="s">
        <v>159</v>
      </c>
      <c r="C167" s="116" t="s">
        <v>254</v>
      </c>
      <c r="D167" s="116" t="s">
        <v>145</v>
      </c>
      <c r="E167" s="117">
        <v>1</v>
      </c>
      <c r="F167" s="116" t="s">
        <v>150</v>
      </c>
      <c r="G167" s="116" t="s">
        <v>290</v>
      </c>
      <c r="H167" s="117">
        <v>240</v>
      </c>
      <c r="I167" s="118">
        <f>'Приложение 11'!J153</f>
        <v>5433.6</v>
      </c>
      <c r="J167" s="118">
        <f>'Приложение 11'!K153</f>
        <v>5515.1</v>
      </c>
    </row>
    <row r="168" spans="1:10" s="143" customFormat="1" ht="15.75" hidden="1" x14ac:dyDescent="0.25">
      <c r="A168" s="88" t="s">
        <v>291</v>
      </c>
      <c r="B168" s="116" t="s">
        <v>159</v>
      </c>
      <c r="C168" s="116" t="s">
        <v>254</v>
      </c>
      <c r="D168" s="116" t="s">
        <v>145</v>
      </c>
      <c r="E168" s="117">
        <v>1</v>
      </c>
      <c r="F168" s="116" t="s">
        <v>150</v>
      </c>
      <c r="G168" s="116" t="s">
        <v>292</v>
      </c>
      <c r="H168" s="117"/>
      <c r="I168" s="118">
        <f>I169</f>
        <v>0</v>
      </c>
      <c r="J168" s="118">
        <f>J169</f>
        <v>0</v>
      </c>
    </row>
    <row r="169" spans="1:10" s="143" customFormat="1" ht="63" hidden="1" x14ac:dyDescent="0.25">
      <c r="A169" s="88" t="s">
        <v>156</v>
      </c>
      <c r="B169" s="116" t="s">
        <v>159</v>
      </c>
      <c r="C169" s="116" t="s">
        <v>254</v>
      </c>
      <c r="D169" s="116" t="s">
        <v>145</v>
      </c>
      <c r="E169" s="117">
        <v>1</v>
      </c>
      <c r="F169" s="116" t="s">
        <v>150</v>
      </c>
      <c r="G169" s="116" t="s">
        <v>292</v>
      </c>
      <c r="H169" s="117">
        <v>240</v>
      </c>
      <c r="I169" s="118">
        <f>'Приложение 11'!J155</f>
        <v>0</v>
      </c>
      <c r="J169" s="118">
        <f>'Приложение 11'!K155</f>
        <v>0</v>
      </c>
    </row>
    <row r="170" spans="1:10" s="143" customFormat="1" ht="15.75" x14ac:dyDescent="0.25">
      <c r="A170" s="88" t="s">
        <v>293</v>
      </c>
      <c r="B170" s="116" t="s">
        <v>159</v>
      </c>
      <c r="C170" s="116" t="s">
        <v>254</v>
      </c>
      <c r="D170" s="116" t="s">
        <v>145</v>
      </c>
      <c r="E170" s="117">
        <v>1</v>
      </c>
      <c r="F170" s="116" t="s">
        <v>150</v>
      </c>
      <c r="G170" s="116" t="s">
        <v>294</v>
      </c>
      <c r="H170" s="117"/>
      <c r="I170" s="118">
        <f>I171</f>
        <v>1200</v>
      </c>
      <c r="J170" s="118">
        <f>J171</f>
        <v>1200</v>
      </c>
    </row>
    <row r="171" spans="1:10" s="143" customFormat="1" ht="63" x14ac:dyDescent="0.25">
      <c r="A171" s="88" t="s">
        <v>156</v>
      </c>
      <c r="B171" s="116" t="s">
        <v>159</v>
      </c>
      <c r="C171" s="116" t="s">
        <v>254</v>
      </c>
      <c r="D171" s="116" t="s">
        <v>145</v>
      </c>
      <c r="E171" s="117">
        <v>1</v>
      </c>
      <c r="F171" s="116" t="s">
        <v>150</v>
      </c>
      <c r="G171" s="116" t="s">
        <v>294</v>
      </c>
      <c r="H171" s="117">
        <v>240</v>
      </c>
      <c r="I171" s="118">
        <f>'Приложение 11'!J157</f>
        <v>1200</v>
      </c>
      <c r="J171" s="118">
        <f>'Приложение 11'!K157</f>
        <v>1200</v>
      </c>
    </row>
    <row r="172" spans="1:10" s="144" customFormat="1" ht="63" x14ac:dyDescent="0.25">
      <c r="A172" s="88" t="s">
        <v>295</v>
      </c>
      <c r="B172" s="116" t="s">
        <v>159</v>
      </c>
      <c r="C172" s="116" t="s">
        <v>254</v>
      </c>
      <c r="D172" s="116" t="s">
        <v>145</v>
      </c>
      <c r="E172" s="117">
        <v>1</v>
      </c>
      <c r="F172" s="116" t="s">
        <v>150</v>
      </c>
      <c r="G172" s="116" t="s">
        <v>296</v>
      </c>
      <c r="H172" s="117"/>
      <c r="I172" s="118">
        <f>I173</f>
        <v>50</v>
      </c>
      <c r="J172" s="118">
        <f>J173</f>
        <v>50</v>
      </c>
    </row>
    <row r="173" spans="1:10" s="143" customFormat="1" ht="63" x14ac:dyDescent="0.25">
      <c r="A173" s="88" t="s">
        <v>156</v>
      </c>
      <c r="B173" s="116" t="s">
        <v>159</v>
      </c>
      <c r="C173" s="116" t="s">
        <v>254</v>
      </c>
      <c r="D173" s="116" t="s">
        <v>145</v>
      </c>
      <c r="E173" s="117">
        <v>1</v>
      </c>
      <c r="F173" s="116" t="s">
        <v>150</v>
      </c>
      <c r="G173" s="116" t="s">
        <v>296</v>
      </c>
      <c r="H173" s="117">
        <v>240</v>
      </c>
      <c r="I173" s="118">
        <f>'Приложение 11'!J159</f>
        <v>50</v>
      </c>
      <c r="J173" s="118">
        <f>'Приложение 11'!K159</f>
        <v>50</v>
      </c>
    </row>
    <row r="174" spans="1:10" s="143" customFormat="1" ht="31.5" x14ac:dyDescent="0.25">
      <c r="A174" s="88" t="s">
        <v>297</v>
      </c>
      <c r="B174" s="116" t="s">
        <v>159</v>
      </c>
      <c r="C174" s="116" t="s">
        <v>254</v>
      </c>
      <c r="D174" s="116" t="s">
        <v>145</v>
      </c>
      <c r="E174" s="117">
        <v>1</v>
      </c>
      <c r="F174" s="116" t="s">
        <v>150</v>
      </c>
      <c r="G174" s="116" t="s">
        <v>298</v>
      </c>
      <c r="H174" s="117"/>
      <c r="I174" s="118">
        <f>I175</f>
        <v>6600</v>
      </c>
      <c r="J174" s="118">
        <f>J175</f>
        <v>6600</v>
      </c>
    </row>
    <row r="175" spans="1:10" s="143" customFormat="1" ht="63" x14ac:dyDescent="0.25">
      <c r="A175" s="88" t="s">
        <v>156</v>
      </c>
      <c r="B175" s="116" t="s">
        <v>159</v>
      </c>
      <c r="C175" s="116" t="s">
        <v>254</v>
      </c>
      <c r="D175" s="116" t="s">
        <v>145</v>
      </c>
      <c r="E175" s="117">
        <v>1</v>
      </c>
      <c r="F175" s="116" t="s">
        <v>150</v>
      </c>
      <c r="G175" s="116" t="s">
        <v>298</v>
      </c>
      <c r="H175" s="117">
        <v>240</v>
      </c>
      <c r="I175" s="118">
        <f>'Приложение 11'!J161</f>
        <v>6600</v>
      </c>
      <c r="J175" s="118">
        <f>'Приложение 11'!K161</f>
        <v>6600</v>
      </c>
    </row>
    <row r="176" spans="1:10" s="143" customFormat="1" ht="47.25" x14ac:dyDescent="0.25">
      <c r="A176" s="88" t="s">
        <v>299</v>
      </c>
      <c r="B176" s="116" t="s">
        <v>159</v>
      </c>
      <c r="C176" s="116" t="s">
        <v>254</v>
      </c>
      <c r="D176" s="116" t="s">
        <v>145</v>
      </c>
      <c r="E176" s="117">
        <v>1</v>
      </c>
      <c r="F176" s="116" t="s">
        <v>150</v>
      </c>
      <c r="G176" s="116" t="s">
        <v>300</v>
      </c>
      <c r="H176" s="117"/>
      <c r="I176" s="118">
        <f>I177</f>
        <v>2400</v>
      </c>
      <c r="J176" s="118">
        <f>J177</f>
        <v>2400</v>
      </c>
    </row>
    <row r="177" spans="1:10" s="143" customFormat="1" ht="63" x14ac:dyDescent="0.25">
      <c r="A177" s="88" t="s">
        <v>156</v>
      </c>
      <c r="B177" s="116" t="s">
        <v>159</v>
      </c>
      <c r="C177" s="116" t="s">
        <v>254</v>
      </c>
      <c r="D177" s="116" t="s">
        <v>145</v>
      </c>
      <c r="E177" s="117">
        <v>1</v>
      </c>
      <c r="F177" s="116" t="s">
        <v>150</v>
      </c>
      <c r="G177" s="116" t="s">
        <v>300</v>
      </c>
      <c r="H177" s="117">
        <v>240</v>
      </c>
      <c r="I177" s="118">
        <f>'Приложение 11'!J163</f>
        <v>2400</v>
      </c>
      <c r="J177" s="118">
        <f>'Приложение 11'!K163</f>
        <v>2400</v>
      </c>
    </row>
    <row r="178" spans="1:10" s="143" customFormat="1" ht="15.75" x14ac:dyDescent="0.25">
      <c r="A178" s="88" t="s">
        <v>305</v>
      </c>
      <c r="B178" s="116" t="s">
        <v>159</v>
      </c>
      <c r="C178" s="116" t="s">
        <v>279</v>
      </c>
      <c r="D178" s="116"/>
      <c r="E178" s="116"/>
      <c r="F178" s="116"/>
      <c r="G178" s="116"/>
      <c r="H178" s="117" t="s">
        <v>143</v>
      </c>
      <c r="I178" s="118">
        <f t="shared" ref="I178:J181" si="9">I179</f>
        <v>70.7</v>
      </c>
      <c r="J178" s="118">
        <f t="shared" si="9"/>
        <v>70.7</v>
      </c>
    </row>
    <row r="179" spans="1:10" s="143" customFormat="1" ht="15.75" x14ac:dyDescent="0.25">
      <c r="A179" s="88" t="s">
        <v>248</v>
      </c>
      <c r="B179" s="116" t="s">
        <v>159</v>
      </c>
      <c r="C179" s="116" t="s">
        <v>279</v>
      </c>
      <c r="D179" s="116" t="s">
        <v>249</v>
      </c>
      <c r="E179" s="117">
        <v>0</v>
      </c>
      <c r="F179" s="116" t="s">
        <v>150</v>
      </c>
      <c r="G179" s="116" t="s">
        <v>148</v>
      </c>
      <c r="H179" s="117"/>
      <c r="I179" s="118">
        <f t="shared" si="9"/>
        <v>70.7</v>
      </c>
      <c r="J179" s="118">
        <f t="shared" si="9"/>
        <v>70.7</v>
      </c>
    </row>
    <row r="180" spans="1:10" s="146" customFormat="1" ht="31.5" x14ac:dyDescent="0.25">
      <c r="A180" s="88" t="s">
        <v>250</v>
      </c>
      <c r="B180" s="116" t="s">
        <v>159</v>
      </c>
      <c r="C180" s="116" t="s">
        <v>279</v>
      </c>
      <c r="D180" s="116" t="s">
        <v>249</v>
      </c>
      <c r="E180" s="117">
        <v>9</v>
      </c>
      <c r="F180" s="116" t="s">
        <v>150</v>
      </c>
      <c r="G180" s="116" t="s">
        <v>148</v>
      </c>
      <c r="H180" s="117"/>
      <c r="I180" s="118">
        <f t="shared" si="9"/>
        <v>70.7</v>
      </c>
      <c r="J180" s="118">
        <f t="shared" si="9"/>
        <v>70.7</v>
      </c>
    </row>
    <row r="181" spans="1:10" s="143" customFormat="1" ht="63" x14ac:dyDescent="0.25">
      <c r="A181" s="88" t="s">
        <v>306</v>
      </c>
      <c r="B181" s="116" t="s">
        <v>159</v>
      </c>
      <c r="C181" s="116" t="s">
        <v>279</v>
      </c>
      <c r="D181" s="116" t="s">
        <v>249</v>
      </c>
      <c r="E181" s="117">
        <v>9</v>
      </c>
      <c r="F181" s="116" t="s">
        <v>150</v>
      </c>
      <c r="G181" s="116" t="s">
        <v>307</v>
      </c>
      <c r="H181" s="117"/>
      <c r="I181" s="118">
        <f t="shared" si="9"/>
        <v>70.7</v>
      </c>
      <c r="J181" s="118">
        <f t="shared" si="9"/>
        <v>70.7</v>
      </c>
    </row>
    <row r="182" spans="1:10" s="143" customFormat="1" ht="63" x14ac:dyDescent="0.25">
      <c r="A182" s="88" t="s">
        <v>156</v>
      </c>
      <c r="B182" s="116" t="s">
        <v>159</v>
      </c>
      <c r="C182" s="116" t="s">
        <v>279</v>
      </c>
      <c r="D182" s="116" t="s">
        <v>249</v>
      </c>
      <c r="E182" s="117">
        <v>9</v>
      </c>
      <c r="F182" s="116" t="s">
        <v>150</v>
      </c>
      <c r="G182" s="116" t="s">
        <v>307</v>
      </c>
      <c r="H182" s="117">
        <v>240</v>
      </c>
      <c r="I182" s="118">
        <f>'Приложение 11'!J168</f>
        <v>70.7</v>
      </c>
      <c r="J182" s="118">
        <f>'Приложение 11'!K168</f>
        <v>70.7</v>
      </c>
    </row>
    <row r="183" spans="1:10" s="143" customFormat="1" ht="31.5" x14ac:dyDescent="0.25">
      <c r="A183" s="114" t="s">
        <v>308</v>
      </c>
      <c r="B183" s="116" t="s">
        <v>159</v>
      </c>
      <c r="C183" s="116" t="s">
        <v>284</v>
      </c>
      <c r="D183" s="116"/>
      <c r="E183" s="116"/>
      <c r="F183" s="116"/>
      <c r="G183" s="116"/>
      <c r="H183" s="117" t="s">
        <v>143</v>
      </c>
      <c r="I183" s="124">
        <f>I184</f>
        <v>30</v>
      </c>
      <c r="J183" s="124">
        <f>J184</f>
        <v>30</v>
      </c>
    </row>
    <row r="184" spans="1:10" s="143" customFormat="1" ht="126" x14ac:dyDescent="0.25">
      <c r="A184" s="88" t="s">
        <v>597</v>
      </c>
      <c r="B184" s="116" t="s">
        <v>159</v>
      </c>
      <c r="C184" s="116" t="s">
        <v>284</v>
      </c>
      <c r="D184" s="116" t="s">
        <v>159</v>
      </c>
      <c r="E184" s="117">
        <v>0</v>
      </c>
      <c r="F184" s="116" t="s">
        <v>150</v>
      </c>
      <c r="G184" s="116" t="s">
        <v>148</v>
      </c>
      <c r="H184" s="117"/>
      <c r="I184" s="118">
        <f>I185+I187</f>
        <v>30</v>
      </c>
      <c r="J184" s="118">
        <f>J185+J187</f>
        <v>30</v>
      </c>
    </row>
    <row r="185" spans="1:10" s="143" customFormat="1" ht="173.25" hidden="1" x14ac:dyDescent="0.25">
      <c r="A185" s="88" t="s">
        <v>309</v>
      </c>
      <c r="B185" s="116" t="s">
        <v>159</v>
      </c>
      <c r="C185" s="116" t="s">
        <v>284</v>
      </c>
      <c r="D185" s="116" t="s">
        <v>159</v>
      </c>
      <c r="E185" s="117">
        <v>0</v>
      </c>
      <c r="F185" s="116" t="s">
        <v>150</v>
      </c>
      <c r="G185" s="116" t="s">
        <v>310</v>
      </c>
      <c r="H185" s="117"/>
      <c r="I185" s="118">
        <f>I186</f>
        <v>0</v>
      </c>
      <c r="J185" s="118">
        <f>J186</f>
        <v>0</v>
      </c>
    </row>
    <row r="186" spans="1:10" s="143" customFormat="1" ht="78.75" hidden="1" x14ac:dyDescent="0.25">
      <c r="A186" s="88" t="s">
        <v>311</v>
      </c>
      <c r="B186" s="116" t="s">
        <v>159</v>
      </c>
      <c r="C186" s="116" t="s">
        <v>284</v>
      </c>
      <c r="D186" s="116" t="s">
        <v>159</v>
      </c>
      <c r="E186" s="117">
        <v>0</v>
      </c>
      <c r="F186" s="116" t="s">
        <v>150</v>
      </c>
      <c r="G186" s="116" t="s">
        <v>310</v>
      </c>
      <c r="H186" s="117">
        <v>810</v>
      </c>
      <c r="I186" s="118">
        <f>'Приложение 11'!J172</f>
        <v>0</v>
      </c>
      <c r="J186" s="118">
        <f>'Приложение 11'!K172</f>
        <v>0</v>
      </c>
    </row>
    <row r="187" spans="1:10" s="143" customFormat="1" ht="15.75" x14ac:dyDescent="0.25">
      <c r="A187" s="88" t="s">
        <v>312</v>
      </c>
      <c r="B187" s="116" t="s">
        <v>159</v>
      </c>
      <c r="C187" s="116" t="s">
        <v>284</v>
      </c>
      <c r="D187" s="116" t="s">
        <v>159</v>
      </c>
      <c r="E187" s="117">
        <v>0</v>
      </c>
      <c r="F187" s="116" t="s">
        <v>150</v>
      </c>
      <c r="G187" s="116" t="s">
        <v>313</v>
      </c>
      <c r="H187" s="117"/>
      <c r="I187" s="118">
        <f>I188</f>
        <v>30</v>
      </c>
      <c r="J187" s="118">
        <f>J188</f>
        <v>30</v>
      </c>
    </row>
    <row r="188" spans="1:10" s="143" customFormat="1" ht="78.75" x14ac:dyDescent="0.25">
      <c r="A188" s="88" t="s">
        <v>311</v>
      </c>
      <c r="B188" s="116" t="s">
        <v>159</v>
      </c>
      <c r="C188" s="116" t="s">
        <v>284</v>
      </c>
      <c r="D188" s="116" t="s">
        <v>159</v>
      </c>
      <c r="E188" s="117">
        <v>0</v>
      </c>
      <c r="F188" s="116" t="s">
        <v>150</v>
      </c>
      <c r="G188" s="116" t="s">
        <v>313</v>
      </c>
      <c r="H188" s="117">
        <v>810</v>
      </c>
      <c r="I188" s="118">
        <f>'Приложение 11'!J174</f>
        <v>30</v>
      </c>
      <c r="J188" s="118">
        <f>'Приложение 11'!K174</f>
        <v>30</v>
      </c>
    </row>
    <row r="189" spans="1:10" s="143" customFormat="1" ht="31.5" x14ac:dyDescent="0.25">
      <c r="A189" s="125" t="s">
        <v>431</v>
      </c>
      <c r="B189" s="116" t="s">
        <v>217</v>
      </c>
      <c r="C189" s="117" t="s">
        <v>25</v>
      </c>
      <c r="D189" s="116"/>
      <c r="E189" s="117"/>
      <c r="F189" s="116"/>
      <c r="G189" s="116"/>
      <c r="H189" s="117"/>
      <c r="I189" s="118">
        <f>I190+I202+I207+I247</f>
        <v>44455.1</v>
      </c>
      <c r="J189" s="118">
        <f>J190+J202+J207+J247</f>
        <v>43365.7</v>
      </c>
    </row>
    <row r="190" spans="1:10" s="143" customFormat="1" ht="15.75" x14ac:dyDescent="0.25">
      <c r="A190" s="114" t="s">
        <v>314</v>
      </c>
      <c r="B190" s="116" t="s">
        <v>217</v>
      </c>
      <c r="C190" s="117" t="s">
        <v>141</v>
      </c>
      <c r="D190" s="116"/>
      <c r="E190" s="117"/>
      <c r="F190" s="116"/>
      <c r="G190" s="116"/>
      <c r="H190" s="117"/>
      <c r="I190" s="118">
        <f>I191+I198</f>
        <v>1121.7</v>
      </c>
      <c r="J190" s="118">
        <f>J191+J198</f>
        <v>1019.5</v>
      </c>
    </row>
    <row r="191" spans="1:10" s="143" customFormat="1" ht="94.5" x14ac:dyDescent="0.25">
      <c r="A191" s="88" t="s">
        <v>317</v>
      </c>
      <c r="B191" s="116" t="s">
        <v>217</v>
      </c>
      <c r="C191" s="116" t="s">
        <v>141</v>
      </c>
      <c r="D191" s="116" t="s">
        <v>217</v>
      </c>
      <c r="E191" s="117">
        <v>0</v>
      </c>
      <c r="F191" s="116" t="s">
        <v>150</v>
      </c>
      <c r="G191" s="116" t="s">
        <v>148</v>
      </c>
      <c r="H191" s="117"/>
      <c r="I191" s="118">
        <f>I192+I195</f>
        <v>100</v>
      </c>
      <c r="J191" s="118">
        <f>J192+J195</f>
        <v>100</v>
      </c>
    </row>
    <row r="192" spans="1:10" s="143" customFormat="1" ht="31.5" x14ac:dyDescent="0.25">
      <c r="A192" s="88" t="s">
        <v>318</v>
      </c>
      <c r="B192" s="116" t="s">
        <v>217</v>
      </c>
      <c r="C192" s="116" t="s">
        <v>141</v>
      </c>
      <c r="D192" s="116" t="s">
        <v>217</v>
      </c>
      <c r="E192" s="117">
        <v>1</v>
      </c>
      <c r="F192" s="116" t="s">
        <v>150</v>
      </c>
      <c r="G192" s="116" t="s">
        <v>148</v>
      </c>
      <c r="H192" s="117"/>
      <c r="I192" s="118">
        <f>I193</f>
        <v>100</v>
      </c>
      <c r="J192" s="118">
        <f>J193</f>
        <v>100</v>
      </c>
    </row>
    <row r="193" spans="1:10" s="143" customFormat="1" ht="15.75" x14ac:dyDescent="0.25">
      <c r="A193" s="88" t="s">
        <v>319</v>
      </c>
      <c r="B193" s="116" t="s">
        <v>217</v>
      </c>
      <c r="C193" s="116" t="s">
        <v>141</v>
      </c>
      <c r="D193" s="116" t="s">
        <v>217</v>
      </c>
      <c r="E193" s="117">
        <v>1</v>
      </c>
      <c r="F193" s="116" t="s">
        <v>150</v>
      </c>
      <c r="G193" s="116" t="s">
        <v>320</v>
      </c>
      <c r="H193" s="117"/>
      <c r="I193" s="118">
        <f>I194</f>
        <v>100</v>
      </c>
      <c r="J193" s="118">
        <f>J194</f>
        <v>100</v>
      </c>
    </row>
    <row r="194" spans="1:10" s="143" customFormat="1" ht="63" x14ac:dyDescent="0.25">
      <c r="A194" s="88" t="s">
        <v>156</v>
      </c>
      <c r="B194" s="116" t="s">
        <v>217</v>
      </c>
      <c r="C194" s="116" t="s">
        <v>141</v>
      </c>
      <c r="D194" s="116" t="s">
        <v>217</v>
      </c>
      <c r="E194" s="117">
        <v>1</v>
      </c>
      <c r="F194" s="116" t="s">
        <v>150</v>
      </c>
      <c r="G194" s="116" t="s">
        <v>320</v>
      </c>
      <c r="H194" s="117">
        <v>240</v>
      </c>
      <c r="I194" s="118">
        <f>'Приложение 11'!J180</f>
        <v>100</v>
      </c>
      <c r="J194" s="118">
        <f>'Приложение 11'!K180</f>
        <v>100</v>
      </c>
    </row>
    <row r="195" spans="1:10" s="143" customFormat="1" ht="78.75" hidden="1" x14ac:dyDescent="0.25">
      <c r="A195" s="88" t="s">
        <v>321</v>
      </c>
      <c r="B195" s="116" t="s">
        <v>217</v>
      </c>
      <c r="C195" s="116" t="s">
        <v>141</v>
      </c>
      <c r="D195" s="116" t="s">
        <v>217</v>
      </c>
      <c r="E195" s="117">
        <v>6</v>
      </c>
      <c r="F195" s="116" t="s">
        <v>150</v>
      </c>
      <c r="G195" s="116" t="s">
        <v>148</v>
      </c>
      <c r="H195" s="117"/>
      <c r="I195" s="118">
        <f>I196</f>
        <v>0</v>
      </c>
      <c r="J195" s="118">
        <f>J196</f>
        <v>0</v>
      </c>
    </row>
    <row r="196" spans="1:10" s="143" customFormat="1" ht="15.75" hidden="1" x14ac:dyDescent="0.25">
      <c r="A196" s="88" t="s">
        <v>322</v>
      </c>
      <c r="B196" s="116" t="s">
        <v>217</v>
      </c>
      <c r="C196" s="116" t="s">
        <v>141</v>
      </c>
      <c r="D196" s="116" t="s">
        <v>217</v>
      </c>
      <c r="E196" s="117">
        <v>6</v>
      </c>
      <c r="F196" s="116" t="s">
        <v>150</v>
      </c>
      <c r="G196" s="116" t="s">
        <v>323</v>
      </c>
      <c r="H196" s="117"/>
      <c r="I196" s="118">
        <f>I197</f>
        <v>0</v>
      </c>
      <c r="J196" s="118">
        <f>J197</f>
        <v>0</v>
      </c>
    </row>
    <row r="197" spans="1:10" s="143" customFormat="1" ht="63" hidden="1" x14ac:dyDescent="0.25">
      <c r="A197" s="88" t="s">
        <v>156</v>
      </c>
      <c r="B197" s="116" t="s">
        <v>217</v>
      </c>
      <c r="C197" s="116" t="s">
        <v>141</v>
      </c>
      <c r="D197" s="116" t="s">
        <v>217</v>
      </c>
      <c r="E197" s="117">
        <v>6</v>
      </c>
      <c r="F197" s="116" t="s">
        <v>150</v>
      </c>
      <c r="G197" s="116" t="s">
        <v>323</v>
      </c>
      <c r="H197" s="117">
        <v>240</v>
      </c>
      <c r="I197" s="118">
        <f>'Приложение 11'!J183</f>
        <v>0</v>
      </c>
      <c r="J197" s="118">
        <f>'Приложение 11'!K183</f>
        <v>0</v>
      </c>
    </row>
    <row r="198" spans="1:10" s="143" customFormat="1" ht="15.75" x14ac:dyDescent="0.25">
      <c r="A198" s="88" t="s">
        <v>248</v>
      </c>
      <c r="B198" s="116" t="s">
        <v>217</v>
      </c>
      <c r="C198" s="117" t="s">
        <v>141</v>
      </c>
      <c r="D198" s="116" t="s">
        <v>249</v>
      </c>
      <c r="E198" s="117">
        <v>0</v>
      </c>
      <c r="F198" s="116" t="s">
        <v>150</v>
      </c>
      <c r="G198" s="116" t="s">
        <v>148</v>
      </c>
      <c r="H198" s="117"/>
      <c r="I198" s="118">
        <f t="shared" ref="I198:J200" si="10">I199</f>
        <v>1021.7</v>
      </c>
      <c r="J198" s="118">
        <f t="shared" si="10"/>
        <v>919.5</v>
      </c>
    </row>
    <row r="199" spans="1:10" s="143" customFormat="1" ht="31.5" x14ac:dyDescent="0.25">
      <c r="A199" s="88" t="s">
        <v>250</v>
      </c>
      <c r="B199" s="116" t="s">
        <v>217</v>
      </c>
      <c r="C199" s="117" t="s">
        <v>141</v>
      </c>
      <c r="D199" s="116" t="s">
        <v>249</v>
      </c>
      <c r="E199" s="117">
        <v>9</v>
      </c>
      <c r="F199" s="116" t="s">
        <v>150</v>
      </c>
      <c r="G199" s="116" t="s">
        <v>148</v>
      </c>
      <c r="H199" s="117"/>
      <c r="I199" s="118">
        <f t="shared" si="10"/>
        <v>1021.7</v>
      </c>
      <c r="J199" s="118">
        <f t="shared" si="10"/>
        <v>919.5</v>
      </c>
    </row>
    <row r="200" spans="1:10" s="143" customFormat="1" ht="78.75" x14ac:dyDescent="0.25">
      <c r="A200" s="88" t="s">
        <v>325</v>
      </c>
      <c r="B200" s="116" t="s">
        <v>217</v>
      </c>
      <c r="C200" s="117" t="s">
        <v>141</v>
      </c>
      <c r="D200" s="116" t="s">
        <v>249</v>
      </c>
      <c r="E200" s="117">
        <v>9</v>
      </c>
      <c r="F200" s="116" t="s">
        <v>150</v>
      </c>
      <c r="G200" s="116" t="s">
        <v>326</v>
      </c>
      <c r="H200" s="117"/>
      <c r="I200" s="118">
        <f t="shared" si="10"/>
        <v>1021.7</v>
      </c>
      <c r="J200" s="118">
        <f t="shared" si="10"/>
        <v>919.5</v>
      </c>
    </row>
    <row r="201" spans="1:10" s="143" customFormat="1" ht="63" x14ac:dyDescent="0.25">
      <c r="A201" s="88" t="s">
        <v>156</v>
      </c>
      <c r="B201" s="116" t="s">
        <v>217</v>
      </c>
      <c r="C201" s="117" t="s">
        <v>141</v>
      </c>
      <c r="D201" s="116" t="s">
        <v>249</v>
      </c>
      <c r="E201" s="117">
        <v>9</v>
      </c>
      <c r="F201" s="116" t="s">
        <v>150</v>
      </c>
      <c r="G201" s="116" t="s">
        <v>326</v>
      </c>
      <c r="H201" s="117">
        <v>240</v>
      </c>
      <c r="I201" s="118">
        <f>'Приложение 11'!J187</f>
        <v>1021.7</v>
      </c>
      <c r="J201" s="118">
        <f>'Приложение 11'!K187</f>
        <v>919.5</v>
      </c>
    </row>
    <row r="202" spans="1:10" s="143" customFormat="1" ht="15.75" hidden="1" x14ac:dyDescent="0.25">
      <c r="A202" s="114" t="s">
        <v>327</v>
      </c>
      <c r="B202" s="116" t="s">
        <v>217</v>
      </c>
      <c r="C202" s="116" t="s">
        <v>213</v>
      </c>
      <c r="D202" s="116"/>
      <c r="E202" s="117"/>
      <c r="F202" s="116"/>
      <c r="G202" s="116"/>
      <c r="H202" s="128"/>
      <c r="I202" s="118">
        <f t="shared" ref="I202:J205" si="11">I203</f>
        <v>0</v>
      </c>
      <c r="J202" s="118">
        <f t="shared" si="11"/>
        <v>0</v>
      </c>
    </row>
    <row r="203" spans="1:10" s="143" customFormat="1" ht="94.5" hidden="1" x14ac:dyDescent="0.25">
      <c r="A203" s="88" t="s">
        <v>317</v>
      </c>
      <c r="B203" s="116" t="s">
        <v>217</v>
      </c>
      <c r="C203" s="116" t="s">
        <v>213</v>
      </c>
      <c r="D203" s="116" t="s">
        <v>217</v>
      </c>
      <c r="E203" s="117">
        <v>0</v>
      </c>
      <c r="F203" s="116" t="s">
        <v>150</v>
      </c>
      <c r="G203" s="116" t="s">
        <v>148</v>
      </c>
      <c r="H203" s="128"/>
      <c r="I203" s="118">
        <f t="shared" si="11"/>
        <v>0</v>
      </c>
      <c r="J203" s="118">
        <f t="shared" si="11"/>
        <v>0</v>
      </c>
    </row>
    <row r="204" spans="1:10" s="143" customFormat="1" ht="47.25" hidden="1" x14ac:dyDescent="0.25">
      <c r="A204" s="114" t="s">
        <v>419</v>
      </c>
      <c r="B204" s="116" t="s">
        <v>217</v>
      </c>
      <c r="C204" s="116" t="s">
        <v>213</v>
      </c>
      <c r="D204" s="116" t="s">
        <v>217</v>
      </c>
      <c r="E204" s="117">
        <v>3</v>
      </c>
      <c r="F204" s="116" t="s">
        <v>150</v>
      </c>
      <c r="G204" s="116" t="s">
        <v>148</v>
      </c>
      <c r="H204" s="128"/>
      <c r="I204" s="118">
        <f t="shared" si="11"/>
        <v>0</v>
      </c>
      <c r="J204" s="118">
        <f t="shared" si="11"/>
        <v>0</v>
      </c>
    </row>
    <row r="205" spans="1:10" s="143" customFormat="1" ht="15.75" hidden="1" x14ac:dyDescent="0.25">
      <c r="A205" s="114" t="s">
        <v>420</v>
      </c>
      <c r="B205" s="116" t="s">
        <v>217</v>
      </c>
      <c r="C205" s="116" t="s">
        <v>213</v>
      </c>
      <c r="D205" s="116" t="s">
        <v>217</v>
      </c>
      <c r="E205" s="117">
        <v>3</v>
      </c>
      <c r="F205" s="116" t="s">
        <v>150</v>
      </c>
      <c r="G205" s="89">
        <v>29550</v>
      </c>
      <c r="H205" s="128"/>
      <c r="I205" s="118">
        <f t="shared" si="11"/>
        <v>0</v>
      </c>
      <c r="J205" s="118">
        <f t="shared" si="11"/>
        <v>0</v>
      </c>
    </row>
    <row r="206" spans="1:10" s="143" customFormat="1" ht="63" hidden="1" x14ac:dyDescent="0.25">
      <c r="A206" s="88" t="s">
        <v>156</v>
      </c>
      <c r="B206" s="116" t="s">
        <v>217</v>
      </c>
      <c r="C206" s="116" t="s">
        <v>213</v>
      </c>
      <c r="D206" s="116" t="s">
        <v>217</v>
      </c>
      <c r="E206" s="117">
        <v>3</v>
      </c>
      <c r="F206" s="116" t="s">
        <v>150</v>
      </c>
      <c r="G206" s="89">
        <v>29550</v>
      </c>
      <c r="H206" s="89">
        <v>240</v>
      </c>
      <c r="I206" s="118">
        <f>'Приложение 11'!J192</f>
        <v>0</v>
      </c>
      <c r="J206" s="118">
        <f>'Приложение 11'!K192</f>
        <v>0</v>
      </c>
    </row>
    <row r="207" spans="1:10" s="146" customFormat="1" ht="15.75" x14ac:dyDescent="0.25">
      <c r="A207" s="114" t="s">
        <v>329</v>
      </c>
      <c r="B207" s="116" t="s">
        <v>217</v>
      </c>
      <c r="C207" s="117" t="s">
        <v>145</v>
      </c>
      <c r="D207" s="116" t="s">
        <v>142</v>
      </c>
      <c r="E207" s="117"/>
      <c r="F207" s="116"/>
      <c r="G207" s="116"/>
      <c r="H207" s="117"/>
      <c r="I207" s="124">
        <f>I208+I239</f>
        <v>20819.199999999997</v>
      </c>
      <c r="J207" s="124">
        <f>J208+J239</f>
        <v>19599.699999999997</v>
      </c>
    </row>
    <row r="208" spans="1:10" s="146" customFormat="1" ht="94.5" x14ac:dyDescent="0.25">
      <c r="A208" s="114" t="s">
        <v>596</v>
      </c>
      <c r="B208" s="116" t="s">
        <v>217</v>
      </c>
      <c r="C208" s="116" t="s">
        <v>145</v>
      </c>
      <c r="D208" s="116" t="s">
        <v>145</v>
      </c>
      <c r="E208" s="117">
        <v>0</v>
      </c>
      <c r="F208" s="116" t="s">
        <v>150</v>
      </c>
      <c r="G208" s="116" t="s">
        <v>148</v>
      </c>
      <c r="H208" s="117"/>
      <c r="I208" s="118">
        <f>I209+I216</f>
        <v>19579.199999999997</v>
      </c>
      <c r="J208" s="118">
        <f>J209+J216</f>
        <v>18339.699999999997</v>
      </c>
    </row>
    <row r="209" spans="1:10" s="146" customFormat="1" ht="47.25" x14ac:dyDescent="0.25">
      <c r="A209" s="88" t="s">
        <v>330</v>
      </c>
      <c r="B209" s="116" t="s">
        <v>217</v>
      </c>
      <c r="C209" s="116" t="s">
        <v>145</v>
      </c>
      <c r="D209" s="116" t="s">
        <v>145</v>
      </c>
      <c r="E209" s="117">
        <v>2</v>
      </c>
      <c r="F209" s="116" t="s">
        <v>150</v>
      </c>
      <c r="G209" s="116" t="s">
        <v>148</v>
      </c>
      <c r="H209" s="117"/>
      <c r="I209" s="118">
        <f>I210+I212+I214</f>
        <v>8604.2999999999993</v>
      </c>
      <c r="J209" s="118">
        <f>J210+J212+J214</f>
        <v>8710.9</v>
      </c>
    </row>
    <row r="210" spans="1:10" s="146" customFormat="1" ht="31.5" x14ac:dyDescent="0.25">
      <c r="A210" s="88" t="s">
        <v>421</v>
      </c>
      <c r="B210" s="116" t="s">
        <v>217</v>
      </c>
      <c r="C210" s="116" t="s">
        <v>145</v>
      </c>
      <c r="D210" s="116" t="s">
        <v>145</v>
      </c>
      <c r="E210" s="117">
        <v>2</v>
      </c>
      <c r="F210" s="116" t="s">
        <v>150</v>
      </c>
      <c r="G210" s="116" t="s">
        <v>422</v>
      </c>
      <c r="H210" s="117"/>
      <c r="I210" s="118">
        <f>I211</f>
        <v>500</v>
      </c>
      <c r="J210" s="118">
        <f>J211</f>
        <v>500</v>
      </c>
    </row>
    <row r="211" spans="1:10" s="146" customFormat="1" ht="15.75" x14ac:dyDescent="0.25">
      <c r="A211" s="88" t="s">
        <v>324</v>
      </c>
      <c r="B211" s="116" t="s">
        <v>217</v>
      </c>
      <c r="C211" s="116" t="s">
        <v>145</v>
      </c>
      <c r="D211" s="116" t="s">
        <v>145</v>
      </c>
      <c r="E211" s="117">
        <v>2</v>
      </c>
      <c r="F211" s="116" t="s">
        <v>150</v>
      </c>
      <c r="G211" s="116" t="s">
        <v>422</v>
      </c>
      <c r="H211" s="117">
        <v>410</v>
      </c>
      <c r="I211" s="118">
        <f>'Приложение 11'!J197</f>
        <v>500</v>
      </c>
      <c r="J211" s="118">
        <f>'Приложение 11'!K197</f>
        <v>500</v>
      </c>
    </row>
    <row r="212" spans="1:10" s="146" customFormat="1" ht="47.25" x14ac:dyDescent="0.25">
      <c r="A212" s="88" t="s">
        <v>333</v>
      </c>
      <c r="B212" s="116" t="s">
        <v>217</v>
      </c>
      <c r="C212" s="116" t="s">
        <v>145</v>
      </c>
      <c r="D212" s="116" t="s">
        <v>145</v>
      </c>
      <c r="E212" s="117">
        <v>2</v>
      </c>
      <c r="F212" s="116" t="s">
        <v>150</v>
      </c>
      <c r="G212" s="116" t="s">
        <v>334</v>
      </c>
      <c r="H212" s="117"/>
      <c r="I212" s="118">
        <f>I213</f>
        <v>7104.3</v>
      </c>
      <c r="J212" s="118">
        <f>J213</f>
        <v>7210.9</v>
      </c>
    </row>
    <row r="213" spans="1:10" s="146" customFormat="1" ht="63" x14ac:dyDescent="0.25">
      <c r="A213" s="88" t="s">
        <v>156</v>
      </c>
      <c r="B213" s="116" t="s">
        <v>217</v>
      </c>
      <c r="C213" s="116" t="s">
        <v>145</v>
      </c>
      <c r="D213" s="116" t="s">
        <v>145</v>
      </c>
      <c r="E213" s="117">
        <v>2</v>
      </c>
      <c r="F213" s="116" t="s">
        <v>150</v>
      </c>
      <c r="G213" s="116" t="s">
        <v>334</v>
      </c>
      <c r="H213" s="117">
        <v>240</v>
      </c>
      <c r="I213" s="118">
        <f>'Приложение 11'!J199</f>
        <v>7104.3</v>
      </c>
      <c r="J213" s="118">
        <f>'Приложение 11'!K199</f>
        <v>7210.9</v>
      </c>
    </row>
    <row r="214" spans="1:10" s="146" customFormat="1" ht="31.5" x14ac:dyDescent="0.25">
      <c r="A214" s="88" t="s">
        <v>335</v>
      </c>
      <c r="B214" s="116" t="s">
        <v>217</v>
      </c>
      <c r="C214" s="116" t="s">
        <v>145</v>
      </c>
      <c r="D214" s="116" t="s">
        <v>145</v>
      </c>
      <c r="E214" s="117">
        <v>2</v>
      </c>
      <c r="F214" s="116" t="s">
        <v>150</v>
      </c>
      <c r="G214" s="116" t="s">
        <v>336</v>
      </c>
      <c r="H214" s="117"/>
      <c r="I214" s="118">
        <f>I215</f>
        <v>1000</v>
      </c>
      <c r="J214" s="118">
        <f>J215</f>
        <v>1000</v>
      </c>
    </row>
    <row r="215" spans="1:10" s="143" customFormat="1" ht="63" x14ac:dyDescent="0.25">
      <c r="A215" s="88" t="s">
        <v>156</v>
      </c>
      <c r="B215" s="116" t="s">
        <v>217</v>
      </c>
      <c r="C215" s="116" t="s">
        <v>145</v>
      </c>
      <c r="D215" s="116" t="s">
        <v>145</v>
      </c>
      <c r="E215" s="117">
        <v>2</v>
      </c>
      <c r="F215" s="116" t="s">
        <v>150</v>
      </c>
      <c r="G215" s="116" t="s">
        <v>336</v>
      </c>
      <c r="H215" s="117">
        <v>240</v>
      </c>
      <c r="I215" s="118">
        <f>'Приложение 11'!J201</f>
        <v>1000</v>
      </c>
      <c r="J215" s="118">
        <f>'Приложение 11'!K201</f>
        <v>1000</v>
      </c>
    </row>
    <row r="216" spans="1:10" s="143" customFormat="1" ht="63" x14ac:dyDescent="0.25">
      <c r="A216" s="88" t="s">
        <v>315</v>
      </c>
      <c r="B216" s="116" t="s">
        <v>217</v>
      </c>
      <c r="C216" s="116" t="s">
        <v>145</v>
      </c>
      <c r="D216" s="116" t="s">
        <v>145</v>
      </c>
      <c r="E216" s="117">
        <v>3</v>
      </c>
      <c r="F216" s="116" t="s">
        <v>150</v>
      </c>
      <c r="G216" s="116" t="s">
        <v>148</v>
      </c>
      <c r="H216" s="117"/>
      <c r="I216" s="118">
        <f>I217+I219+I221+I223+I225+I227+I229+I231+I233+I235+I237</f>
        <v>10974.9</v>
      </c>
      <c r="J216" s="118">
        <f>J217+J219+J221+J223+J225+J227+J229+J231+J233+J235+J237</f>
        <v>9628.7999999999993</v>
      </c>
    </row>
    <row r="217" spans="1:10" s="143" customFormat="1" ht="31.5" x14ac:dyDescent="0.25">
      <c r="A217" s="88" t="s">
        <v>331</v>
      </c>
      <c r="B217" s="116" t="s">
        <v>217</v>
      </c>
      <c r="C217" s="116" t="s">
        <v>145</v>
      </c>
      <c r="D217" s="116" t="s">
        <v>145</v>
      </c>
      <c r="E217" s="117">
        <v>3</v>
      </c>
      <c r="F217" s="116" t="s">
        <v>150</v>
      </c>
      <c r="G217" s="116" t="s">
        <v>332</v>
      </c>
      <c r="H217" s="117"/>
      <c r="I217" s="118">
        <f>I218</f>
        <v>300</v>
      </c>
      <c r="J217" s="118">
        <f>J218</f>
        <v>300</v>
      </c>
    </row>
    <row r="218" spans="1:10" s="144" customFormat="1" ht="63" x14ac:dyDescent="0.25">
      <c r="A218" s="88" t="s">
        <v>156</v>
      </c>
      <c r="B218" s="116" t="s">
        <v>217</v>
      </c>
      <c r="C218" s="116" t="s">
        <v>145</v>
      </c>
      <c r="D218" s="116" t="s">
        <v>145</v>
      </c>
      <c r="E218" s="117">
        <v>3</v>
      </c>
      <c r="F218" s="116" t="s">
        <v>150</v>
      </c>
      <c r="G218" s="116" t="s">
        <v>332</v>
      </c>
      <c r="H218" s="117">
        <v>240</v>
      </c>
      <c r="I218" s="118">
        <f>'Приложение 11'!J204</f>
        <v>300</v>
      </c>
      <c r="J218" s="118">
        <f>'Приложение 11'!K204</f>
        <v>300</v>
      </c>
    </row>
    <row r="219" spans="1:10" s="143" customFormat="1" ht="15.75" x14ac:dyDescent="0.25">
      <c r="A219" s="88" t="s">
        <v>337</v>
      </c>
      <c r="B219" s="116" t="s">
        <v>217</v>
      </c>
      <c r="C219" s="116" t="s">
        <v>145</v>
      </c>
      <c r="D219" s="116" t="s">
        <v>145</v>
      </c>
      <c r="E219" s="117">
        <v>3</v>
      </c>
      <c r="F219" s="116" t="s">
        <v>150</v>
      </c>
      <c r="G219" s="116" t="s">
        <v>338</v>
      </c>
      <c r="H219" s="117"/>
      <c r="I219" s="118">
        <f>I220</f>
        <v>400</v>
      </c>
      <c r="J219" s="118">
        <f>J220</f>
        <v>400</v>
      </c>
    </row>
    <row r="220" spans="1:10" s="143" customFormat="1" ht="63" x14ac:dyDescent="0.25">
      <c r="A220" s="88" t="s">
        <v>156</v>
      </c>
      <c r="B220" s="116" t="s">
        <v>217</v>
      </c>
      <c r="C220" s="116" t="s">
        <v>145</v>
      </c>
      <c r="D220" s="116" t="s">
        <v>145</v>
      </c>
      <c r="E220" s="117">
        <v>3</v>
      </c>
      <c r="F220" s="116" t="s">
        <v>150</v>
      </c>
      <c r="G220" s="116" t="s">
        <v>338</v>
      </c>
      <c r="H220" s="117">
        <v>240</v>
      </c>
      <c r="I220" s="118">
        <f>'Приложение 11'!J206</f>
        <v>400</v>
      </c>
      <c r="J220" s="118">
        <f>'Приложение 11'!K206</f>
        <v>400</v>
      </c>
    </row>
    <row r="221" spans="1:10" s="143" customFormat="1" ht="31.5" x14ac:dyDescent="0.25">
      <c r="A221" s="88" t="s">
        <v>339</v>
      </c>
      <c r="B221" s="116" t="s">
        <v>217</v>
      </c>
      <c r="C221" s="116" t="s">
        <v>145</v>
      </c>
      <c r="D221" s="116" t="s">
        <v>145</v>
      </c>
      <c r="E221" s="117">
        <v>3</v>
      </c>
      <c r="F221" s="116" t="s">
        <v>150</v>
      </c>
      <c r="G221" s="117">
        <v>29220</v>
      </c>
      <c r="H221" s="117"/>
      <c r="I221" s="118">
        <f>I222</f>
        <v>600</v>
      </c>
      <c r="J221" s="118">
        <f>J222</f>
        <v>600</v>
      </c>
    </row>
    <row r="222" spans="1:10" s="143" customFormat="1" ht="63" x14ac:dyDescent="0.25">
      <c r="A222" s="88" t="s">
        <v>156</v>
      </c>
      <c r="B222" s="116" t="s">
        <v>217</v>
      </c>
      <c r="C222" s="116" t="s">
        <v>145</v>
      </c>
      <c r="D222" s="116" t="s">
        <v>145</v>
      </c>
      <c r="E222" s="117">
        <v>3</v>
      </c>
      <c r="F222" s="116" t="s">
        <v>150</v>
      </c>
      <c r="G222" s="117">
        <v>29220</v>
      </c>
      <c r="H222" s="117">
        <v>240</v>
      </c>
      <c r="I222" s="118">
        <f>'Приложение 11'!J208</f>
        <v>600</v>
      </c>
      <c r="J222" s="118">
        <f>'Приложение 11'!K208</f>
        <v>600</v>
      </c>
    </row>
    <row r="223" spans="1:10" s="143" customFormat="1" ht="31.5" x14ac:dyDescent="0.25">
      <c r="A223" s="88" t="s">
        <v>340</v>
      </c>
      <c r="B223" s="116" t="s">
        <v>217</v>
      </c>
      <c r="C223" s="116" t="s">
        <v>145</v>
      </c>
      <c r="D223" s="116" t="s">
        <v>145</v>
      </c>
      <c r="E223" s="117">
        <v>3</v>
      </c>
      <c r="F223" s="116" t="s">
        <v>150</v>
      </c>
      <c r="G223" s="116" t="s">
        <v>341</v>
      </c>
      <c r="H223" s="117"/>
      <c r="I223" s="118">
        <f>I224</f>
        <v>3475.7</v>
      </c>
      <c r="J223" s="118">
        <f>J224</f>
        <v>3503.2</v>
      </c>
    </row>
    <row r="224" spans="1:10" s="143" customFormat="1" ht="63" x14ac:dyDescent="0.25">
      <c r="A224" s="88" t="s">
        <v>156</v>
      </c>
      <c r="B224" s="116" t="s">
        <v>217</v>
      </c>
      <c r="C224" s="116" t="s">
        <v>145</v>
      </c>
      <c r="D224" s="116" t="s">
        <v>145</v>
      </c>
      <c r="E224" s="117">
        <v>3</v>
      </c>
      <c r="F224" s="116" t="s">
        <v>150</v>
      </c>
      <c r="G224" s="116" t="s">
        <v>341</v>
      </c>
      <c r="H224" s="117">
        <v>240</v>
      </c>
      <c r="I224" s="118">
        <f>'Приложение 11'!J210</f>
        <v>3475.7</v>
      </c>
      <c r="J224" s="118">
        <f>'Приложение 11'!K210</f>
        <v>3503.2</v>
      </c>
    </row>
    <row r="225" spans="1:10" s="143" customFormat="1" ht="31.5" x14ac:dyDescent="0.25">
      <c r="A225" s="88" t="s">
        <v>342</v>
      </c>
      <c r="B225" s="116" t="s">
        <v>217</v>
      </c>
      <c r="C225" s="116" t="s">
        <v>145</v>
      </c>
      <c r="D225" s="116" t="s">
        <v>145</v>
      </c>
      <c r="E225" s="117">
        <v>3</v>
      </c>
      <c r="F225" s="116" t="s">
        <v>150</v>
      </c>
      <c r="G225" s="117">
        <v>29470</v>
      </c>
      <c r="H225" s="117"/>
      <c r="I225" s="118">
        <f>I226</f>
        <v>1199.2</v>
      </c>
      <c r="J225" s="118">
        <f>J226</f>
        <v>0</v>
      </c>
    </row>
    <row r="226" spans="1:10" s="143" customFormat="1" ht="63" x14ac:dyDescent="0.25">
      <c r="A226" s="88" t="s">
        <v>156</v>
      </c>
      <c r="B226" s="116" t="s">
        <v>217</v>
      </c>
      <c r="C226" s="116" t="s">
        <v>145</v>
      </c>
      <c r="D226" s="116" t="s">
        <v>145</v>
      </c>
      <c r="E226" s="117">
        <v>3</v>
      </c>
      <c r="F226" s="116" t="s">
        <v>150</v>
      </c>
      <c r="G226" s="117">
        <v>29470</v>
      </c>
      <c r="H226" s="117">
        <v>240</v>
      </c>
      <c r="I226" s="118">
        <f>'Приложение 11'!J212</f>
        <v>1199.2</v>
      </c>
      <c r="J226" s="118">
        <f>'Приложение 11'!K212</f>
        <v>0</v>
      </c>
    </row>
    <row r="227" spans="1:10" s="143" customFormat="1" ht="31.5" x14ac:dyDescent="0.25">
      <c r="A227" s="88" t="s">
        <v>343</v>
      </c>
      <c r="B227" s="116" t="s">
        <v>217</v>
      </c>
      <c r="C227" s="116" t="s">
        <v>145</v>
      </c>
      <c r="D227" s="116" t="s">
        <v>145</v>
      </c>
      <c r="E227" s="117">
        <v>3</v>
      </c>
      <c r="F227" s="116" t="s">
        <v>150</v>
      </c>
      <c r="G227" s="117">
        <v>29490</v>
      </c>
      <c r="H227" s="117"/>
      <c r="I227" s="118">
        <f>I228</f>
        <v>100</v>
      </c>
      <c r="J227" s="118">
        <f>J228</f>
        <v>100</v>
      </c>
    </row>
    <row r="228" spans="1:10" s="144" customFormat="1" ht="63" x14ac:dyDescent="0.25">
      <c r="A228" s="88" t="s">
        <v>156</v>
      </c>
      <c r="B228" s="116" t="s">
        <v>217</v>
      </c>
      <c r="C228" s="116" t="s">
        <v>145</v>
      </c>
      <c r="D228" s="116" t="s">
        <v>145</v>
      </c>
      <c r="E228" s="117">
        <v>3</v>
      </c>
      <c r="F228" s="116" t="s">
        <v>150</v>
      </c>
      <c r="G228" s="117">
        <v>29490</v>
      </c>
      <c r="H228" s="117">
        <v>240</v>
      </c>
      <c r="I228" s="118">
        <f>'Приложение 11'!J214</f>
        <v>100</v>
      </c>
      <c r="J228" s="118">
        <f>'Приложение 11'!K214</f>
        <v>100</v>
      </c>
    </row>
    <row r="229" spans="1:10" s="143" customFormat="1" ht="31.5" x14ac:dyDescent="0.25">
      <c r="A229" s="88" t="s">
        <v>345</v>
      </c>
      <c r="B229" s="116" t="s">
        <v>217</v>
      </c>
      <c r="C229" s="116" t="s">
        <v>145</v>
      </c>
      <c r="D229" s="116" t="s">
        <v>145</v>
      </c>
      <c r="E229" s="117">
        <v>3</v>
      </c>
      <c r="F229" s="116" t="s">
        <v>150</v>
      </c>
      <c r="G229" s="116" t="s">
        <v>346</v>
      </c>
      <c r="H229" s="117"/>
      <c r="I229" s="118">
        <f>I230</f>
        <v>800</v>
      </c>
      <c r="J229" s="118">
        <f>J230</f>
        <v>800</v>
      </c>
    </row>
    <row r="230" spans="1:10" s="143" customFormat="1" ht="63" x14ac:dyDescent="0.25">
      <c r="A230" s="88" t="s">
        <v>156</v>
      </c>
      <c r="B230" s="116" t="s">
        <v>217</v>
      </c>
      <c r="C230" s="116" t="s">
        <v>145</v>
      </c>
      <c r="D230" s="116" t="s">
        <v>145</v>
      </c>
      <c r="E230" s="117">
        <v>3</v>
      </c>
      <c r="F230" s="116" t="s">
        <v>150</v>
      </c>
      <c r="G230" s="116" t="s">
        <v>346</v>
      </c>
      <c r="H230" s="117">
        <v>240</v>
      </c>
      <c r="I230" s="118">
        <f>'Приложение 11'!J216</f>
        <v>800</v>
      </c>
      <c r="J230" s="118">
        <f>'Приложение 11'!K216</f>
        <v>800</v>
      </c>
    </row>
    <row r="231" spans="1:10" s="143" customFormat="1" ht="47.25" x14ac:dyDescent="0.25">
      <c r="A231" s="88" t="s">
        <v>347</v>
      </c>
      <c r="B231" s="116" t="s">
        <v>217</v>
      </c>
      <c r="C231" s="116" t="s">
        <v>145</v>
      </c>
      <c r="D231" s="116" t="s">
        <v>145</v>
      </c>
      <c r="E231" s="117">
        <v>3</v>
      </c>
      <c r="F231" s="116" t="s">
        <v>150</v>
      </c>
      <c r="G231" s="116" t="s">
        <v>348</v>
      </c>
      <c r="H231" s="117"/>
      <c r="I231" s="118">
        <f>I232</f>
        <v>100</v>
      </c>
      <c r="J231" s="118">
        <f>J232</f>
        <v>100</v>
      </c>
    </row>
    <row r="232" spans="1:10" s="143" customFormat="1" ht="63" x14ac:dyDescent="0.25">
      <c r="A232" s="88" t="s">
        <v>156</v>
      </c>
      <c r="B232" s="116" t="s">
        <v>217</v>
      </c>
      <c r="C232" s="116" t="s">
        <v>145</v>
      </c>
      <c r="D232" s="116" t="s">
        <v>145</v>
      </c>
      <c r="E232" s="117">
        <v>3</v>
      </c>
      <c r="F232" s="116" t="s">
        <v>150</v>
      </c>
      <c r="G232" s="116" t="s">
        <v>348</v>
      </c>
      <c r="H232" s="117">
        <v>240</v>
      </c>
      <c r="I232" s="118">
        <f>'Приложение 11'!J218</f>
        <v>100</v>
      </c>
      <c r="J232" s="118">
        <f>'Приложение 11'!K218</f>
        <v>100</v>
      </c>
    </row>
    <row r="233" spans="1:10" s="143" customFormat="1" ht="47.25" hidden="1" x14ac:dyDescent="0.25">
      <c r="A233" s="88" t="s">
        <v>349</v>
      </c>
      <c r="B233" s="116" t="s">
        <v>217</v>
      </c>
      <c r="C233" s="116" t="s">
        <v>145</v>
      </c>
      <c r="D233" s="116" t="s">
        <v>145</v>
      </c>
      <c r="E233" s="117">
        <v>3</v>
      </c>
      <c r="F233" s="116" t="s">
        <v>150</v>
      </c>
      <c r="G233" s="116" t="s">
        <v>350</v>
      </c>
      <c r="H233" s="117"/>
      <c r="I233" s="118">
        <f>I234</f>
        <v>0</v>
      </c>
      <c r="J233" s="118">
        <f>J234</f>
        <v>0</v>
      </c>
    </row>
    <row r="234" spans="1:10" s="143" customFormat="1" ht="63" hidden="1" x14ac:dyDescent="0.25">
      <c r="A234" s="88" t="s">
        <v>156</v>
      </c>
      <c r="B234" s="116" t="s">
        <v>217</v>
      </c>
      <c r="C234" s="116" t="s">
        <v>145</v>
      </c>
      <c r="D234" s="116" t="s">
        <v>145</v>
      </c>
      <c r="E234" s="117">
        <v>3</v>
      </c>
      <c r="F234" s="116" t="s">
        <v>150</v>
      </c>
      <c r="G234" s="116" t="s">
        <v>350</v>
      </c>
      <c r="H234" s="117">
        <v>240</v>
      </c>
      <c r="I234" s="118">
        <f>'Приложение 11'!J220</f>
        <v>0</v>
      </c>
      <c r="J234" s="118">
        <f>'Приложение 11'!K220</f>
        <v>0</v>
      </c>
    </row>
    <row r="235" spans="1:10" s="143" customFormat="1" ht="15.75" hidden="1" x14ac:dyDescent="0.25">
      <c r="A235" s="88" t="s">
        <v>351</v>
      </c>
      <c r="B235" s="116" t="s">
        <v>217</v>
      </c>
      <c r="C235" s="116" t="s">
        <v>145</v>
      </c>
      <c r="D235" s="116" t="s">
        <v>145</v>
      </c>
      <c r="E235" s="117">
        <v>3</v>
      </c>
      <c r="F235" s="116" t="s">
        <v>150</v>
      </c>
      <c r="G235" s="116" t="s">
        <v>352</v>
      </c>
      <c r="H235" s="117"/>
      <c r="I235" s="118">
        <f>I236</f>
        <v>0</v>
      </c>
      <c r="J235" s="118">
        <f>J236</f>
        <v>0</v>
      </c>
    </row>
    <row r="236" spans="1:10" s="143" customFormat="1" ht="63" hidden="1" x14ac:dyDescent="0.25">
      <c r="A236" s="88" t="s">
        <v>156</v>
      </c>
      <c r="B236" s="116" t="s">
        <v>217</v>
      </c>
      <c r="C236" s="116" t="s">
        <v>145</v>
      </c>
      <c r="D236" s="116" t="s">
        <v>145</v>
      </c>
      <c r="E236" s="117">
        <v>3</v>
      </c>
      <c r="F236" s="116" t="s">
        <v>150</v>
      </c>
      <c r="G236" s="116" t="s">
        <v>352</v>
      </c>
      <c r="H236" s="117">
        <v>240</v>
      </c>
      <c r="I236" s="118">
        <f>'Приложение 11'!J222</f>
        <v>0</v>
      </c>
      <c r="J236" s="118">
        <f>'Приложение 11'!K222</f>
        <v>0</v>
      </c>
    </row>
    <row r="237" spans="1:10" s="143" customFormat="1" ht="31.5" x14ac:dyDescent="0.25">
      <c r="A237" s="88" t="s">
        <v>448</v>
      </c>
      <c r="B237" s="116" t="s">
        <v>217</v>
      </c>
      <c r="C237" s="116" t="s">
        <v>145</v>
      </c>
      <c r="D237" s="116" t="s">
        <v>145</v>
      </c>
      <c r="E237" s="117">
        <v>3</v>
      </c>
      <c r="F237" s="116" t="s">
        <v>150</v>
      </c>
      <c r="G237" s="116" t="s">
        <v>449</v>
      </c>
      <c r="H237" s="117"/>
      <c r="I237" s="118">
        <f>I238</f>
        <v>4000</v>
      </c>
      <c r="J237" s="118">
        <f>J238</f>
        <v>3825.6</v>
      </c>
    </row>
    <row r="238" spans="1:10" s="143" customFormat="1" ht="63" x14ac:dyDescent="0.25">
      <c r="A238" s="88" t="s">
        <v>156</v>
      </c>
      <c r="B238" s="116" t="s">
        <v>217</v>
      </c>
      <c r="C238" s="116" t="s">
        <v>145</v>
      </c>
      <c r="D238" s="116" t="s">
        <v>145</v>
      </c>
      <c r="E238" s="117">
        <v>3</v>
      </c>
      <c r="F238" s="116" t="s">
        <v>150</v>
      </c>
      <c r="G238" s="116" t="s">
        <v>449</v>
      </c>
      <c r="H238" s="117">
        <v>240</v>
      </c>
      <c r="I238" s="118">
        <f>'Приложение 11'!J224</f>
        <v>4000</v>
      </c>
      <c r="J238" s="118">
        <f>'Приложение 11'!K224</f>
        <v>3825.6</v>
      </c>
    </row>
    <row r="239" spans="1:10" s="143" customFormat="1" ht="110.25" x14ac:dyDescent="0.25">
      <c r="A239" s="88" t="s">
        <v>301</v>
      </c>
      <c r="B239" s="116" t="s">
        <v>217</v>
      </c>
      <c r="C239" s="116" t="s">
        <v>145</v>
      </c>
      <c r="D239" s="116" t="s">
        <v>283</v>
      </c>
      <c r="E239" s="117">
        <v>0</v>
      </c>
      <c r="F239" s="116" t="s">
        <v>150</v>
      </c>
      <c r="G239" s="116" t="s">
        <v>148</v>
      </c>
      <c r="H239" s="117"/>
      <c r="I239" s="118">
        <f>I240</f>
        <v>1240</v>
      </c>
      <c r="J239" s="118">
        <f>J240</f>
        <v>1260</v>
      </c>
    </row>
    <row r="240" spans="1:10" s="143" customFormat="1" ht="94.5" x14ac:dyDescent="0.25">
      <c r="A240" s="88" t="s">
        <v>353</v>
      </c>
      <c r="B240" s="116" t="s">
        <v>217</v>
      </c>
      <c r="C240" s="116" t="s">
        <v>145</v>
      </c>
      <c r="D240" s="116" t="s">
        <v>283</v>
      </c>
      <c r="E240" s="117">
        <v>1</v>
      </c>
      <c r="F240" s="116" t="s">
        <v>150</v>
      </c>
      <c r="G240" s="116" t="s">
        <v>148</v>
      </c>
      <c r="H240" s="117"/>
      <c r="I240" s="118">
        <f>I241+I244</f>
        <v>1240</v>
      </c>
      <c r="J240" s="118">
        <f>J241+J244</f>
        <v>1260</v>
      </c>
    </row>
    <row r="241" spans="1:10" s="143" customFormat="1" ht="31.5" x14ac:dyDescent="0.25">
      <c r="A241" s="88" t="s">
        <v>302</v>
      </c>
      <c r="B241" s="116" t="s">
        <v>217</v>
      </c>
      <c r="C241" s="116" t="s">
        <v>145</v>
      </c>
      <c r="D241" s="116" t="s">
        <v>283</v>
      </c>
      <c r="E241" s="117">
        <v>1</v>
      </c>
      <c r="F241" s="116" t="s">
        <v>141</v>
      </c>
      <c r="G241" s="116" t="s">
        <v>148</v>
      </c>
      <c r="H241" s="117"/>
      <c r="I241" s="118">
        <f>I242</f>
        <v>840</v>
      </c>
      <c r="J241" s="118">
        <f>J242</f>
        <v>860</v>
      </c>
    </row>
    <row r="242" spans="1:10" s="143" customFormat="1" ht="157.5" x14ac:dyDescent="0.25">
      <c r="A242" s="88" t="s">
        <v>354</v>
      </c>
      <c r="B242" s="116" t="s">
        <v>217</v>
      </c>
      <c r="C242" s="116" t="s">
        <v>145</v>
      </c>
      <c r="D242" s="116" t="s">
        <v>283</v>
      </c>
      <c r="E242" s="117">
        <v>1</v>
      </c>
      <c r="F242" s="116" t="s">
        <v>141</v>
      </c>
      <c r="G242" s="116" t="s">
        <v>304</v>
      </c>
      <c r="H242" s="117"/>
      <c r="I242" s="118">
        <f>I243</f>
        <v>840</v>
      </c>
      <c r="J242" s="118">
        <f>J243</f>
        <v>860</v>
      </c>
    </row>
    <row r="243" spans="1:10" s="143" customFormat="1" ht="63" x14ac:dyDescent="0.25">
      <c r="A243" s="88" t="s">
        <v>156</v>
      </c>
      <c r="B243" s="116" t="s">
        <v>217</v>
      </c>
      <c r="C243" s="116" t="s">
        <v>145</v>
      </c>
      <c r="D243" s="116" t="s">
        <v>283</v>
      </c>
      <c r="E243" s="117">
        <v>1</v>
      </c>
      <c r="F243" s="116" t="s">
        <v>141</v>
      </c>
      <c r="G243" s="116" t="s">
        <v>304</v>
      </c>
      <c r="H243" s="117">
        <v>240</v>
      </c>
      <c r="I243" s="118">
        <f>'Приложение 11'!J229</f>
        <v>840</v>
      </c>
      <c r="J243" s="118">
        <f>'Приложение 11'!K229</f>
        <v>860</v>
      </c>
    </row>
    <row r="244" spans="1:10" s="143" customFormat="1" ht="31.5" x14ac:dyDescent="0.25">
      <c r="A244" s="88" t="s">
        <v>355</v>
      </c>
      <c r="B244" s="116" t="s">
        <v>217</v>
      </c>
      <c r="C244" s="116" t="s">
        <v>145</v>
      </c>
      <c r="D244" s="116" t="s">
        <v>283</v>
      </c>
      <c r="E244" s="117">
        <v>1</v>
      </c>
      <c r="F244" s="116" t="s">
        <v>213</v>
      </c>
      <c r="G244" s="116" t="s">
        <v>148</v>
      </c>
      <c r="H244" s="117"/>
      <c r="I244" s="118">
        <f>I245</f>
        <v>400</v>
      </c>
      <c r="J244" s="118">
        <f>J245</f>
        <v>400</v>
      </c>
    </row>
    <row r="245" spans="1:10" s="143" customFormat="1" ht="157.5" x14ac:dyDescent="0.25">
      <c r="A245" s="88" t="s">
        <v>354</v>
      </c>
      <c r="B245" s="116" t="s">
        <v>217</v>
      </c>
      <c r="C245" s="116" t="s">
        <v>145</v>
      </c>
      <c r="D245" s="116" t="s">
        <v>283</v>
      </c>
      <c r="E245" s="117">
        <v>1</v>
      </c>
      <c r="F245" s="116" t="s">
        <v>213</v>
      </c>
      <c r="G245" s="116" t="s">
        <v>304</v>
      </c>
      <c r="H245" s="117"/>
      <c r="I245" s="118">
        <f>I246</f>
        <v>400</v>
      </c>
      <c r="J245" s="118">
        <f>J246</f>
        <v>400</v>
      </c>
    </row>
    <row r="246" spans="1:10" s="143" customFormat="1" ht="63" x14ac:dyDescent="0.25">
      <c r="A246" s="88" t="s">
        <v>156</v>
      </c>
      <c r="B246" s="116" t="s">
        <v>217</v>
      </c>
      <c r="C246" s="116" t="s">
        <v>145</v>
      </c>
      <c r="D246" s="116" t="s">
        <v>283</v>
      </c>
      <c r="E246" s="117">
        <v>1</v>
      </c>
      <c r="F246" s="116" t="s">
        <v>213</v>
      </c>
      <c r="G246" s="116" t="s">
        <v>304</v>
      </c>
      <c r="H246" s="117">
        <v>240</v>
      </c>
      <c r="I246" s="118">
        <f>'Приложение 11'!J232</f>
        <v>400</v>
      </c>
      <c r="J246" s="118">
        <f>'Приложение 11'!K232</f>
        <v>400</v>
      </c>
    </row>
    <row r="247" spans="1:10" s="143" customFormat="1" ht="47.25" x14ac:dyDescent="0.25">
      <c r="A247" s="88" t="s">
        <v>357</v>
      </c>
      <c r="B247" s="116" t="s">
        <v>217</v>
      </c>
      <c r="C247" s="116" t="s">
        <v>217</v>
      </c>
      <c r="D247" s="116" t="s">
        <v>150</v>
      </c>
      <c r="E247" s="117">
        <v>0</v>
      </c>
      <c r="F247" s="116" t="s">
        <v>150</v>
      </c>
      <c r="G247" s="116" t="s">
        <v>148</v>
      </c>
      <c r="H247" s="117"/>
      <c r="I247" s="118">
        <f>I248+I254</f>
        <v>22514.2</v>
      </c>
      <c r="J247" s="118">
        <f>J248+J254</f>
        <v>22746.5</v>
      </c>
    </row>
    <row r="248" spans="1:10" s="143" customFormat="1" ht="94.5" x14ac:dyDescent="0.25">
      <c r="A248" s="114" t="s">
        <v>596</v>
      </c>
      <c r="B248" s="116" t="s">
        <v>217</v>
      </c>
      <c r="C248" s="116" t="s">
        <v>217</v>
      </c>
      <c r="D248" s="116" t="s">
        <v>145</v>
      </c>
      <c r="E248" s="117">
        <v>0</v>
      </c>
      <c r="F248" s="116" t="s">
        <v>150</v>
      </c>
      <c r="G248" s="116" t="s">
        <v>148</v>
      </c>
      <c r="H248" s="117"/>
      <c r="I248" s="118">
        <f>I249</f>
        <v>21944.2</v>
      </c>
      <c r="J248" s="118">
        <f>J249</f>
        <v>22196.5</v>
      </c>
    </row>
    <row r="249" spans="1:10" s="143" customFormat="1" ht="31.5" x14ac:dyDescent="0.25">
      <c r="A249" s="88" t="s">
        <v>358</v>
      </c>
      <c r="B249" s="116" t="s">
        <v>217</v>
      </c>
      <c r="C249" s="116" t="s">
        <v>217</v>
      </c>
      <c r="D249" s="116" t="s">
        <v>145</v>
      </c>
      <c r="E249" s="117">
        <v>4</v>
      </c>
      <c r="F249" s="116" t="s">
        <v>150</v>
      </c>
      <c r="G249" s="116" t="s">
        <v>148</v>
      </c>
      <c r="H249" s="117"/>
      <c r="I249" s="118">
        <f>I250</f>
        <v>21944.2</v>
      </c>
      <c r="J249" s="118">
        <f>J250</f>
        <v>22196.5</v>
      </c>
    </row>
    <row r="250" spans="1:10" s="143" customFormat="1" ht="47.25" x14ac:dyDescent="0.25">
      <c r="A250" s="88" t="s">
        <v>359</v>
      </c>
      <c r="B250" s="116" t="s">
        <v>217</v>
      </c>
      <c r="C250" s="116" t="s">
        <v>217</v>
      </c>
      <c r="D250" s="116" t="s">
        <v>145</v>
      </c>
      <c r="E250" s="117">
        <v>4</v>
      </c>
      <c r="F250" s="116" t="s">
        <v>150</v>
      </c>
      <c r="G250" s="116" t="s">
        <v>360</v>
      </c>
      <c r="H250" s="117"/>
      <c r="I250" s="118">
        <f>SUM(I251:I253)</f>
        <v>21944.2</v>
      </c>
      <c r="J250" s="118">
        <f>SUM(J251:J253)</f>
        <v>22196.5</v>
      </c>
    </row>
    <row r="251" spans="1:10" s="143" customFormat="1" ht="31.5" x14ac:dyDescent="0.25">
      <c r="A251" s="114" t="s">
        <v>361</v>
      </c>
      <c r="B251" s="116" t="s">
        <v>217</v>
      </c>
      <c r="C251" s="116" t="s">
        <v>217</v>
      </c>
      <c r="D251" s="116" t="s">
        <v>145</v>
      </c>
      <c r="E251" s="117">
        <v>4</v>
      </c>
      <c r="F251" s="116" t="s">
        <v>150</v>
      </c>
      <c r="G251" s="116" t="s">
        <v>360</v>
      </c>
      <c r="H251" s="117">
        <v>110</v>
      </c>
      <c r="I251" s="118">
        <f>'Приложение 11'!J237</f>
        <v>17900.8</v>
      </c>
      <c r="J251" s="118">
        <f>'Приложение 11'!K237</f>
        <v>18616.5</v>
      </c>
    </row>
    <row r="252" spans="1:10" s="143" customFormat="1" ht="63" x14ac:dyDescent="0.25">
      <c r="A252" s="88" t="s">
        <v>156</v>
      </c>
      <c r="B252" s="116" t="s">
        <v>217</v>
      </c>
      <c r="C252" s="116" t="s">
        <v>217</v>
      </c>
      <c r="D252" s="116" t="s">
        <v>145</v>
      </c>
      <c r="E252" s="117">
        <v>4</v>
      </c>
      <c r="F252" s="116" t="s">
        <v>150</v>
      </c>
      <c r="G252" s="116" t="s">
        <v>360</v>
      </c>
      <c r="H252" s="117">
        <v>240</v>
      </c>
      <c r="I252" s="118">
        <f>'Приложение 11'!J238</f>
        <v>3996.4</v>
      </c>
      <c r="J252" s="118">
        <f>'Приложение 11'!K238</f>
        <v>3533</v>
      </c>
    </row>
    <row r="253" spans="1:10" s="143" customFormat="1" ht="31.5" x14ac:dyDescent="0.25">
      <c r="A253" s="114" t="s">
        <v>157</v>
      </c>
      <c r="B253" s="116" t="s">
        <v>217</v>
      </c>
      <c r="C253" s="116" t="s">
        <v>217</v>
      </c>
      <c r="D253" s="116" t="s">
        <v>145</v>
      </c>
      <c r="E253" s="117">
        <v>4</v>
      </c>
      <c r="F253" s="116" t="s">
        <v>150</v>
      </c>
      <c r="G253" s="116" t="s">
        <v>360</v>
      </c>
      <c r="H253" s="117">
        <v>850</v>
      </c>
      <c r="I253" s="118">
        <f>'Приложение 11'!J239</f>
        <v>47</v>
      </c>
      <c r="J253" s="118">
        <f>'Приложение 11'!K239</f>
        <v>47</v>
      </c>
    </row>
    <row r="254" spans="1:10" s="143" customFormat="1" ht="94.5" x14ac:dyDescent="0.25">
      <c r="A254" s="114" t="s">
        <v>206</v>
      </c>
      <c r="B254" s="116" t="s">
        <v>217</v>
      </c>
      <c r="C254" s="116" t="s">
        <v>217</v>
      </c>
      <c r="D254" s="116" t="s">
        <v>184</v>
      </c>
      <c r="E254" s="117">
        <v>0</v>
      </c>
      <c r="F254" s="116" t="s">
        <v>150</v>
      </c>
      <c r="G254" s="116" t="s">
        <v>148</v>
      </c>
      <c r="H254" s="117"/>
      <c r="I254" s="118">
        <f>I255</f>
        <v>570</v>
      </c>
      <c r="J254" s="118">
        <f>J255</f>
        <v>550</v>
      </c>
    </row>
    <row r="255" spans="1:10" s="143" customFormat="1" ht="47.25" x14ac:dyDescent="0.25">
      <c r="A255" s="114" t="s">
        <v>362</v>
      </c>
      <c r="B255" s="116" t="s">
        <v>217</v>
      </c>
      <c r="C255" s="116" t="s">
        <v>217</v>
      </c>
      <c r="D255" s="116" t="s">
        <v>184</v>
      </c>
      <c r="E255" s="117">
        <v>2</v>
      </c>
      <c r="F255" s="116" t="s">
        <v>150</v>
      </c>
      <c r="G255" s="116" t="s">
        <v>148</v>
      </c>
      <c r="H255" s="117"/>
      <c r="I255" s="118">
        <f>I256+I259+I262</f>
        <v>570</v>
      </c>
      <c r="J255" s="118">
        <f>J256+J259+J262</f>
        <v>550</v>
      </c>
    </row>
    <row r="256" spans="1:10" s="143" customFormat="1" ht="31.5" x14ac:dyDescent="0.25">
      <c r="A256" s="114" t="s">
        <v>208</v>
      </c>
      <c r="B256" s="116" t="s">
        <v>217</v>
      </c>
      <c r="C256" s="116" t="s">
        <v>217</v>
      </c>
      <c r="D256" s="116" t="s">
        <v>184</v>
      </c>
      <c r="E256" s="117">
        <v>2</v>
      </c>
      <c r="F256" s="116" t="s">
        <v>141</v>
      </c>
      <c r="G256" s="116" t="s">
        <v>148</v>
      </c>
      <c r="H256" s="117"/>
      <c r="I256" s="118">
        <f>I257</f>
        <v>50</v>
      </c>
      <c r="J256" s="118">
        <f>J257</f>
        <v>50</v>
      </c>
    </row>
    <row r="257" spans="1:10" s="143" customFormat="1" ht="78.75" x14ac:dyDescent="0.25">
      <c r="A257" s="88" t="s">
        <v>209</v>
      </c>
      <c r="B257" s="116" t="s">
        <v>217</v>
      </c>
      <c r="C257" s="116" t="s">
        <v>217</v>
      </c>
      <c r="D257" s="116" t="s">
        <v>184</v>
      </c>
      <c r="E257" s="116" t="s">
        <v>180</v>
      </c>
      <c r="F257" s="116" t="s">
        <v>141</v>
      </c>
      <c r="G257" s="116" t="s">
        <v>211</v>
      </c>
      <c r="H257" s="116"/>
      <c r="I257" s="118">
        <f>I258</f>
        <v>50</v>
      </c>
      <c r="J257" s="118">
        <f>J258</f>
        <v>50</v>
      </c>
    </row>
    <row r="258" spans="1:10" s="144" customFormat="1" ht="63" x14ac:dyDescent="0.25">
      <c r="A258" s="88" t="s">
        <v>156</v>
      </c>
      <c r="B258" s="116" t="s">
        <v>217</v>
      </c>
      <c r="C258" s="116" t="s">
        <v>217</v>
      </c>
      <c r="D258" s="116" t="s">
        <v>184</v>
      </c>
      <c r="E258" s="116" t="s">
        <v>180</v>
      </c>
      <c r="F258" s="116" t="s">
        <v>141</v>
      </c>
      <c r="G258" s="116" t="s">
        <v>211</v>
      </c>
      <c r="H258" s="116" t="s">
        <v>164</v>
      </c>
      <c r="I258" s="118">
        <f>'Приложение 11'!J244</f>
        <v>50</v>
      </c>
      <c r="J258" s="118">
        <f>'Приложение 11'!K244</f>
        <v>50</v>
      </c>
    </row>
    <row r="259" spans="1:10" s="143" customFormat="1" ht="15.75" x14ac:dyDescent="0.25">
      <c r="A259" s="114" t="s">
        <v>363</v>
      </c>
      <c r="B259" s="116" t="s">
        <v>217</v>
      </c>
      <c r="C259" s="116" t="s">
        <v>217</v>
      </c>
      <c r="D259" s="116" t="s">
        <v>184</v>
      </c>
      <c r="E259" s="117">
        <v>2</v>
      </c>
      <c r="F259" s="116" t="s">
        <v>213</v>
      </c>
      <c r="G259" s="116"/>
      <c r="H259" s="117"/>
      <c r="I259" s="118">
        <f>I260</f>
        <v>500</v>
      </c>
      <c r="J259" s="118">
        <f>J260</f>
        <v>500</v>
      </c>
    </row>
    <row r="260" spans="1:10" s="143" customFormat="1" ht="78.75" x14ac:dyDescent="0.25">
      <c r="A260" s="88" t="s">
        <v>209</v>
      </c>
      <c r="B260" s="116" t="s">
        <v>217</v>
      </c>
      <c r="C260" s="116" t="s">
        <v>217</v>
      </c>
      <c r="D260" s="116" t="s">
        <v>184</v>
      </c>
      <c r="E260" s="116" t="s">
        <v>180</v>
      </c>
      <c r="F260" s="116" t="s">
        <v>213</v>
      </c>
      <c r="G260" s="116" t="s">
        <v>211</v>
      </c>
      <c r="H260" s="116"/>
      <c r="I260" s="118">
        <f>I261</f>
        <v>500</v>
      </c>
      <c r="J260" s="118">
        <f>J261</f>
        <v>500</v>
      </c>
    </row>
    <row r="261" spans="1:10" s="143" customFormat="1" ht="63" x14ac:dyDescent="0.25">
      <c r="A261" s="88" t="s">
        <v>156</v>
      </c>
      <c r="B261" s="116" t="s">
        <v>217</v>
      </c>
      <c r="C261" s="116" t="s">
        <v>217</v>
      </c>
      <c r="D261" s="116" t="s">
        <v>184</v>
      </c>
      <c r="E261" s="116" t="s">
        <v>180</v>
      </c>
      <c r="F261" s="116" t="s">
        <v>213</v>
      </c>
      <c r="G261" s="116" t="s">
        <v>211</v>
      </c>
      <c r="H261" s="116" t="s">
        <v>164</v>
      </c>
      <c r="I261" s="118">
        <f>'Приложение 11'!J247</f>
        <v>500</v>
      </c>
      <c r="J261" s="118">
        <f>'Приложение 11'!K247</f>
        <v>500</v>
      </c>
    </row>
    <row r="262" spans="1:10" s="143" customFormat="1" ht="31.5" x14ac:dyDescent="0.25">
      <c r="A262" s="114" t="s">
        <v>218</v>
      </c>
      <c r="B262" s="116" t="s">
        <v>217</v>
      </c>
      <c r="C262" s="116" t="s">
        <v>217</v>
      </c>
      <c r="D262" s="116" t="s">
        <v>184</v>
      </c>
      <c r="E262" s="116" t="s">
        <v>180</v>
      </c>
      <c r="F262" s="116" t="s">
        <v>145</v>
      </c>
      <c r="G262" s="116" t="s">
        <v>148</v>
      </c>
      <c r="H262" s="116"/>
      <c r="I262" s="118">
        <f>I263</f>
        <v>20</v>
      </c>
      <c r="J262" s="118">
        <f>J263</f>
        <v>0</v>
      </c>
    </row>
    <row r="263" spans="1:10" s="143" customFormat="1" ht="78.75" x14ac:dyDescent="0.25">
      <c r="A263" s="88" t="s">
        <v>209</v>
      </c>
      <c r="B263" s="116" t="s">
        <v>217</v>
      </c>
      <c r="C263" s="116" t="s">
        <v>217</v>
      </c>
      <c r="D263" s="116" t="s">
        <v>184</v>
      </c>
      <c r="E263" s="116" t="s">
        <v>180</v>
      </c>
      <c r="F263" s="116" t="s">
        <v>145</v>
      </c>
      <c r="G263" s="116" t="s">
        <v>211</v>
      </c>
      <c r="H263" s="116"/>
      <c r="I263" s="118">
        <f>I264</f>
        <v>20</v>
      </c>
      <c r="J263" s="118">
        <f>J264</f>
        <v>0</v>
      </c>
    </row>
    <row r="264" spans="1:10" s="143" customFormat="1" ht="63" x14ac:dyDescent="0.25">
      <c r="A264" s="88" t="s">
        <v>156</v>
      </c>
      <c r="B264" s="116" t="s">
        <v>217</v>
      </c>
      <c r="C264" s="116" t="s">
        <v>217</v>
      </c>
      <c r="D264" s="116" t="s">
        <v>184</v>
      </c>
      <c r="E264" s="116" t="s">
        <v>180</v>
      </c>
      <c r="F264" s="116" t="s">
        <v>145</v>
      </c>
      <c r="G264" s="116" t="s">
        <v>211</v>
      </c>
      <c r="H264" s="116" t="s">
        <v>164</v>
      </c>
      <c r="I264" s="118">
        <f>'Приложение 11'!J250</f>
        <v>20</v>
      </c>
      <c r="J264" s="118">
        <f>'Приложение 11'!K250</f>
        <v>0</v>
      </c>
    </row>
    <row r="265" spans="1:10" s="143" customFormat="1" ht="15.75" x14ac:dyDescent="0.25">
      <c r="A265" s="125" t="s">
        <v>432</v>
      </c>
      <c r="B265" s="116" t="s">
        <v>184</v>
      </c>
      <c r="C265" s="116"/>
      <c r="D265" s="116"/>
      <c r="E265" s="117"/>
      <c r="F265" s="116"/>
      <c r="G265" s="116"/>
      <c r="H265" s="117"/>
      <c r="I265" s="124">
        <f>I266+I270</f>
        <v>130</v>
      </c>
      <c r="J265" s="124">
        <f>J266+J270</f>
        <v>130</v>
      </c>
    </row>
    <row r="266" spans="1:10" s="143" customFormat="1" ht="47.25" x14ac:dyDescent="0.25">
      <c r="A266" s="126" t="s">
        <v>364</v>
      </c>
      <c r="B266" s="116" t="s">
        <v>184</v>
      </c>
      <c r="C266" s="116" t="s">
        <v>217</v>
      </c>
      <c r="D266" s="116"/>
      <c r="E266" s="117"/>
      <c r="F266" s="116"/>
      <c r="G266" s="116"/>
      <c r="H266" s="117"/>
      <c r="I266" s="118">
        <f t="shared" ref="I266:J268" si="12">I267</f>
        <v>30</v>
      </c>
      <c r="J266" s="118">
        <f t="shared" si="12"/>
        <v>30</v>
      </c>
    </row>
    <row r="267" spans="1:10" s="143" customFormat="1" ht="189" x14ac:dyDescent="0.25">
      <c r="A267" s="114" t="s">
        <v>365</v>
      </c>
      <c r="B267" s="116" t="s">
        <v>184</v>
      </c>
      <c r="C267" s="116" t="s">
        <v>217</v>
      </c>
      <c r="D267" s="116" t="s">
        <v>254</v>
      </c>
      <c r="E267" s="117">
        <v>0</v>
      </c>
      <c r="F267" s="116" t="s">
        <v>150</v>
      </c>
      <c r="G267" s="116" t="s">
        <v>148</v>
      </c>
      <c r="H267" s="117"/>
      <c r="I267" s="118">
        <f t="shared" si="12"/>
        <v>30</v>
      </c>
      <c r="J267" s="118">
        <f t="shared" si="12"/>
        <v>30</v>
      </c>
    </row>
    <row r="268" spans="1:10" s="144" customFormat="1" ht="47.25" x14ac:dyDescent="0.25">
      <c r="A268" s="88" t="s">
        <v>366</v>
      </c>
      <c r="B268" s="116" t="s">
        <v>184</v>
      </c>
      <c r="C268" s="116" t="s">
        <v>217</v>
      </c>
      <c r="D268" s="116" t="s">
        <v>254</v>
      </c>
      <c r="E268" s="117">
        <v>0</v>
      </c>
      <c r="F268" s="116" t="s">
        <v>150</v>
      </c>
      <c r="G268" s="116" t="s">
        <v>367</v>
      </c>
      <c r="H268" s="117"/>
      <c r="I268" s="118">
        <f t="shared" si="12"/>
        <v>30</v>
      </c>
      <c r="J268" s="118">
        <f t="shared" si="12"/>
        <v>30</v>
      </c>
    </row>
    <row r="269" spans="1:10" s="144" customFormat="1" ht="63" x14ac:dyDescent="0.25">
      <c r="A269" s="88" t="s">
        <v>156</v>
      </c>
      <c r="B269" s="116" t="s">
        <v>184</v>
      </c>
      <c r="C269" s="116" t="s">
        <v>217</v>
      </c>
      <c r="D269" s="116" t="s">
        <v>254</v>
      </c>
      <c r="E269" s="117">
        <v>0</v>
      </c>
      <c r="F269" s="116" t="s">
        <v>150</v>
      </c>
      <c r="G269" s="116" t="s">
        <v>367</v>
      </c>
      <c r="H269" s="117">
        <v>240</v>
      </c>
      <c r="I269" s="118">
        <f>'Приложение 11'!J255</f>
        <v>30</v>
      </c>
      <c r="J269" s="118">
        <f>'Приложение 11'!K255</f>
        <v>30</v>
      </c>
    </row>
    <row r="270" spans="1:10" s="144" customFormat="1" ht="15.75" x14ac:dyDescent="0.25">
      <c r="A270" s="114" t="s">
        <v>368</v>
      </c>
      <c r="B270" s="116" t="s">
        <v>184</v>
      </c>
      <c r="C270" s="116" t="s">
        <v>184</v>
      </c>
      <c r="D270" s="116"/>
      <c r="E270" s="117"/>
      <c r="F270" s="116"/>
      <c r="G270" s="116"/>
      <c r="H270" s="117"/>
      <c r="I270" s="124">
        <f>I271</f>
        <v>100</v>
      </c>
      <c r="J270" s="124">
        <f>J271</f>
        <v>100</v>
      </c>
    </row>
    <row r="271" spans="1:10" s="144" customFormat="1" ht="94.5" x14ac:dyDescent="0.25">
      <c r="A271" s="88" t="s">
        <v>598</v>
      </c>
      <c r="B271" s="116" t="s">
        <v>184</v>
      </c>
      <c r="C271" s="116" t="s">
        <v>184</v>
      </c>
      <c r="D271" s="116" t="s">
        <v>179</v>
      </c>
      <c r="E271" s="117">
        <v>0</v>
      </c>
      <c r="F271" s="116" t="s">
        <v>150</v>
      </c>
      <c r="G271" s="116" t="s">
        <v>148</v>
      </c>
      <c r="H271" s="117"/>
      <c r="I271" s="124">
        <f>I272</f>
        <v>100</v>
      </c>
      <c r="J271" s="124">
        <f>J272</f>
        <v>100</v>
      </c>
    </row>
    <row r="272" spans="1:10" s="144" customFormat="1" ht="15.75" x14ac:dyDescent="0.25">
      <c r="A272" s="114" t="s">
        <v>368</v>
      </c>
      <c r="B272" s="116" t="s">
        <v>184</v>
      </c>
      <c r="C272" s="116" t="s">
        <v>184</v>
      </c>
      <c r="D272" s="116" t="s">
        <v>179</v>
      </c>
      <c r="E272" s="117">
        <v>1</v>
      </c>
      <c r="F272" s="116" t="s">
        <v>150</v>
      </c>
      <c r="G272" s="116" t="s">
        <v>148</v>
      </c>
      <c r="H272" s="117"/>
      <c r="I272" s="124">
        <f>I273+I275</f>
        <v>100</v>
      </c>
      <c r="J272" s="124">
        <f>J273+J275</f>
        <v>100</v>
      </c>
    </row>
    <row r="273" spans="1:10" s="144" customFormat="1" ht="47.25" x14ac:dyDescent="0.25">
      <c r="A273" s="114" t="s">
        <v>369</v>
      </c>
      <c r="B273" s="116" t="s">
        <v>184</v>
      </c>
      <c r="C273" s="116" t="s">
        <v>184</v>
      </c>
      <c r="D273" s="116" t="s">
        <v>179</v>
      </c>
      <c r="E273" s="117">
        <v>1</v>
      </c>
      <c r="F273" s="116" t="s">
        <v>150</v>
      </c>
      <c r="G273" s="116" t="s">
        <v>370</v>
      </c>
      <c r="H273" s="117"/>
      <c r="I273" s="124">
        <f>I274</f>
        <v>100</v>
      </c>
      <c r="J273" s="124">
        <f>J274</f>
        <v>100</v>
      </c>
    </row>
    <row r="274" spans="1:10" s="144" customFormat="1" ht="31.5" x14ac:dyDescent="0.25">
      <c r="A274" s="114" t="s">
        <v>361</v>
      </c>
      <c r="B274" s="116" t="s">
        <v>184</v>
      </c>
      <c r="C274" s="116" t="s">
        <v>184</v>
      </c>
      <c r="D274" s="116" t="s">
        <v>179</v>
      </c>
      <c r="E274" s="117">
        <v>1</v>
      </c>
      <c r="F274" s="116" t="s">
        <v>150</v>
      </c>
      <c r="G274" s="116" t="s">
        <v>370</v>
      </c>
      <c r="H274" s="117">
        <v>110</v>
      </c>
      <c r="I274" s="124">
        <f>'Приложение 11'!J260</f>
        <v>100</v>
      </c>
      <c r="J274" s="124">
        <f>'Приложение 11'!K260</f>
        <v>100</v>
      </c>
    </row>
    <row r="275" spans="1:10" s="144" customFormat="1" ht="31.5" hidden="1" x14ac:dyDescent="0.25">
      <c r="A275" s="114" t="s">
        <v>371</v>
      </c>
      <c r="B275" s="116" t="s">
        <v>184</v>
      </c>
      <c r="C275" s="116" t="s">
        <v>184</v>
      </c>
      <c r="D275" s="116" t="s">
        <v>179</v>
      </c>
      <c r="E275" s="117">
        <v>1</v>
      </c>
      <c r="F275" s="116" t="s">
        <v>150</v>
      </c>
      <c r="G275" s="116" t="s">
        <v>372</v>
      </c>
      <c r="H275" s="117"/>
      <c r="I275" s="124">
        <f>I276</f>
        <v>0</v>
      </c>
      <c r="J275" s="124">
        <f>J276</f>
        <v>0</v>
      </c>
    </row>
    <row r="276" spans="1:10" s="144" customFormat="1" ht="63" hidden="1" x14ac:dyDescent="0.25">
      <c r="A276" s="88" t="s">
        <v>156</v>
      </c>
      <c r="B276" s="116" t="s">
        <v>184</v>
      </c>
      <c r="C276" s="116" t="s">
        <v>184</v>
      </c>
      <c r="D276" s="116" t="s">
        <v>179</v>
      </c>
      <c r="E276" s="117">
        <v>1</v>
      </c>
      <c r="F276" s="116" t="s">
        <v>150</v>
      </c>
      <c r="G276" s="116" t="s">
        <v>372</v>
      </c>
      <c r="H276" s="117">
        <v>240</v>
      </c>
      <c r="I276" s="124">
        <f>'Приложение 11'!J262</f>
        <v>0</v>
      </c>
      <c r="J276" s="124">
        <f>'Приложение 11'!K262</f>
        <v>0</v>
      </c>
    </row>
    <row r="277" spans="1:10" s="143" customFormat="1" ht="15.75" x14ac:dyDescent="0.25">
      <c r="A277" s="125" t="s">
        <v>433</v>
      </c>
      <c r="B277" s="116" t="s">
        <v>219</v>
      </c>
      <c r="C277" s="116"/>
      <c r="D277" s="116"/>
      <c r="E277" s="117"/>
      <c r="F277" s="116"/>
      <c r="G277" s="116"/>
      <c r="H277" s="117"/>
      <c r="I277" s="124">
        <f>I278+I308</f>
        <v>17355.8</v>
      </c>
      <c r="J277" s="124">
        <f>J278+J308</f>
        <v>17925.2</v>
      </c>
    </row>
    <row r="278" spans="1:10" s="143" customFormat="1" ht="15.75" x14ac:dyDescent="0.25">
      <c r="A278" s="114" t="s">
        <v>373</v>
      </c>
      <c r="B278" s="116" t="s">
        <v>219</v>
      </c>
      <c r="C278" s="117" t="s">
        <v>141</v>
      </c>
      <c r="D278" s="116" t="s">
        <v>142</v>
      </c>
      <c r="E278" s="117"/>
      <c r="F278" s="116"/>
      <c r="G278" s="116"/>
      <c r="H278" s="117" t="s">
        <v>143</v>
      </c>
      <c r="I278" s="124">
        <f>I300+I279+I288+I296</f>
        <v>16385.8</v>
      </c>
      <c r="J278" s="124">
        <f>J300+J279+J288+J296</f>
        <v>16955.2</v>
      </c>
    </row>
    <row r="279" spans="1:10" s="143" customFormat="1" ht="94.5" x14ac:dyDescent="0.25">
      <c r="A279" s="88" t="s">
        <v>598</v>
      </c>
      <c r="B279" s="116" t="s">
        <v>219</v>
      </c>
      <c r="C279" s="116" t="s">
        <v>141</v>
      </c>
      <c r="D279" s="116" t="s">
        <v>179</v>
      </c>
      <c r="E279" s="117">
        <v>0</v>
      </c>
      <c r="F279" s="116" t="s">
        <v>150</v>
      </c>
      <c r="G279" s="116" t="s">
        <v>148</v>
      </c>
      <c r="H279" s="117"/>
      <c r="I279" s="124">
        <f>I280+I285</f>
        <v>15209.199999999999</v>
      </c>
      <c r="J279" s="124">
        <f>J280+J285</f>
        <v>15842.9</v>
      </c>
    </row>
    <row r="280" spans="1:10" s="143" customFormat="1" ht="31.5" x14ac:dyDescent="0.25">
      <c r="A280" s="88" t="s">
        <v>374</v>
      </c>
      <c r="B280" s="116" t="s">
        <v>219</v>
      </c>
      <c r="C280" s="116" t="s">
        <v>141</v>
      </c>
      <c r="D280" s="116" t="s">
        <v>179</v>
      </c>
      <c r="E280" s="117">
        <v>2</v>
      </c>
      <c r="F280" s="116" t="s">
        <v>150</v>
      </c>
      <c r="G280" s="116" t="s">
        <v>148</v>
      </c>
      <c r="H280" s="117"/>
      <c r="I280" s="124">
        <f>I281</f>
        <v>4200.3999999999996</v>
      </c>
      <c r="J280" s="124">
        <f>J281</f>
        <v>3702.9</v>
      </c>
    </row>
    <row r="281" spans="1:10" s="143" customFormat="1" ht="47.25" x14ac:dyDescent="0.25">
      <c r="A281" s="88" t="s">
        <v>359</v>
      </c>
      <c r="B281" s="116" t="s">
        <v>219</v>
      </c>
      <c r="C281" s="116" t="s">
        <v>141</v>
      </c>
      <c r="D281" s="116" t="s">
        <v>179</v>
      </c>
      <c r="E281" s="117">
        <v>2</v>
      </c>
      <c r="F281" s="116" t="s">
        <v>150</v>
      </c>
      <c r="G281" s="116" t="s">
        <v>360</v>
      </c>
      <c r="H281" s="117"/>
      <c r="I281" s="124">
        <f>SUM(I282:I284)</f>
        <v>4200.3999999999996</v>
      </c>
      <c r="J281" s="124">
        <f>SUM(J282:J284)</f>
        <v>3702.9</v>
      </c>
    </row>
    <row r="282" spans="1:10" s="143" customFormat="1" ht="31.5" x14ac:dyDescent="0.25">
      <c r="A282" s="114" t="s">
        <v>361</v>
      </c>
      <c r="B282" s="116" t="s">
        <v>219</v>
      </c>
      <c r="C282" s="116" t="s">
        <v>141</v>
      </c>
      <c r="D282" s="116" t="s">
        <v>179</v>
      </c>
      <c r="E282" s="117">
        <v>2</v>
      </c>
      <c r="F282" s="116" t="s">
        <v>150</v>
      </c>
      <c r="G282" s="116" t="s">
        <v>360</v>
      </c>
      <c r="H282" s="117">
        <v>110</v>
      </c>
      <c r="I282" s="124">
        <f>'Приложение 11'!J268</f>
        <v>2062.6</v>
      </c>
      <c r="J282" s="124">
        <f>'Приложение 11'!K268</f>
        <v>2336.3000000000002</v>
      </c>
    </row>
    <row r="283" spans="1:10" s="143" customFormat="1" ht="63" x14ac:dyDescent="0.25">
      <c r="A283" s="88" t="s">
        <v>156</v>
      </c>
      <c r="B283" s="116" t="s">
        <v>219</v>
      </c>
      <c r="C283" s="116" t="s">
        <v>141</v>
      </c>
      <c r="D283" s="116" t="s">
        <v>179</v>
      </c>
      <c r="E283" s="117">
        <v>2</v>
      </c>
      <c r="F283" s="116" t="s">
        <v>150</v>
      </c>
      <c r="G283" s="116" t="s">
        <v>360</v>
      </c>
      <c r="H283" s="117">
        <v>240</v>
      </c>
      <c r="I283" s="124">
        <f>'Приложение 11'!J269</f>
        <v>2117.8000000000002</v>
      </c>
      <c r="J283" s="124">
        <f>'Приложение 11'!K269</f>
        <v>1346.6</v>
      </c>
    </row>
    <row r="284" spans="1:10" s="143" customFormat="1" ht="31.5" x14ac:dyDescent="0.25">
      <c r="A284" s="114" t="s">
        <v>157</v>
      </c>
      <c r="B284" s="116" t="s">
        <v>219</v>
      </c>
      <c r="C284" s="116" t="s">
        <v>141</v>
      </c>
      <c r="D284" s="116" t="s">
        <v>179</v>
      </c>
      <c r="E284" s="117">
        <v>2</v>
      </c>
      <c r="F284" s="116" t="s">
        <v>150</v>
      </c>
      <c r="G284" s="116" t="s">
        <v>360</v>
      </c>
      <c r="H284" s="117">
        <v>850</v>
      </c>
      <c r="I284" s="124">
        <f>'Приложение 11'!J270</f>
        <v>20</v>
      </c>
      <c r="J284" s="124">
        <f>'Приложение 11'!K270</f>
        <v>20</v>
      </c>
    </row>
    <row r="285" spans="1:10" s="143" customFormat="1" ht="31.5" x14ac:dyDescent="0.25">
      <c r="A285" s="88" t="s">
        <v>375</v>
      </c>
      <c r="B285" s="116" t="s">
        <v>219</v>
      </c>
      <c r="C285" s="116" t="s">
        <v>141</v>
      </c>
      <c r="D285" s="116" t="s">
        <v>179</v>
      </c>
      <c r="E285" s="117">
        <v>5</v>
      </c>
      <c r="F285" s="116" t="s">
        <v>150</v>
      </c>
      <c r="G285" s="116" t="s">
        <v>148</v>
      </c>
      <c r="H285" s="117"/>
      <c r="I285" s="124">
        <f>I286</f>
        <v>11008.8</v>
      </c>
      <c r="J285" s="124">
        <f>J286</f>
        <v>12140</v>
      </c>
    </row>
    <row r="286" spans="1:10" s="143" customFormat="1" ht="47.25" x14ac:dyDescent="0.25">
      <c r="A286" s="88" t="s">
        <v>359</v>
      </c>
      <c r="B286" s="116" t="s">
        <v>219</v>
      </c>
      <c r="C286" s="116" t="s">
        <v>141</v>
      </c>
      <c r="D286" s="116" t="s">
        <v>179</v>
      </c>
      <c r="E286" s="117">
        <v>5</v>
      </c>
      <c r="F286" s="116" t="s">
        <v>150</v>
      </c>
      <c r="G286" s="116" t="s">
        <v>360</v>
      </c>
      <c r="H286" s="117"/>
      <c r="I286" s="124">
        <f>I287</f>
        <v>11008.8</v>
      </c>
      <c r="J286" s="124">
        <f>J287</f>
        <v>12140</v>
      </c>
    </row>
    <row r="287" spans="1:10" s="143" customFormat="1" ht="31.5" x14ac:dyDescent="0.25">
      <c r="A287" s="114" t="s">
        <v>376</v>
      </c>
      <c r="B287" s="116" t="s">
        <v>219</v>
      </c>
      <c r="C287" s="116" t="s">
        <v>141</v>
      </c>
      <c r="D287" s="116" t="s">
        <v>179</v>
      </c>
      <c r="E287" s="117">
        <v>5</v>
      </c>
      <c r="F287" s="116" t="s">
        <v>150</v>
      </c>
      <c r="G287" s="116" t="s">
        <v>360</v>
      </c>
      <c r="H287" s="117">
        <v>620</v>
      </c>
      <c r="I287" s="124">
        <f>'Приложение 11'!J273</f>
        <v>11008.8</v>
      </c>
      <c r="J287" s="124">
        <f>'Приложение 11'!K273</f>
        <v>12140</v>
      </c>
    </row>
    <row r="288" spans="1:10" s="144" customFormat="1" ht="94.5" x14ac:dyDescent="0.25">
      <c r="A288" s="114" t="s">
        <v>206</v>
      </c>
      <c r="B288" s="116" t="s">
        <v>219</v>
      </c>
      <c r="C288" s="116" t="s">
        <v>141</v>
      </c>
      <c r="D288" s="116" t="s">
        <v>184</v>
      </c>
      <c r="E288" s="117">
        <v>0</v>
      </c>
      <c r="F288" s="116" t="s">
        <v>150</v>
      </c>
      <c r="G288" s="116" t="s">
        <v>148</v>
      </c>
      <c r="H288" s="117"/>
      <c r="I288" s="118">
        <f>I289</f>
        <v>15</v>
      </c>
      <c r="J288" s="118">
        <f>J289</f>
        <v>15</v>
      </c>
    </row>
    <row r="289" spans="1:10" s="143" customFormat="1" ht="47.25" x14ac:dyDescent="0.25">
      <c r="A289" s="114" t="s">
        <v>379</v>
      </c>
      <c r="B289" s="116" t="s">
        <v>219</v>
      </c>
      <c r="C289" s="116" t="s">
        <v>141</v>
      </c>
      <c r="D289" s="116" t="s">
        <v>184</v>
      </c>
      <c r="E289" s="117">
        <v>3</v>
      </c>
      <c r="F289" s="116" t="s">
        <v>150</v>
      </c>
      <c r="G289" s="116" t="s">
        <v>148</v>
      </c>
      <c r="H289" s="117"/>
      <c r="I289" s="118">
        <f>I291+I293</f>
        <v>15</v>
      </c>
      <c r="J289" s="118">
        <f>J291+J293</f>
        <v>15</v>
      </c>
    </row>
    <row r="290" spans="1:10" s="143" customFormat="1" ht="31.5" x14ac:dyDescent="0.25">
      <c r="A290" s="114" t="s">
        <v>208</v>
      </c>
      <c r="B290" s="116" t="s">
        <v>219</v>
      </c>
      <c r="C290" s="116" t="s">
        <v>141</v>
      </c>
      <c r="D290" s="116" t="s">
        <v>184</v>
      </c>
      <c r="E290" s="117">
        <v>3</v>
      </c>
      <c r="F290" s="116" t="s">
        <v>141</v>
      </c>
      <c r="G290" s="116" t="s">
        <v>148</v>
      </c>
      <c r="H290" s="117"/>
      <c r="I290" s="118">
        <f>I291</f>
        <v>10</v>
      </c>
      <c r="J290" s="118">
        <f>J291</f>
        <v>10</v>
      </c>
    </row>
    <row r="291" spans="1:10" s="143" customFormat="1" ht="78.75" x14ac:dyDescent="0.25">
      <c r="A291" s="88" t="s">
        <v>209</v>
      </c>
      <c r="B291" s="116" t="s">
        <v>219</v>
      </c>
      <c r="C291" s="116" t="s">
        <v>141</v>
      </c>
      <c r="D291" s="116" t="s">
        <v>184</v>
      </c>
      <c r="E291" s="116" t="s">
        <v>380</v>
      </c>
      <c r="F291" s="116" t="s">
        <v>141</v>
      </c>
      <c r="G291" s="116" t="s">
        <v>211</v>
      </c>
      <c r="H291" s="116"/>
      <c r="I291" s="118">
        <f>I292</f>
        <v>10</v>
      </c>
      <c r="J291" s="118">
        <f>J292</f>
        <v>10</v>
      </c>
    </row>
    <row r="292" spans="1:10" s="143" customFormat="1" ht="63" x14ac:dyDescent="0.25">
      <c r="A292" s="88" t="s">
        <v>156</v>
      </c>
      <c r="B292" s="116" t="s">
        <v>219</v>
      </c>
      <c r="C292" s="116" t="s">
        <v>141</v>
      </c>
      <c r="D292" s="116" t="s">
        <v>184</v>
      </c>
      <c r="E292" s="116" t="s">
        <v>380</v>
      </c>
      <c r="F292" s="116" t="s">
        <v>141</v>
      </c>
      <c r="G292" s="116" t="s">
        <v>211</v>
      </c>
      <c r="H292" s="116" t="s">
        <v>164</v>
      </c>
      <c r="I292" s="118">
        <f>'Приложение 11'!J278</f>
        <v>10</v>
      </c>
      <c r="J292" s="118">
        <f>'Приложение 11'!K278</f>
        <v>10</v>
      </c>
    </row>
    <row r="293" spans="1:10" s="144" customFormat="1" ht="31.5" x14ac:dyDescent="0.25">
      <c r="A293" s="114" t="s">
        <v>218</v>
      </c>
      <c r="B293" s="116" t="s">
        <v>219</v>
      </c>
      <c r="C293" s="116" t="s">
        <v>141</v>
      </c>
      <c r="D293" s="116" t="s">
        <v>184</v>
      </c>
      <c r="E293" s="117">
        <v>3</v>
      </c>
      <c r="F293" s="116" t="s">
        <v>213</v>
      </c>
      <c r="G293" s="116" t="s">
        <v>148</v>
      </c>
      <c r="H293" s="117"/>
      <c r="I293" s="118">
        <f>I294</f>
        <v>5</v>
      </c>
      <c r="J293" s="118">
        <f>J294</f>
        <v>5</v>
      </c>
    </row>
    <row r="294" spans="1:10" s="143" customFormat="1" ht="78.75" x14ac:dyDescent="0.25">
      <c r="A294" s="88" t="s">
        <v>209</v>
      </c>
      <c r="B294" s="116" t="s">
        <v>219</v>
      </c>
      <c r="C294" s="116" t="s">
        <v>141</v>
      </c>
      <c r="D294" s="116" t="s">
        <v>184</v>
      </c>
      <c r="E294" s="116" t="s">
        <v>380</v>
      </c>
      <c r="F294" s="116" t="s">
        <v>213</v>
      </c>
      <c r="G294" s="116" t="s">
        <v>211</v>
      </c>
      <c r="H294" s="116"/>
      <c r="I294" s="118">
        <f>I295</f>
        <v>5</v>
      </c>
      <c r="J294" s="118">
        <f>J295</f>
        <v>5</v>
      </c>
    </row>
    <row r="295" spans="1:10" s="143" customFormat="1" ht="63" x14ac:dyDescent="0.25">
      <c r="A295" s="88" t="s">
        <v>156</v>
      </c>
      <c r="B295" s="116" t="s">
        <v>219</v>
      </c>
      <c r="C295" s="116" t="s">
        <v>141</v>
      </c>
      <c r="D295" s="116" t="s">
        <v>184</v>
      </c>
      <c r="E295" s="116" t="s">
        <v>380</v>
      </c>
      <c r="F295" s="116" t="s">
        <v>213</v>
      </c>
      <c r="G295" s="116" t="s">
        <v>211</v>
      </c>
      <c r="H295" s="116" t="s">
        <v>164</v>
      </c>
      <c r="I295" s="118">
        <f>'Приложение 11'!J281</f>
        <v>5</v>
      </c>
      <c r="J295" s="118">
        <f>'Приложение 11'!K281</f>
        <v>5</v>
      </c>
    </row>
    <row r="296" spans="1:10" s="143" customFormat="1" ht="94.5" x14ac:dyDescent="0.25">
      <c r="A296" s="114" t="s">
        <v>599</v>
      </c>
      <c r="B296" s="116" t="s">
        <v>219</v>
      </c>
      <c r="C296" s="116" t="s">
        <v>141</v>
      </c>
      <c r="D296" s="116" t="s">
        <v>279</v>
      </c>
      <c r="E296" s="117">
        <v>0</v>
      </c>
      <c r="F296" s="116" t="s">
        <v>150</v>
      </c>
      <c r="G296" s="116" t="s">
        <v>148</v>
      </c>
      <c r="H296" s="117"/>
      <c r="I296" s="118">
        <f t="shared" ref="I296:J298" si="13">I297</f>
        <v>200</v>
      </c>
      <c r="J296" s="118">
        <f t="shared" si="13"/>
        <v>100</v>
      </c>
    </row>
    <row r="297" spans="1:10" s="143" customFormat="1" ht="31.5" x14ac:dyDescent="0.25">
      <c r="A297" s="88" t="s">
        <v>381</v>
      </c>
      <c r="B297" s="116" t="s">
        <v>219</v>
      </c>
      <c r="C297" s="116" t="s">
        <v>141</v>
      </c>
      <c r="D297" s="116" t="s">
        <v>279</v>
      </c>
      <c r="E297" s="116" t="s">
        <v>147</v>
      </c>
      <c r="F297" s="116" t="s">
        <v>141</v>
      </c>
      <c r="G297" s="116" t="s">
        <v>148</v>
      </c>
      <c r="H297" s="116"/>
      <c r="I297" s="118">
        <f t="shared" si="13"/>
        <v>200</v>
      </c>
      <c r="J297" s="118">
        <f t="shared" si="13"/>
        <v>100</v>
      </c>
    </row>
    <row r="298" spans="1:10" s="143" customFormat="1" ht="31.5" x14ac:dyDescent="0.25">
      <c r="A298" s="88" t="s">
        <v>382</v>
      </c>
      <c r="B298" s="116" t="s">
        <v>219</v>
      </c>
      <c r="C298" s="116" t="s">
        <v>141</v>
      </c>
      <c r="D298" s="116" t="s">
        <v>279</v>
      </c>
      <c r="E298" s="116" t="s">
        <v>147</v>
      </c>
      <c r="F298" s="116" t="s">
        <v>141</v>
      </c>
      <c r="G298" s="116" t="s">
        <v>383</v>
      </c>
      <c r="H298" s="116"/>
      <c r="I298" s="118">
        <f t="shared" si="13"/>
        <v>200</v>
      </c>
      <c r="J298" s="118">
        <f t="shared" si="13"/>
        <v>100</v>
      </c>
    </row>
    <row r="299" spans="1:10" s="143" customFormat="1" ht="63" x14ac:dyDescent="0.25">
      <c r="A299" s="88" t="s">
        <v>156</v>
      </c>
      <c r="B299" s="116" t="s">
        <v>219</v>
      </c>
      <c r="C299" s="116" t="s">
        <v>141</v>
      </c>
      <c r="D299" s="116" t="s">
        <v>279</v>
      </c>
      <c r="E299" s="116" t="s">
        <v>147</v>
      </c>
      <c r="F299" s="116" t="s">
        <v>141</v>
      </c>
      <c r="G299" s="116" t="s">
        <v>383</v>
      </c>
      <c r="H299" s="116" t="s">
        <v>164</v>
      </c>
      <c r="I299" s="118">
        <f>'Приложение 11'!J285</f>
        <v>200</v>
      </c>
      <c r="J299" s="118">
        <f>'Приложение 11'!K285</f>
        <v>100</v>
      </c>
    </row>
    <row r="300" spans="1:10" s="143" customFormat="1" ht="15.75" x14ac:dyDescent="0.25">
      <c r="A300" s="88" t="s">
        <v>248</v>
      </c>
      <c r="B300" s="116" t="s">
        <v>219</v>
      </c>
      <c r="C300" s="116" t="s">
        <v>141</v>
      </c>
      <c r="D300" s="116" t="s">
        <v>249</v>
      </c>
      <c r="E300" s="117">
        <v>0</v>
      </c>
      <c r="F300" s="116" t="s">
        <v>147</v>
      </c>
      <c r="G300" s="116" t="s">
        <v>148</v>
      </c>
      <c r="H300" s="117"/>
      <c r="I300" s="124">
        <f>I301</f>
        <v>961.6</v>
      </c>
      <c r="J300" s="124">
        <f>J301</f>
        <v>997.3</v>
      </c>
    </row>
    <row r="301" spans="1:10" s="143" customFormat="1" ht="31.5" x14ac:dyDescent="0.25">
      <c r="A301" s="88" t="s">
        <v>250</v>
      </c>
      <c r="B301" s="116" t="s">
        <v>219</v>
      </c>
      <c r="C301" s="116" t="s">
        <v>141</v>
      </c>
      <c r="D301" s="116" t="s">
        <v>249</v>
      </c>
      <c r="E301" s="117">
        <v>9</v>
      </c>
      <c r="F301" s="116" t="s">
        <v>147</v>
      </c>
      <c r="G301" s="116" t="s">
        <v>148</v>
      </c>
      <c r="H301" s="117"/>
      <c r="I301" s="124">
        <f>I302+I304+I307</f>
        <v>961.6</v>
      </c>
      <c r="J301" s="124">
        <f>J302+J304+J307</f>
        <v>997.3</v>
      </c>
    </row>
    <row r="302" spans="1:10" s="143" customFormat="1" ht="141.75" x14ac:dyDescent="0.25">
      <c r="A302" s="88" t="s">
        <v>384</v>
      </c>
      <c r="B302" s="116" t="s">
        <v>219</v>
      </c>
      <c r="C302" s="116" t="s">
        <v>141</v>
      </c>
      <c r="D302" s="116" t="s">
        <v>249</v>
      </c>
      <c r="E302" s="117">
        <v>9</v>
      </c>
      <c r="F302" s="116" t="s">
        <v>150</v>
      </c>
      <c r="G302" s="116" t="s">
        <v>385</v>
      </c>
      <c r="H302" s="117"/>
      <c r="I302" s="124">
        <f>I303</f>
        <v>405</v>
      </c>
      <c r="J302" s="124">
        <f>J303</f>
        <v>419.3</v>
      </c>
    </row>
    <row r="303" spans="1:10" s="143" customFormat="1" ht="47.25" x14ac:dyDescent="0.25">
      <c r="A303" s="88" t="s">
        <v>386</v>
      </c>
      <c r="B303" s="116" t="s">
        <v>219</v>
      </c>
      <c r="C303" s="116" t="s">
        <v>141</v>
      </c>
      <c r="D303" s="116" t="s">
        <v>249</v>
      </c>
      <c r="E303" s="117">
        <v>9</v>
      </c>
      <c r="F303" s="116" t="s">
        <v>150</v>
      </c>
      <c r="G303" s="116" t="s">
        <v>385</v>
      </c>
      <c r="H303" s="117">
        <v>110</v>
      </c>
      <c r="I303" s="124">
        <f>'Приложение 11'!J289</f>
        <v>405</v>
      </c>
      <c r="J303" s="124">
        <f>'Приложение 11'!K289</f>
        <v>419.3</v>
      </c>
    </row>
    <row r="304" spans="1:10" s="143" customFormat="1" ht="47.25" x14ac:dyDescent="0.25">
      <c r="A304" s="88" t="s">
        <v>387</v>
      </c>
      <c r="B304" s="116" t="s">
        <v>219</v>
      </c>
      <c r="C304" s="116" t="s">
        <v>141</v>
      </c>
      <c r="D304" s="116" t="s">
        <v>249</v>
      </c>
      <c r="E304" s="117">
        <v>9</v>
      </c>
      <c r="F304" s="116" t="s">
        <v>150</v>
      </c>
      <c r="G304" s="116" t="s">
        <v>388</v>
      </c>
      <c r="H304" s="117"/>
      <c r="I304" s="124">
        <f>I305</f>
        <v>556.6</v>
      </c>
      <c r="J304" s="124">
        <f>J305</f>
        <v>578</v>
      </c>
    </row>
    <row r="305" spans="1:27" s="143" customFormat="1" ht="31.5" x14ac:dyDescent="0.25">
      <c r="A305" s="114" t="s">
        <v>376</v>
      </c>
      <c r="B305" s="116" t="s">
        <v>219</v>
      </c>
      <c r="C305" s="116" t="s">
        <v>141</v>
      </c>
      <c r="D305" s="116" t="s">
        <v>249</v>
      </c>
      <c r="E305" s="117">
        <v>9</v>
      </c>
      <c r="F305" s="116" t="s">
        <v>150</v>
      </c>
      <c r="G305" s="116" t="s">
        <v>388</v>
      </c>
      <c r="H305" s="117">
        <v>620</v>
      </c>
      <c r="I305" s="124">
        <f>'Приложение 11'!J291</f>
        <v>556.6</v>
      </c>
      <c r="J305" s="124">
        <f>'Приложение 11'!K291</f>
        <v>578</v>
      </c>
    </row>
    <row r="306" spans="1:27" s="143" customFormat="1" ht="63" hidden="1" x14ac:dyDescent="0.25">
      <c r="A306" s="125" t="s">
        <v>389</v>
      </c>
      <c r="B306" s="116" t="s">
        <v>219</v>
      </c>
      <c r="C306" s="116" t="s">
        <v>141</v>
      </c>
      <c r="D306" s="116" t="s">
        <v>249</v>
      </c>
      <c r="E306" s="117">
        <v>9</v>
      </c>
      <c r="F306" s="116" t="s">
        <v>150</v>
      </c>
      <c r="G306" s="116" t="s">
        <v>390</v>
      </c>
      <c r="H306" s="117"/>
      <c r="I306" s="124">
        <f>I307</f>
        <v>0</v>
      </c>
      <c r="J306" s="124">
        <f>J307</f>
        <v>0</v>
      </c>
    </row>
    <row r="307" spans="1:27" s="143" customFormat="1" ht="31.5" hidden="1" x14ac:dyDescent="0.25">
      <c r="A307" s="114" t="s">
        <v>361</v>
      </c>
      <c r="B307" s="116" t="s">
        <v>219</v>
      </c>
      <c r="C307" s="116" t="s">
        <v>141</v>
      </c>
      <c r="D307" s="116" t="s">
        <v>249</v>
      </c>
      <c r="E307" s="117">
        <v>9</v>
      </c>
      <c r="F307" s="116" t="s">
        <v>150</v>
      </c>
      <c r="G307" s="116" t="s">
        <v>390</v>
      </c>
      <c r="H307" s="117">
        <v>110</v>
      </c>
      <c r="I307" s="124">
        <f>'Приложение 11'!J293</f>
        <v>0</v>
      </c>
      <c r="J307" s="124">
        <f>'Приложение 11'!K293</f>
        <v>0</v>
      </c>
    </row>
    <row r="308" spans="1:27" s="143" customFormat="1" ht="31.5" x14ac:dyDescent="0.25">
      <c r="A308" s="114" t="s">
        <v>391</v>
      </c>
      <c r="B308" s="116" t="s">
        <v>219</v>
      </c>
      <c r="C308" s="116" t="s">
        <v>159</v>
      </c>
      <c r="D308" s="116"/>
      <c r="E308" s="117"/>
      <c r="F308" s="116"/>
      <c r="G308" s="116"/>
      <c r="H308" s="117"/>
      <c r="I308" s="118">
        <f>I309</f>
        <v>970</v>
      </c>
      <c r="J308" s="118">
        <f>J309</f>
        <v>970</v>
      </c>
      <c r="K308" s="98"/>
      <c r="L308" s="98"/>
      <c r="M308" s="98"/>
      <c r="N308" s="98"/>
      <c r="O308" s="98"/>
      <c r="P308" s="98"/>
      <c r="Q308" s="98"/>
      <c r="R308" s="98"/>
      <c r="S308" s="98"/>
      <c r="T308" s="98"/>
      <c r="U308" s="98"/>
      <c r="V308" s="98"/>
      <c r="W308" s="98"/>
      <c r="X308" s="98"/>
      <c r="Y308" s="98"/>
      <c r="Z308" s="98"/>
      <c r="AA308" s="98"/>
    </row>
    <row r="309" spans="1:27" s="143" customFormat="1" ht="94.5" x14ac:dyDescent="0.25">
      <c r="A309" s="88" t="s">
        <v>598</v>
      </c>
      <c r="B309" s="116" t="s">
        <v>219</v>
      </c>
      <c r="C309" s="116" t="s">
        <v>159</v>
      </c>
      <c r="D309" s="116" t="s">
        <v>179</v>
      </c>
      <c r="E309" s="117">
        <v>0</v>
      </c>
      <c r="F309" s="116" t="s">
        <v>150</v>
      </c>
      <c r="G309" s="116" t="s">
        <v>148</v>
      </c>
      <c r="H309" s="117"/>
      <c r="I309" s="118">
        <f>I310</f>
        <v>970</v>
      </c>
      <c r="J309" s="118">
        <f>J310</f>
        <v>970</v>
      </c>
    </row>
    <row r="310" spans="1:27" s="143" customFormat="1" ht="31.5" x14ac:dyDescent="0.25">
      <c r="A310" s="88" t="s">
        <v>392</v>
      </c>
      <c r="B310" s="116" t="s">
        <v>219</v>
      </c>
      <c r="C310" s="116" t="s">
        <v>159</v>
      </c>
      <c r="D310" s="116" t="s">
        <v>179</v>
      </c>
      <c r="E310" s="117">
        <v>3</v>
      </c>
      <c r="F310" s="116" t="s">
        <v>150</v>
      </c>
      <c r="G310" s="116" t="s">
        <v>148</v>
      </c>
      <c r="H310" s="117"/>
      <c r="I310" s="118">
        <f>I311+I313+I315</f>
        <v>970</v>
      </c>
      <c r="J310" s="118">
        <f>J311+J313+J315</f>
        <v>970</v>
      </c>
    </row>
    <row r="311" spans="1:27" s="143" customFormat="1" ht="31.5" x14ac:dyDescent="0.25">
      <c r="A311" s="88" t="s">
        <v>393</v>
      </c>
      <c r="B311" s="116" t="s">
        <v>219</v>
      </c>
      <c r="C311" s="116" t="s">
        <v>159</v>
      </c>
      <c r="D311" s="116" t="s">
        <v>179</v>
      </c>
      <c r="E311" s="117">
        <v>3</v>
      </c>
      <c r="F311" s="116" t="s">
        <v>150</v>
      </c>
      <c r="G311" s="116" t="s">
        <v>394</v>
      </c>
      <c r="H311" s="117"/>
      <c r="I311" s="118">
        <f>I312</f>
        <v>100</v>
      </c>
      <c r="J311" s="118">
        <f>J312</f>
        <v>100</v>
      </c>
    </row>
    <row r="312" spans="1:27" s="143" customFormat="1" ht="15.75" x14ac:dyDescent="0.25">
      <c r="A312" s="88" t="s">
        <v>395</v>
      </c>
      <c r="B312" s="116" t="s">
        <v>219</v>
      </c>
      <c r="C312" s="116" t="s">
        <v>159</v>
      </c>
      <c r="D312" s="116" t="s">
        <v>179</v>
      </c>
      <c r="E312" s="117">
        <v>3</v>
      </c>
      <c r="F312" s="116" t="s">
        <v>150</v>
      </c>
      <c r="G312" s="116" t="s">
        <v>394</v>
      </c>
      <c r="H312" s="117">
        <v>350</v>
      </c>
      <c r="I312" s="118">
        <f>'Приложение 11'!J298</f>
        <v>100</v>
      </c>
      <c r="J312" s="118">
        <f>'Приложение 11'!K298</f>
        <v>100</v>
      </c>
    </row>
    <row r="313" spans="1:27" s="143" customFormat="1" ht="31.5" x14ac:dyDescent="0.25">
      <c r="A313" s="88" t="s">
        <v>396</v>
      </c>
      <c r="B313" s="116" t="s">
        <v>219</v>
      </c>
      <c r="C313" s="116" t="s">
        <v>159</v>
      </c>
      <c r="D313" s="116" t="s">
        <v>179</v>
      </c>
      <c r="E313" s="117">
        <v>3</v>
      </c>
      <c r="F313" s="116" t="s">
        <v>150</v>
      </c>
      <c r="G313" s="116" t="s">
        <v>397</v>
      </c>
      <c r="H313" s="117"/>
      <c r="I313" s="118">
        <f>I314</f>
        <v>500</v>
      </c>
      <c r="J313" s="118">
        <f>J314</f>
        <v>500</v>
      </c>
    </row>
    <row r="314" spans="1:27" s="143" customFormat="1" ht="63" x14ac:dyDescent="0.25">
      <c r="A314" s="88" t="s">
        <v>156</v>
      </c>
      <c r="B314" s="116" t="s">
        <v>219</v>
      </c>
      <c r="C314" s="116" t="s">
        <v>159</v>
      </c>
      <c r="D314" s="116" t="s">
        <v>179</v>
      </c>
      <c r="E314" s="117">
        <v>3</v>
      </c>
      <c r="F314" s="116" t="s">
        <v>150</v>
      </c>
      <c r="G314" s="116" t="s">
        <v>397</v>
      </c>
      <c r="H314" s="117">
        <v>240</v>
      </c>
      <c r="I314" s="118">
        <f>'Приложение 11'!J300</f>
        <v>500</v>
      </c>
      <c r="J314" s="118">
        <f>'Приложение 11'!K300</f>
        <v>500</v>
      </c>
    </row>
    <row r="315" spans="1:27" s="143" customFormat="1" ht="31.5" x14ac:dyDescent="0.25">
      <c r="A315" s="88" t="s">
        <v>371</v>
      </c>
      <c r="B315" s="116" t="s">
        <v>219</v>
      </c>
      <c r="C315" s="116" t="s">
        <v>159</v>
      </c>
      <c r="D315" s="116" t="s">
        <v>179</v>
      </c>
      <c r="E315" s="117">
        <v>3</v>
      </c>
      <c r="F315" s="116" t="s">
        <v>150</v>
      </c>
      <c r="G315" s="116" t="s">
        <v>372</v>
      </c>
      <c r="H315" s="117"/>
      <c r="I315" s="118">
        <f>I316</f>
        <v>370</v>
      </c>
      <c r="J315" s="118">
        <f>J316</f>
        <v>370</v>
      </c>
    </row>
    <row r="316" spans="1:27" s="143" customFormat="1" ht="63" x14ac:dyDescent="0.25">
      <c r="A316" s="88" t="s">
        <v>156</v>
      </c>
      <c r="B316" s="116" t="s">
        <v>219</v>
      </c>
      <c r="C316" s="116" t="s">
        <v>159</v>
      </c>
      <c r="D316" s="116" t="s">
        <v>179</v>
      </c>
      <c r="E316" s="117">
        <v>3</v>
      </c>
      <c r="F316" s="116" t="s">
        <v>150</v>
      </c>
      <c r="G316" s="116" t="s">
        <v>372</v>
      </c>
      <c r="H316" s="117">
        <v>240</v>
      </c>
      <c r="I316" s="118">
        <f>'Приложение 11'!J302</f>
        <v>370</v>
      </c>
      <c r="J316" s="118">
        <f>'Приложение 11'!K302</f>
        <v>370</v>
      </c>
    </row>
    <row r="317" spans="1:27" s="143" customFormat="1" ht="15.75" x14ac:dyDescent="0.25">
      <c r="A317" s="125" t="s">
        <v>434</v>
      </c>
      <c r="B317" s="116">
        <v>10</v>
      </c>
      <c r="C317" s="116"/>
      <c r="D317" s="116"/>
      <c r="E317" s="117"/>
      <c r="F317" s="116"/>
      <c r="G317" s="116"/>
      <c r="H317" s="117"/>
      <c r="I317" s="118">
        <f>I318</f>
        <v>550</v>
      </c>
      <c r="J317" s="118">
        <f>J318</f>
        <v>550</v>
      </c>
    </row>
    <row r="318" spans="1:27" s="143" customFormat="1" ht="31.5" x14ac:dyDescent="0.25">
      <c r="A318" s="114" t="s">
        <v>398</v>
      </c>
      <c r="B318" s="116" t="s">
        <v>279</v>
      </c>
      <c r="C318" s="116" t="s">
        <v>145</v>
      </c>
      <c r="D318" s="116"/>
      <c r="E318" s="116"/>
      <c r="F318" s="116"/>
      <c r="G318" s="116"/>
      <c r="H318" s="117"/>
      <c r="I318" s="118">
        <f>I319+I323</f>
        <v>550</v>
      </c>
      <c r="J318" s="118">
        <f>J319+J323</f>
        <v>550</v>
      </c>
    </row>
    <row r="319" spans="1:27" s="143" customFormat="1" ht="31.5" x14ac:dyDescent="0.25">
      <c r="A319" s="88" t="s">
        <v>399</v>
      </c>
      <c r="B319" s="116" t="s">
        <v>279</v>
      </c>
      <c r="C319" s="116" t="s">
        <v>145</v>
      </c>
      <c r="D319" s="116" t="s">
        <v>400</v>
      </c>
      <c r="E319" s="117">
        <v>0</v>
      </c>
      <c r="F319" s="116" t="s">
        <v>150</v>
      </c>
      <c r="G319" s="116" t="s">
        <v>148</v>
      </c>
      <c r="H319" s="117"/>
      <c r="I319" s="118">
        <f t="shared" ref="I319:J321" si="14">I320</f>
        <v>500</v>
      </c>
      <c r="J319" s="118">
        <f t="shared" si="14"/>
        <v>500</v>
      </c>
    </row>
    <row r="320" spans="1:27" s="143" customFormat="1" ht="31.5" x14ac:dyDescent="0.25">
      <c r="A320" s="88" t="s">
        <v>401</v>
      </c>
      <c r="B320" s="116" t="s">
        <v>279</v>
      </c>
      <c r="C320" s="116" t="s">
        <v>145</v>
      </c>
      <c r="D320" s="116" t="s">
        <v>400</v>
      </c>
      <c r="E320" s="117">
        <v>3</v>
      </c>
      <c r="F320" s="116" t="s">
        <v>150</v>
      </c>
      <c r="G320" s="116" t="s">
        <v>148</v>
      </c>
      <c r="H320" s="117"/>
      <c r="I320" s="118">
        <f t="shared" si="14"/>
        <v>500</v>
      </c>
      <c r="J320" s="118">
        <f t="shared" si="14"/>
        <v>500</v>
      </c>
    </row>
    <row r="321" spans="1:10" s="143" customFormat="1" ht="63" x14ac:dyDescent="0.25">
      <c r="A321" s="88" t="s">
        <v>402</v>
      </c>
      <c r="B321" s="116" t="s">
        <v>279</v>
      </c>
      <c r="C321" s="116" t="s">
        <v>145</v>
      </c>
      <c r="D321" s="116" t="s">
        <v>400</v>
      </c>
      <c r="E321" s="117">
        <v>3</v>
      </c>
      <c r="F321" s="116" t="s">
        <v>150</v>
      </c>
      <c r="G321" s="116" t="s">
        <v>403</v>
      </c>
      <c r="H321" s="117"/>
      <c r="I321" s="118">
        <f t="shared" si="14"/>
        <v>500</v>
      </c>
      <c r="J321" s="118">
        <f t="shared" si="14"/>
        <v>500</v>
      </c>
    </row>
    <row r="322" spans="1:10" s="143" customFormat="1" ht="78.75" x14ac:dyDescent="0.25">
      <c r="A322" s="88" t="s">
        <v>311</v>
      </c>
      <c r="B322" s="116" t="s">
        <v>279</v>
      </c>
      <c r="C322" s="116" t="s">
        <v>145</v>
      </c>
      <c r="D322" s="116" t="s">
        <v>400</v>
      </c>
      <c r="E322" s="117">
        <v>3</v>
      </c>
      <c r="F322" s="116" t="s">
        <v>150</v>
      </c>
      <c r="G322" s="116" t="s">
        <v>403</v>
      </c>
      <c r="H322" s="117">
        <v>810</v>
      </c>
      <c r="I322" s="118">
        <f>'Приложение 11'!J308</f>
        <v>500</v>
      </c>
      <c r="J322" s="118">
        <f>'Приложение 11'!K308</f>
        <v>500</v>
      </c>
    </row>
    <row r="323" spans="1:10" s="143" customFormat="1" ht="15.75" x14ac:dyDescent="0.25">
      <c r="A323" s="88" t="s">
        <v>248</v>
      </c>
      <c r="B323" s="116" t="s">
        <v>279</v>
      </c>
      <c r="C323" s="116" t="s">
        <v>145</v>
      </c>
      <c r="D323" s="116" t="s">
        <v>249</v>
      </c>
      <c r="E323" s="117">
        <v>0</v>
      </c>
      <c r="F323" s="116" t="s">
        <v>150</v>
      </c>
      <c r="G323" s="116" t="s">
        <v>148</v>
      </c>
      <c r="H323" s="117"/>
      <c r="I323" s="118">
        <f t="shared" ref="I323:J325" si="15">I324</f>
        <v>50</v>
      </c>
      <c r="J323" s="118">
        <f t="shared" si="15"/>
        <v>50</v>
      </c>
    </row>
    <row r="324" spans="1:10" s="143" customFormat="1" ht="31.5" x14ac:dyDescent="0.25">
      <c r="A324" s="88" t="s">
        <v>250</v>
      </c>
      <c r="B324" s="116" t="s">
        <v>279</v>
      </c>
      <c r="C324" s="116" t="s">
        <v>145</v>
      </c>
      <c r="D324" s="116" t="s">
        <v>249</v>
      </c>
      <c r="E324" s="117">
        <v>9</v>
      </c>
      <c r="F324" s="116" t="s">
        <v>150</v>
      </c>
      <c r="G324" s="116" t="s">
        <v>148</v>
      </c>
      <c r="H324" s="117"/>
      <c r="I324" s="118">
        <f t="shared" si="15"/>
        <v>50</v>
      </c>
      <c r="J324" s="118">
        <f t="shared" si="15"/>
        <v>50</v>
      </c>
    </row>
    <row r="325" spans="1:10" s="143" customFormat="1" ht="15.75" x14ac:dyDescent="0.25">
      <c r="A325" s="88" t="s">
        <v>404</v>
      </c>
      <c r="B325" s="116" t="s">
        <v>279</v>
      </c>
      <c r="C325" s="116" t="s">
        <v>145</v>
      </c>
      <c r="D325" s="116" t="s">
        <v>249</v>
      </c>
      <c r="E325" s="117">
        <v>9</v>
      </c>
      <c r="F325" s="116" t="s">
        <v>150</v>
      </c>
      <c r="G325" s="116" t="s">
        <v>405</v>
      </c>
      <c r="H325" s="117"/>
      <c r="I325" s="124">
        <f t="shared" si="15"/>
        <v>50</v>
      </c>
      <c r="J325" s="124">
        <f t="shared" si="15"/>
        <v>50</v>
      </c>
    </row>
    <row r="326" spans="1:10" s="143" customFormat="1" ht="31.5" x14ac:dyDescent="0.25">
      <c r="A326" s="88" t="s">
        <v>406</v>
      </c>
      <c r="B326" s="116" t="s">
        <v>279</v>
      </c>
      <c r="C326" s="116" t="s">
        <v>145</v>
      </c>
      <c r="D326" s="116" t="s">
        <v>249</v>
      </c>
      <c r="E326" s="117">
        <v>9</v>
      </c>
      <c r="F326" s="116" t="s">
        <v>150</v>
      </c>
      <c r="G326" s="116" t="s">
        <v>405</v>
      </c>
      <c r="H326" s="117">
        <v>310</v>
      </c>
      <c r="I326" s="124">
        <f>'Приложение 11'!J312</f>
        <v>50</v>
      </c>
      <c r="J326" s="124">
        <f>'Приложение 11'!K312</f>
        <v>50</v>
      </c>
    </row>
    <row r="327" spans="1:10" s="143" customFormat="1" ht="15.75" x14ac:dyDescent="0.25">
      <c r="A327" s="125" t="s">
        <v>435</v>
      </c>
      <c r="B327" s="116">
        <v>11</v>
      </c>
      <c r="C327" s="116"/>
      <c r="D327" s="116"/>
      <c r="E327" s="117"/>
      <c r="F327" s="116"/>
      <c r="G327" s="116"/>
      <c r="H327" s="117"/>
      <c r="I327" s="118">
        <f t="shared" ref="I327:J329" si="16">I328</f>
        <v>3095</v>
      </c>
      <c r="J327" s="118">
        <f t="shared" si="16"/>
        <v>3095</v>
      </c>
    </row>
    <row r="328" spans="1:10" s="143" customFormat="1" ht="31.5" x14ac:dyDescent="0.25">
      <c r="A328" s="114" t="s">
        <v>407</v>
      </c>
      <c r="B328" s="116">
        <v>11</v>
      </c>
      <c r="C328" s="116" t="s">
        <v>217</v>
      </c>
      <c r="D328" s="116"/>
      <c r="E328" s="117"/>
      <c r="F328" s="116"/>
      <c r="G328" s="116"/>
      <c r="H328" s="117"/>
      <c r="I328" s="118">
        <f t="shared" si="16"/>
        <v>3095</v>
      </c>
      <c r="J328" s="118">
        <f t="shared" si="16"/>
        <v>3095</v>
      </c>
    </row>
    <row r="329" spans="1:10" s="143" customFormat="1" ht="94.5" x14ac:dyDescent="0.25">
      <c r="A329" s="88" t="s">
        <v>598</v>
      </c>
      <c r="B329" s="116" t="s">
        <v>161</v>
      </c>
      <c r="C329" s="116" t="s">
        <v>217</v>
      </c>
      <c r="D329" s="116" t="s">
        <v>179</v>
      </c>
      <c r="E329" s="117">
        <v>0</v>
      </c>
      <c r="F329" s="116" t="s">
        <v>150</v>
      </c>
      <c r="G329" s="116" t="s">
        <v>148</v>
      </c>
      <c r="H329" s="117"/>
      <c r="I329" s="118">
        <f t="shared" si="16"/>
        <v>3095</v>
      </c>
      <c r="J329" s="118">
        <f t="shared" si="16"/>
        <v>3095</v>
      </c>
    </row>
    <row r="330" spans="1:10" s="143" customFormat="1" ht="94.5" x14ac:dyDescent="0.25">
      <c r="A330" s="88" t="s">
        <v>408</v>
      </c>
      <c r="B330" s="116" t="s">
        <v>161</v>
      </c>
      <c r="C330" s="116" t="s">
        <v>217</v>
      </c>
      <c r="D330" s="116" t="s">
        <v>179</v>
      </c>
      <c r="E330" s="117">
        <v>4</v>
      </c>
      <c r="F330" s="116" t="s">
        <v>150</v>
      </c>
      <c r="G330" s="116" t="s">
        <v>148</v>
      </c>
      <c r="H330" s="117"/>
      <c r="I330" s="118">
        <f>I331+I333+I335</f>
        <v>3095</v>
      </c>
      <c r="J330" s="118">
        <f>J331+J333+J335</f>
        <v>3095</v>
      </c>
    </row>
    <row r="331" spans="1:10" s="143" customFormat="1" ht="31.5" x14ac:dyDescent="0.25">
      <c r="A331" s="88" t="s">
        <v>409</v>
      </c>
      <c r="B331" s="116" t="s">
        <v>161</v>
      </c>
      <c r="C331" s="116" t="s">
        <v>217</v>
      </c>
      <c r="D331" s="116" t="s">
        <v>179</v>
      </c>
      <c r="E331" s="117">
        <v>4</v>
      </c>
      <c r="F331" s="116" t="s">
        <v>150</v>
      </c>
      <c r="G331" s="116" t="s">
        <v>410</v>
      </c>
      <c r="H331" s="117"/>
      <c r="I331" s="118">
        <f>I332</f>
        <v>275</v>
      </c>
      <c r="J331" s="118">
        <f>J332</f>
        <v>275</v>
      </c>
    </row>
    <row r="332" spans="1:10" s="143" customFormat="1" ht="63" x14ac:dyDescent="0.25">
      <c r="A332" s="88" t="s">
        <v>156</v>
      </c>
      <c r="B332" s="116" t="s">
        <v>161</v>
      </c>
      <c r="C332" s="116" t="s">
        <v>217</v>
      </c>
      <c r="D332" s="116" t="s">
        <v>179</v>
      </c>
      <c r="E332" s="117">
        <v>4</v>
      </c>
      <c r="F332" s="116" t="s">
        <v>150</v>
      </c>
      <c r="G332" s="116" t="s">
        <v>410</v>
      </c>
      <c r="H332" s="117">
        <v>240</v>
      </c>
      <c r="I332" s="118">
        <f>'Приложение 11'!J318</f>
        <v>275</v>
      </c>
      <c r="J332" s="118">
        <f>'Приложение 11'!K318</f>
        <v>275</v>
      </c>
    </row>
    <row r="333" spans="1:10" s="143" customFormat="1" ht="31.5" x14ac:dyDescent="0.25">
      <c r="A333" s="88" t="s">
        <v>340</v>
      </c>
      <c r="B333" s="116" t="s">
        <v>161</v>
      </c>
      <c r="C333" s="116" t="s">
        <v>217</v>
      </c>
      <c r="D333" s="116" t="s">
        <v>179</v>
      </c>
      <c r="E333" s="117">
        <v>4</v>
      </c>
      <c r="F333" s="116" t="s">
        <v>150</v>
      </c>
      <c r="G333" s="116" t="s">
        <v>341</v>
      </c>
      <c r="H333" s="117"/>
      <c r="I333" s="118">
        <f>I334</f>
        <v>1320</v>
      </c>
      <c r="J333" s="118">
        <f>J334</f>
        <v>1320</v>
      </c>
    </row>
    <row r="334" spans="1:10" s="143" customFormat="1" ht="63" x14ac:dyDescent="0.25">
      <c r="A334" s="88" t="s">
        <v>156</v>
      </c>
      <c r="B334" s="116" t="s">
        <v>161</v>
      </c>
      <c r="C334" s="116" t="s">
        <v>217</v>
      </c>
      <c r="D334" s="116" t="s">
        <v>179</v>
      </c>
      <c r="E334" s="117">
        <v>4</v>
      </c>
      <c r="F334" s="116" t="s">
        <v>150</v>
      </c>
      <c r="G334" s="116" t="s">
        <v>341</v>
      </c>
      <c r="H334" s="117">
        <v>240</v>
      </c>
      <c r="I334" s="118">
        <f>'Приложение 11'!J320</f>
        <v>1320</v>
      </c>
      <c r="J334" s="118">
        <f>'Приложение 11'!K320</f>
        <v>1320</v>
      </c>
    </row>
    <row r="335" spans="1:10" s="143" customFormat="1" ht="31.5" x14ac:dyDescent="0.25">
      <c r="A335" s="88" t="s">
        <v>411</v>
      </c>
      <c r="B335" s="116" t="s">
        <v>161</v>
      </c>
      <c r="C335" s="116" t="s">
        <v>217</v>
      </c>
      <c r="D335" s="116" t="s">
        <v>179</v>
      </c>
      <c r="E335" s="117">
        <v>4</v>
      </c>
      <c r="F335" s="116" t="s">
        <v>150</v>
      </c>
      <c r="G335" s="116" t="s">
        <v>412</v>
      </c>
      <c r="H335" s="117"/>
      <c r="I335" s="118">
        <f>I336</f>
        <v>1500</v>
      </c>
      <c r="J335" s="118">
        <f>J336</f>
        <v>1500</v>
      </c>
    </row>
    <row r="336" spans="1:10" s="143" customFormat="1" ht="63" x14ac:dyDescent="0.25">
      <c r="A336" s="88" t="s">
        <v>156</v>
      </c>
      <c r="B336" s="116" t="s">
        <v>161</v>
      </c>
      <c r="C336" s="116" t="s">
        <v>217</v>
      </c>
      <c r="D336" s="116" t="s">
        <v>179</v>
      </c>
      <c r="E336" s="117">
        <v>4</v>
      </c>
      <c r="F336" s="116" t="s">
        <v>150</v>
      </c>
      <c r="G336" s="116" t="s">
        <v>412</v>
      </c>
      <c r="H336" s="117">
        <v>240</v>
      </c>
      <c r="I336" s="118">
        <f>'Приложение 11'!J322</f>
        <v>1500</v>
      </c>
      <c r="J336" s="118">
        <f>'Приложение 11'!K322</f>
        <v>1500</v>
      </c>
    </row>
    <row r="337" spans="1:10" s="143" customFormat="1" ht="15.75" x14ac:dyDescent="0.25">
      <c r="A337" s="125" t="s">
        <v>436</v>
      </c>
      <c r="B337" s="116" t="s">
        <v>284</v>
      </c>
      <c r="C337" s="116"/>
      <c r="D337" s="116"/>
      <c r="E337" s="117"/>
      <c r="F337" s="116"/>
      <c r="G337" s="116"/>
      <c r="H337" s="117"/>
      <c r="I337" s="118">
        <f t="shared" ref="I337:J341" si="17">I338</f>
        <v>250</v>
      </c>
      <c r="J337" s="118">
        <f t="shared" si="17"/>
        <v>250</v>
      </c>
    </row>
    <row r="338" spans="1:10" s="143" customFormat="1" ht="31.5" x14ac:dyDescent="0.25">
      <c r="A338" s="114" t="s">
        <v>413</v>
      </c>
      <c r="B338" s="116" t="s">
        <v>284</v>
      </c>
      <c r="C338" s="116" t="s">
        <v>213</v>
      </c>
      <c r="D338" s="116"/>
      <c r="E338" s="117"/>
      <c r="F338" s="116"/>
      <c r="G338" s="116"/>
      <c r="H338" s="117"/>
      <c r="I338" s="118">
        <f t="shared" si="17"/>
        <v>250</v>
      </c>
      <c r="J338" s="118">
        <f t="shared" si="17"/>
        <v>250</v>
      </c>
    </row>
    <row r="339" spans="1:10" s="144" customFormat="1" ht="110.25" x14ac:dyDescent="0.25">
      <c r="A339" s="88" t="s">
        <v>593</v>
      </c>
      <c r="B339" s="116" t="s">
        <v>284</v>
      </c>
      <c r="C339" s="116" t="s">
        <v>213</v>
      </c>
      <c r="D339" s="116" t="s">
        <v>161</v>
      </c>
      <c r="E339" s="117">
        <v>0</v>
      </c>
      <c r="F339" s="116" t="s">
        <v>150</v>
      </c>
      <c r="G339" s="116" t="s">
        <v>148</v>
      </c>
      <c r="H339" s="117"/>
      <c r="I339" s="118">
        <f t="shared" si="17"/>
        <v>250</v>
      </c>
      <c r="J339" s="118">
        <f t="shared" si="17"/>
        <v>250</v>
      </c>
    </row>
    <row r="340" spans="1:10" s="143" customFormat="1" ht="47.25" x14ac:dyDescent="0.25">
      <c r="A340" s="88" t="s">
        <v>162</v>
      </c>
      <c r="B340" s="116" t="s">
        <v>284</v>
      </c>
      <c r="C340" s="116" t="s">
        <v>213</v>
      </c>
      <c r="D340" s="116" t="s">
        <v>161</v>
      </c>
      <c r="E340" s="116" t="s">
        <v>147</v>
      </c>
      <c r="F340" s="116" t="s">
        <v>141</v>
      </c>
      <c r="G340" s="116" t="s">
        <v>148</v>
      </c>
      <c r="H340" s="116"/>
      <c r="I340" s="118">
        <f t="shared" si="17"/>
        <v>250</v>
      </c>
      <c r="J340" s="118">
        <f t="shared" si="17"/>
        <v>250</v>
      </c>
    </row>
    <row r="341" spans="1:10" s="143" customFormat="1" ht="47.25" x14ac:dyDescent="0.25">
      <c r="A341" s="88" t="s">
        <v>162</v>
      </c>
      <c r="B341" s="116" t="s">
        <v>284</v>
      </c>
      <c r="C341" s="116" t="s">
        <v>213</v>
      </c>
      <c r="D341" s="116" t="s">
        <v>161</v>
      </c>
      <c r="E341" s="116" t="s">
        <v>147</v>
      </c>
      <c r="F341" s="116" t="s">
        <v>141</v>
      </c>
      <c r="G341" s="116" t="s">
        <v>163</v>
      </c>
      <c r="H341" s="116"/>
      <c r="I341" s="118">
        <f t="shared" si="17"/>
        <v>250</v>
      </c>
      <c r="J341" s="118">
        <f t="shared" si="17"/>
        <v>250</v>
      </c>
    </row>
    <row r="342" spans="1:10" s="143" customFormat="1" ht="63" x14ac:dyDescent="0.25">
      <c r="A342" s="88" t="s">
        <v>156</v>
      </c>
      <c r="B342" s="116" t="s">
        <v>284</v>
      </c>
      <c r="C342" s="116" t="s">
        <v>213</v>
      </c>
      <c r="D342" s="116" t="s">
        <v>161</v>
      </c>
      <c r="E342" s="116" t="s">
        <v>147</v>
      </c>
      <c r="F342" s="116" t="s">
        <v>141</v>
      </c>
      <c r="G342" s="116" t="s">
        <v>163</v>
      </c>
      <c r="H342" s="116" t="s">
        <v>164</v>
      </c>
      <c r="I342" s="118">
        <f>'Приложение 11'!J328</f>
        <v>250</v>
      </c>
      <c r="J342" s="118">
        <f>'Приложение 11'!K328</f>
        <v>250</v>
      </c>
    </row>
    <row r="343" spans="1:10" s="143" customFormat="1" ht="15.75" x14ac:dyDescent="0.25">
      <c r="A343" s="131" t="s">
        <v>414</v>
      </c>
      <c r="B343" s="132"/>
      <c r="C343" s="89"/>
      <c r="D343" s="132"/>
      <c r="E343" s="89"/>
      <c r="F343" s="132"/>
      <c r="G343" s="133"/>
      <c r="H343" s="133"/>
      <c r="I343" s="124">
        <f>I14+I121+I127+I162+I189+I265+I277+I317+I327+I337</f>
        <v>95432.8</v>
      </c>
      <c r="J343" s="124">
        <f>J14+J121+J127+J162+J189+J265+J277+J317+J327+J337</f>
        <v>94928.7</v>
      </c>
    </row>
    <row r="344" spans="1:10" s="143" customFormat="1" x14ac:dyDescent="0.25">
      <c r="A344" s="90"/>
      <c r="B344" s="76"/>
      <c r="C344" s="77"/>
      <c r="D344" s="76"/>
      <c r="E344" s="77"/>
      <c r="F344" s="76"/>
      <c r="G344" s="76"/>
      <c r="H344" s="76" t="s">
        <v>141</v>
      </c>
      <c r="I344" s="92">
        <f>I14</f>
        <v>12642.599999999999</v>
      </c>
      <c r="J344" s="92">
        <f>J14</f>
        <v>12732.7</v>
      </c>
    </row>
    <row r="345" spans="1:10" s="143" customFormat="1" x14ac:dyDescent="0.25">
      <c r="A345" s="90"/>
      <c r="B345" s="76"/>
      <c r="C345" s="77"/>
      <c r="D345" s="76"/>
      <c r="E345" s="77"/>
      <c r="F345" s="76"/>
      <c r="G345" s="76"/>
      <c r="H345" s="76" t="s">
        <v>213</v>
      </c>
      <c r="I345" s="91">
        <f>I121</f>
        <v>441.2</v>
      </c>
      <c r="J345" s="91">
        <f>J121</f>
        <v>454.4</v>
      </c>
    </row>
    <row r="346" spans="1:10" s="144" customFormat="1" x14ac:dyDescent="0.25">
      <c r="A346" s="90"/>
      <c r="B346" s="76"/>
      <c r="C346" s="77"/>
      <c r="D346" s="76"/>
      <c r="E346" s="77"/>
      <c r="F346" s="76"/>
      <c r="G346" s="76"/>
      <c r="H346" s="76" t="s">
        <v>145</v>
      </c>
      <c r="I346" s="91">
        <f>I127</f>
        <v>728.8</v>
      </c>
      <c r="J346" s="91">
        <f>J127</f>
        <v>559.9</v>
      </c>
    </row>
    <row r="347" spans="1:10" s="144" customFormat="1" x14ac:dyDescent="0.25">
      <c r="A347" s="90"/>
      <c r="B347" s="76"/>
      <c r="C347" s="77"/>
      <c r="D347" s="76"/>
      <c r="E347" s="77"/>
      <c r="F347" s="76"/>
      <c r="G347" s="76"/>
      <c r="H347" s="76" t="s">
        <v>159</v>
      </c>
      <c r="I347" s="91">
        <f>I162</f>
        <v>15784.300000000001</v>
      </c>
      <c r="J347" s="91">
        <f>J162</f>
        <v>15865.800000000001</v>
      </c>
    </row>
    <row r="348" spans="1:10" s="144" customFormat="1" x14ac:dyDescent="0.25">
      <c r="A348" s="90"/>
      <c r="B348" s="76"/>
      <c r="C348" s="77"/>
      <c r="D348" s="76"/>
      <c r="E348" s="77"/>
      <c r="F348" s="76"/>
      <c r="G348" s="76"/>
      <c r="H348" s="76" t="s">
        <v>217</v>
      </c>
      <c r="I348" s="91">
        <f>I189</f>
        <v>44455.1</v>
      </c>
      <c r="J348" s="91">
        <f>J189</f>
        <v>43365.7</v>
      </c>
    </row>
    <row r="349" spans="1:10" s="144" customFormat="1" x14ac:dyDescent="0.25">
      <c r="A349" s="90"/>
      <c r="B349" s="76"/>
      <c r="C349" s="77"/>
      <c r="D349" s="76"/>
      <c r="E349" s="77"/>
      <c r="F349" s="76"/>
      <c r="G349" s="76"/>
      <c r="H349" s="76" t="s">
        <v>184</v>
      </c>
      <c r="I349" s="91">
        <f>I265</f>
        <v>130</v>
      </c>
      <c r="J349" s="91">
        <f>J265</f>
        <v>130</v>
      </c>
    </row>
    <row r="350" spans="1:10" s="144" customFormat="1" x14ac:dyDescent="0.25">
      <c r="A350" s="90"/>
      <c r="B350" s="76"/>
      <c r="C350" s="77"/>
      <c r="D350" s="76"/>
      <c r="E350" s="77"/>
      <c r="F350" s="76"/>
      <c r="G350" s="76"/>
      <c r="H350" s="76" t="s">
        <v>219</v>
      </c>
      <c r="I350" s="91">
        <f>I277</f>
        <v>17355.8</v>
      </c>
      <c r="J350" s="91">
        <f>J277</f>
        <v>17925.2</v>
      </c>
    </row>
    <row r="351" spans="1:10" s="144" customFormat="1" x14ac:dyDescent="0.25">
      <c r="A351" s="90"/>
      <c r="B351" s="76"/>
      <c r="C351" s="77"/>
      <c r="D351" s="76"/>
      <c r="E351" s="77"/>
      <c r="F351" s="76"/>
      <c r="G351" s="76"/>
      <c r="H351" s="76" t="s">
        <v>279</v>
      </c>
      <c r="I351" s="91">
        <f>I317</f>
        <v>550</v>
      </c>
      <c r="J351" s="91">
        <f>J317</f>
        <v>550</v>
      </c>
    </row>
    <row r="352" spans="1:10" s="144" customFormat="1" x14ac:dyDescent="0.25">
      <c r="A352" s="90"/>
      <c r="B352" s="76"/>
      <c r="C352" s="77"/>
      <c r="D352" s="76"/>
      <c r="E352" s="77"/>
      <c r="F352" s="76"/>
      <c r="G352" s="76"/>
      <c r="H352" s="76" t="s">
        <v>161</v>
      </c>
      <c r="I352" s="91">
        <f>I327</f>
        <v>3095</v>
      </c>
      <c r="J352" s="91">
        <f>J327</f>
        <v>3095</v>
      </c>
    </row>
    <row r="353" spans="1:27" s="144" customFormat="1" x14ac:dyDescent="0.25">
      <c r="A353" s="90"/>
      <c r="B353" s="76"/>
      <c r="C353" s="77"/>
      <c r="D353" s="76"/>
      <c r="E353" s="77"/>
      <c r="F353" s="76"/>
      <c r="G353" s="76"/>
      <c r="H353" s="76" t="s">
        <v>284</v>
      </c>
      <c r="I353" s="91">
        <f>I337</f>
        <v>250</v>
      </c>
      <c r="J353" s="91">
        <f>J337</f>
        <v>250</v>
      </c>
    </row>
    <row r="354" spans="1:27" s="144" customFormat="1" x14ac:dyDescent="0.25">
      <c r="A354" s="90"/>
      <c r="B354" s="76"/>
      <c r="C354" s="77"/>
      <c r="D354" s="76"/>
      <c r="E354" s="77"/>
      <c r="F354" s="76"/>
      <c r="G354" s="76"/>
      <c r="H354" s="76" t="s">
        <v>249</v>
      </c>
      <c r="I354" s="91">
        <v>2450</v>
      </c>
      <c r="J354" s="75">
        <v>5122.3999999999996</v>
      </c>
    </row>
    <row r="355" spans="1:27" s="144" customFormat="1" x14ac:dyDescent="0.25">
      <c r="A355" s="90"/>
      <c r="B355" s="76"/>
      <c r="C355" s="77"/>
      <c r="D355" s="76"/>
      <c r="E355" s="77"/>
      <c r="F355" s="76"/>
      <c r="G355" s="76"/>
      <c r="H355" s="77" t="s">
        <v>439</v>
      </c>
      <c r="I355" s="91">
        <f>SUM(I344:I354)</f>
        <v>97882.8</v>
      </c>
      <c r="J355" s="91">
        <f>SUM(J344:J354)</f>
        <v>100051.09999999999</v>
      </c>
      <c r="K355" s="265">
        <f>I343+I354-I356</f>
        <v>0</v>
      </c>
      <c r="L355" s="265">
        <f>J343+J354-J356</f>
        <v>0</v>
      </c>
    </row>
    <row r="356" spans="1:27" s="144" customFormat="1" x14ac:dyDescent="0.25">
      <c r="A356" s="90"/>
      <c r="B356" s="76"/>
      <c r="C356" s="77"/>
      <c r="D356" s="76"/>
      <c r="E356" s="77"/>
      <c r="F356" s="76"/>
      <c r="G356" s="76"/>
      <c r="H356" s="77" t="s">
        <v>415</v>
      </c>
      <c r="I356" s="91">
        <f>'Приложение 5'!C34</f>
        <v>97882.8</v>
      </c>
      <c r="J356" s="91">
        <f>'Приложение 5'!D34</f>
        <v>100051.09999999999</v>
      </c>
    </row>
    <row r="357" spans="1:27" s="144" customFormat="1" x14ac:dyDescent="0.25">
      <c r="A357" s="90"/>
      <c r="B357" s="76"/>
      <c r="C357" s="77"/>
      <c r="D357" s="76"/>
      <c r="E357" s="77"/>
      <c r="F357" s="76"/>
      <c r="G357" s="76"/>
      <c r="H357" s="77"/>
      <c r="I357" s="91">
        <f>I356-I355</f>
        <v>0</v>
      </c>
      <c r="J357" s="91">
        <f>J356-J355</f>
        <v>0</v>
      </c>
    </row>
    <row r="358" spans="1:27" s="144" customFormat="1" x14ac:dyDescent="0.25">
      <c r="A358" s="90"/>
      <c r="B358" s="76"/>
      <c r="C358" s="77"/>
      <c r="D358" s="76"/>
      <c r="E358" s="77"/>
      <c r="F358" s="76"/>
      <c r="G358" s="76"/>
      <c r="H358" s="77" t="s">
        <v>416</v>
      </c>
      <c r="I358" s="91">
        <f>I24+I60+I71+I93+I95+I99+I129+I154+I158+I164+I184+I191+I208+I239+I248+I254+I267+I271+I279+I288+I296+I309+I329+I339</f>
        <v>82371.899999999994</v>
      </c>
      <c r="J358" s="91">
        <f>J24+J60+J71+J93+J95+J99+J129+J154+J158+J164+J184+J191+J208+J239+J248+J254+J267+J271+J279+J288+J296+J309+J329+J339</f>
        <v>81803.5</v>
      </c>
    </row>
    <row r="359" spans="1:27" s="77" customFormat="1" x14ac:dyDescent="0.25">
      <c r="A359" s="90"/>
      <c r="B359" s="76"/>
      <c r="D359" s="76"/>
      <c r="F359" s="76"/>
      <c r="G359" s="76"/>
      <c r="I359" s="92"/>
      <c r="J359" s="95"/>
      <c r="K359" s="75"/>
      <c r="L359" s="75"/>
      <c r="M359" s="75"/>
      <c r="N359" s="75"/>
      <c r="O359" s="75"/>
      <c r="P359" s="75"/>
      <c r="Q359" s="75"/>
      <c r="R359" s="75"/>
      <c r="S359" s="75"/>
      <c r="T359" s="75"/>
      <c r="U359" s="75"/>
      <c r="V359" s="75"/>
      <c r="W359" s="75"/>
      <c r="X359" s="75"/>
      <c r="Y359" s="75"/>
      <c r="Z359" s="75"/>
      <c r="AA359" s="75"/>
    </row>
    <row r="360" spans="1:27" s="77" customFormat="1" x14ac:dyDescent="0.25">
      <c r="A360" s="90"/>
      <c r="B360" s="76"/>
      <c r="D360" s="76"/>
      <c r="F360" s="76"/>
      <c r="G360" s="76"/>
      <c r="I360" s="92"/>
      <c r="J360" s="95"/>
      <c r="K360" s="75"/>
      <c r="L360" s="75"/>
      <c r="M360" s="75"/>
      <c r="N360" s="75"/>
      <c r="O360" s="75"/>
      <c r="P360" s="75"/>
      <c r="Q360" s="75"/>
      <c r="R360" s="75"/>
      <c r="S360" s="75"/>
      <c r="T360" s="75"/>
      <c r="U360" s="75"/>
      <c r="V360" s="75"/>
      <c r="W360" s="75"/>
      <c r="X360" s="75"/>
      <c r="Y360" s="75"/>
      <c r="Z360" s="75"/>
      <c r="AA360" s="75"/>
    </row>
    <row r="361" spans="1:27" s="77" customFormat="1" x14ac:dyDescent="0.25">
      <c r="A361" s="90"/>
      <c r="B361" s="76"/>
      <c r="D361" s="76"/>
      <c r="F361" s="76"/>
      <c r="G361" s="76"/>
      <c r="I361" s="92"/>
      <c r="J361" s="95"/>
      <c r="K361" s="75"/>
      <c r="L361" s="75"/>
      <c r="M361" s="75"/>
      <c r="N361" s="75"/>
      <c r="O361" s="75"/>
      <c r="P361" s="75"/>
      <c r="Q361" s="75"/>
      <c r="R361" s="75"/>
      <c r="S361" s="75"/>
      <c r="T361" s="75"/>
      <c r="U361" s="75"/>
      <c r="V361" s="75"/>
      <c r="W361" s="75"/>
      <c r="X361" s="75"/>
      <c r="Y361" s="75"/>
      <c r="Z361" s="75"/>
      <c r="AA361" s="75"/>
    </row>
    <row r="362" spans="1:27" s="77" customFormat="1" x14ac:dyDescent="0.25">
      <c r="A362" s="90"/>
      <c r="B362" s="76"/>
      <c r="D362" s="76"/>
      <c r="F362" s="76"/>
      <c r="G362" s="76"/>
      <c r="I362" s="92"/>
      <c r="J362" s="95"/>
      <c r="K362" s="75"/>
      <c r="L362" s="75"/>
      <c r="M362" s="75"/>
      <c r="N362" s="75"/>
      <c r="O362" s="75"/>
      <c r="P362" s="75"/>
      <c r="Q362" s="75"/>
      <c r="R362" s="75"/>
      <c r="S362" s="75"/>
      <c r="T362" s="75"/>
      <c r="U362" s="75"/>
      <c r="V362" s="75"/>
      <c r="W362" s="75"/>
      <c r="X362" s="75"/>
      <c r="Y362" s="75"/>
      <c r="Z362" s="75"/>
      <c r="AA362" s="75"/>
    </row>
    <row r="363" spans="1:27" s="77" customFormat="1" x14ac:dyDescent="0.25">
      <c r="A363" s="90"/>
      <c r="B363" s="76"/>
      <c r="D363" s="76"/>
      <c r="F363" s="76"/>
      <c r="G363" s="76"/>
      <c r="I363" s="92"/>
      <c r="J363" s="95"/>
      <c r="K363" s="75"/>
      <c r="L363" s="75"/>
      <c r="M363" s="75"/>
      <c r="N363" s="75"/>
      <c r="O363" s="75"/>
      <c r="P363" s="75"/>
      <c r="Q363" s="75"/>
      <c r="R363" s="75"/>
      <c r="S363" s="75"/>
      <c r="T363" s="75"/>
      <c r="U363" s="75"/>
      <c r="V363" s="75"/>
      <c r="W363" s="75"/>
      <c r="X363" s="75"/>
      <c r="Y363" s="75"/>
      <c r="Z363" s="75"/>
      <c r="AA363" s="75"/>
    </row>
    <row r="364" spans="1:27" s="77" customFormat="1" x14ac:dyDescent="0.25">
      <c r="A364" s="90"/>
      <c r="B364" s="76"/>
      <c r="D364" s="76"/>
      <c r="F364" s="76"/>
      <c r="G364" s="76"/>
      <c r="I364" s="92"/>
      <c r="J364" s="95"/>
      <c r="K364" s="75"/>
      <c r="L364" s="75"/>
      <c r="M364" s="75"/>
      <c r="N364" s="75"/>
      <c r="O364" s="75"/>
      <c r="P364" s="75"/>
      <c r="Q364" s="75"/>
      <c r="R364" s="75"/>
      <c r="S364" s="75"/>
      <c r="T364" s="75"/>
      <c r="U364" s="75"/>
      <c r="V364" s="75"/>
      <c r="W364" s="75"/>
      <c r="X364" s="75"/>
      <c r="Y364" s="75"/>
      <c r="Z364" s="75"/>
      <c r="AA364" s="75"/>
    </row>
    <row r="365" spans="1:27" s="77" customFormat="1" x14ac:dyDescent="0.25">
      <c r="A365" s="90"/>
      <c r="B365" s="76"/>
      <c r="D365" s="76"/>
      <c r="F365" s="76"/>
      <c r="G365" s="76"/>
      <c r="I365" s="92"/>
      <c r="J365" s="95"/>
      <c r="K365" s="75"/>
      <c r="L365" s="75"/>
      <c r="M365" s="75"/>
      <c r="N365" s="75"/>
      <c r="O365" s="75"/>
      <c r="P365" s="75"/>
      <c r="Q365" s="75"/>
      <c r="R365" s="75"/>
      <c r="S365" s="75"/>
      <c r="T365" s="75"/>
      <c r="U365" s="75"/>
      <c r="V365" s="75"/>
      <c r="W365" s="75"/>
      <c r="X365" s="75"/>
      <c r="Y365" s="75"/>
      <c r="Z365" s="75"/>
      <c r="AA365" s="75"/>
    </row>
    <row r="366" spans="1:27" s="77" customFormat="1" x14ac:dyDescent="0.25">
      <c r="A366" s="90"/>
      <c r="B366" s="76"/>
      <c r="D366" s="76"/>
      <c r="F366" s="76"/>
      <c r="G366" s="76"/>
      <c r="I366" s="92"/>
      <c r="J366" s="95"/>
      <c r="K366" s="75"/>
      <c r="L366" s="75"/>
      <c r="M366" s="75"/>
      <c r="N366" s="75"/>
      <c r="O366" s="75"/>
      <c r="P366" s="75"/>
      <c r="Q366" s="75"/>
      <c r="R366" s="75"/>
      <c r="S366" s="75"/>
      <c r="T366" s="75"/>
      <c r="U366" s="75"/>
      <c r="V366" s="75"/>
      <c r="W366" s="75"/>
      <c r="X366" s="75"/>
      <c r="Y366" s="75"/>
      <c r="Z366" s="75"/>
      <c r="AA366" s="75"/>
    </row>
    <row r="367" spans="1:27" s="77" customFormat="1" x14ac:dyDescent="0.25">
      <c r="A367" s="90"/>
      <c r="B367" s="76"/>
      <c r="D367" s="76"/>
      <c r="F367" s="76"/>
      <c r="G367" s="76"/>
      <c r="I367" s="92"/>
      <c r="J367" s="95"/>
      <c r="K367" s="75"/>
      <c r="L367" s="75"/>
      <c r="M367" s="75"/>
      <c r="N367" s="75"/>
      <c r="O367" s="75"/>
      <c r="P367" s="75"/>
      <c r="Q367" s="75"/>
      <c r="R367" s="75"/>
      <c r="S367" s="75"/>
      <c r="T367" s="75"/>
      <c r="U367" s="75"/>
      <c r="V367" s="75"/>
      <c r="W367" s="75"/>
      <c r="X367" s="75"/>
      <c r="Y367" s="75"/>
      <c r="Z367" s="75"/>
      <c r="AA367" s="75"/>
    </row>
    <row r="368" spans="1:27" s="77" customFormat="1" x14ac:dyDescent="0.25">
      <c r="A368" s="90"/>
      <c r="B368" s="76"/>
      <c r="D368" s="76"/>
      <c r="F368" s="76"/>
      <c r="G368" s="76"/>
      <c r="I368" s="92"/>
      <c r="J368" s="95"/>
      <c r="K368" s="75"/>
      <c r="L368" s="75"/>
      <c r="M368" s="75"/>
      <c r="N368" s="75"/>
      <c r="O368" s="75"/>
      <c r="P368" s="75"/>
      <c r="Q368" s="75"/>
      <c r="R368" s="75"/>
      <c r="S368" s="75"/>
      <c r="T368" s="75"/>
      <c r="U368" s="75"/>
      <c r="V368" s="75"/>
      <c r="W368" s="75"/>
      <c r="X368" s="75"/>
      <c r="Y368" s="75"/>
      <c r="Z368" s="75"/>
      <c r="AA368" s="75"/>
    </row>
    <row r="369" spans="1:27" s="77" customFormat="1" x14ac:dyDescent="0.25">
      <c r="A369" s="90"/>
      <c r="B369" s="76"/>
      <c r="D369" s="76"/>
      <c r="F369" s="76"/>
      <c r="G369" s="76"/>
      <c r="I369" s="92"/>
      <c r="J369" s="95"/>
      <c r="K369" s="75"/>
      <c r="L369" s="75"/>
      <c r="M369" s="75"/>
      <c r="N369" s="75"/>
      <c r="O369" s="75"/>
      <c r="P369" s="75"/>
      <c r="Q369" s="75"/>
      <c r="R369" s="75"/>
      <c r="S369" s="75"/>
      <c r="T369" s="75"/>
      <c r="U369" s="75"/>
      <c r="V369" s="75"/>
      <c r="W369" s="75"/>
      <c r="X369" s="75"/>
      <c r="Y369" s="75"/>
      <c r="Z369" s="75"/>
      <c r="AA369" s="75"/>
    </row>
    <row r="370" spans="1:27" s="77" customFormat="1" x14ac:dyDescent="0.25">
      <c r="A370" s="90"/>
      <c r="B370" s="76"/>
      <c r="D370" s="76"/>
      <c r="F370" s="76"/>
      <c r="G370" s="76"/>
      <c r="I370" s="92"/>
      <c r="J370" s="95"/>
      <c r="K370" s="75"/>
      <c r="L370" s="75"/>
      <c r="M370" s="75"/>
      <c r="N370" s="75"/>
      <c r="O370" s="75"/>
      <c r="P370" s="75"/>
      <c r="Q370" s="75"/>
      <c r="R370" s="75"/>
      <c r="S370" s="75"/>
      <c r="T370" s="75"/>
      <c r="U370" s="75"/>
      <c r="V370" s="75"/>
      <c r="W370" s="75"/>
      <c r="X370" s="75"/>
      <c r="Y370" s="75"/>
      <c r="Z370" s="75"/>
      <c r="AA370" s="75"/>
    </row>
    <row r="371" spans="1:27" s="77" customFormat="1" x14ac:dyDescent="0.25">
      <c r="A371" s="90"/>
      <c r="B371" s="76"/>
      <c r="D371" s="76"/>
      <c r="F371" s="76"/>
      <c r="G371" s="76"/>
      <c r="I371" s="92"/>
      <c r="J371" s="95"/>
      <c r="K371" s="75"/>
      <c r="L371" s="75"/>
      <c r="M371" s="75"/>
      <c r="N371" s="75"/>
      <c r="O371" s="75"/>
      <c r="P371" s="75"/>
      <c r="Q371" s="75"/>
      <c r="R371" s="75"/>
      <c r="S371" s="75"/>
      <c r="T371" s="75"/>
      <c r="U371" s="75"/>
      <c r="V371" s="75"/>
      <c r="W371" s="75"/>
      <c r="X371" s="75"/>
      <c r="Y371" s="75"/>
      <c r="Z371" s="75"/>
      <c r="AA371" s="75"/>
    </row>
    <row r="372" spans="1:27" s="77" customFormat="1" x14ac:dyDescent="0.25">
      <c r="A372" s="90"/>
      <c r="B372" s="76"/>
      <c r="D372" s="76"/>
      <c r="F372" s="76"/>
      <c r="G372" s="76"/>
      <c r="I372" s="92"/>
      <c r="J372" s="95"/>
      <c r="K372" s="75"/>
      <c r="L372" s="75"/>
      <c r="M372" s="75"/>
      <c r="N372" s="75"/>
      <c r="O372" s="75"/>
      <c r="P372" s="75"/>
      <c r="Q372" s="75"/>
      <c r="R372" s="75"/>
      <c r="S372" s="75"/>
      <c r="T372" s="75"/>
      <c r="U372" s="75"/>
      <c r="V372" s="75"/>
      <c r="W372" s="75"/>
      <c r="X372" s="75"/>
      <c r="Y372" s="75"/>
      <c r="Z372" s="75"/>
      <c r="AA372" s="75"/>
    </row>
    <row r="373" spans="1:27" s="77" customFormat="1" x14ac:dyDescent="0.25">
      <c r="A373" s="90"/>
      <c r="B373" s="76"/>
      <c r="D373" s="76"/>
      <c r="F373" s="76"/>
      <c r="G373" s="76"/>
      <c r="I373" s="92"/>
      <c r="J373" s="95"/>
      <c r="K373" s="75"/>
      <c r="L373" s="75"/>
      <c r="M373" s="75"/>
      <c r="N373" s="75"/>
      <c r="O373" s="75"/>
      <c r="P373" s="75"/>
      <c r="Q373" s="75"/>
      <c r="R373" s="75"/>
      <c r="S373" s="75"/>
      <c r="T373" s="75"/>
      <c r="U373" s="75"/>
      <c r="V373" s="75"/>
      <c r="W373" s="75"/>
      <c r="X373" s="75"/>
      <c r="Y373" s="75"/>
      <c r="Z373" s="75"/>
      <c r="AA373" s="75"/>
    </row>
    <row r="374" spans="1:27" s="77" customFormat="1" x14ac:dyDescent="0.25">
      <c r="A374" s="90"/>
      <c r="B374" s="76"/>
      <c r="D374" s="76"/>
      <c r="F374" s="76"/>
      <c r="G374" s="76"/>
      <c r="I374" s="92"/>
      <c r="J374" s="95"/>
      <c r="K374" s="75"/>
      <c r="L374" s="75"/>
      <c r="M374" s="75"/>
      <c r="N374" s="75"/>
      <c r="O374" s="75"/>
      <c r="P374" s="75"/>
      <c r="Q374" s="75"/>
      <c r="R374" s="75"/>
      <c r="S374" s="75"/>
      <c r="T374" s="75"/>
      <c r="U374" s="75"/>
      <c r="V374" s="75"/>
      <c r="W374" s="75"/>
      <c r="X374" s="75"/>
      <c r="Y374" s="75"/>
      <c r="Z374" s="75"/>
      <c r="AA374" s="75"/>
    </row>
    <row r="375" spans="1:27" s="77" customFormat="1" x14ac:dyDescent="0.25">
      <c r="A375" s="90"/>
      <c r="B375" s="76"/>
      <c r="D375" s="76"/>
      <c r="F375" s="76"/>
      <c r="G375" s="76"/>
      <c r="I375" s="92"/>
      <c r="J375" s="95"/>
      <c r="K375" s="75"/>
      <c r="L375" s="75"/>
      <c r="M375" s="75"/>
      <c r="N375" s="75"/>
      <c r="O375" s="75"/>
      <c r="P375" s="75"/>
      <c r="Q375" s="75"/>
      <c r="R375" s="75"/>
      <c r="S375" s="75"/>
      <c r="T375" s="75"/>
      <c r="U375" s="75"/>
      <c r="V375" s="75"/>
      <c r="W375" s="75"/>
      <c r="X375" s="75"/>
      <c r="Y375" s="75"/>
      <c r="Z375" s="75"/>
      <c r="AA375" s="75"/>
    </row>
    <row r="376" spans="1:27" s="77" customFormat="1" x14ac:dyDescent="0.25">
      <c r="A376" s="90"/>
      <c r="B376" s="76"/>
      <c r="D376" s="76"/>
      <c r="F376" s="76"/>
      <c r="G376" s="76"/>
      <c r="I376" s="92"/>
      <c r="J376" s="95"/>
      <c r="K376" s="75"/>
      <c r="L376" s="75"/>
      <c r="M376" s="75"/>
      <c r="N376" s="75"/>
      <c r="O376" s="75"/>
      <c r="P376" s="75"/>
      <c r="Q376" s="75"/>
      <c r="R376" s="75"/>
      <c r="S376" s="75"/>
      <c r="T376" s="75"/>
      <c r="U376" s="75"/>
      <c r="V376" s="75"/>
      <c r="W376" s="75"/>
      <c r="X376" s="75"/>
      <c r="Y376" s="75"/>
      <c r="Z376" s="75"/>
      <c r="AA376" s="75"/>
    </row>
    <row r="377" spans="1:27" s="77" customFormat="1" x14ac:dyDescent="0.25">
      <c r="A377" s="90"/>
      <c r="B377" s="76"/>
      <c r="D377" s="76"/>
      <c r="F377" s="76"/>
      <c r="G377" s="76"/>
      <c r="I377" s="92"/>
      <c r="J377" s="95"/>
      <c r="K377" s="75"/>
      <c r="L377" s="75"/>
      <c r="M377" s="75"/>
      <c r="N377" s="75"/>
      <c r="O377" s="75"/>
      <c r="P377" s="75"/>
      <c r="Q377" s="75"/>
      <c r="R377" s="75"/>
      <c r="S377" s="75"/>
      <c r="T377" s="75"/>
      <c r="U377" s="75"/>
      <c r="V377" s="75"/>
      <c r="W377" s="75"/>
      <c r="X377" s="75"/>
      <c r="Y377" s="75"/>
      <c r="Z377" s="75"/>
      <c r="AA377" s="75"/>
    </row>
    <row r="378" spans="1:27" s="77" customFormat="1" x14ac:dyDescent="0.25">
      <c r="A378" s="90"/>
      <c r="B378" s="76"/>
      <c r="D378" s="76"/>
      <c r="F378" s="76"/>
      <c r="G378" s="76"/>
      <c r="I378" s="92"/>
      <c r="J378" s="95"/>
      <c r="K378" s="75"/>
      <c r="L378" s="75"/>
      <c r="M378" s="75"/>
      <c r="N378" s="75"/>
      <c r="O378" s="75"/>
      <c r="P378" s="75"/>
      <c r="Q378" s="75"/>
      <c r="R378" s="75"/>
      <c r="S378" s="75"/>
      <c r="T378" s="75"/>
      <c r="U378" s="75"/>
      <c r="V378" s="75"/>
      <c r="W378" s="75"/>
      <c r="X378" s="75"/>
      <c r="Y378" s="75"/>
      <c r="Z378" s="75"/>
      <c r="AA378" s="75"/>
    </row>
    <row r="379" spans="1:27" s="77" customFormat="1" x14ac:dyDescent="0.25">
      <c r="A379" s="90"/>
      <c r="B379" s="76"/>
      <c r="D379" s="76"/>
      <c r="F379" s="76"/>
      <c r="G379" s="76"/>
      <c r="I379" s="92"/>
      <c r="J379" s="95"/>
      <c r="K379" s="75"/>
      <c r="L379" s="75"/>
      <c r="M379" s="75"/>
      <c r="N379" s="75"/>
      <c r="O379" s="75"/>
      <c r="P379" s="75"/>
      <c r="Q379" s="75"/>
      <c r="R379" s="75"/>
      <c r="S379" s="75"/>
      <c r="T379" s="75"/>
      <c r="U379" s="75"/>
      <c r="V379" s="75"/>
      <c r="W379" s="75"/>
      <c r="X379" s="75"/>
      <c r="Y379" s="75"/>
      <c r="Z379" s="75"/>
      <c r="AA379" s="75"/>
    </row>
    <row r="380" spans="1:27" s="77" customFormat="1" x14ac:dyDescent="0.25">
      <c r="A380" s="90"/>
      <c r="B380" s="76"/>
      <c r="D380" s="76"/>
      <c r="F380" s="76"/>
      <c r="G380" s="76"/>
      <c r="I380" s="92"/>
      <c r="J380" s="95"/>
      <c r="K380" s="75"/>
      <c r="L380" s="75"/>
      <c r="M380" s="75"/>
      <c r="N380" s="75"/>
      <c r="O380" s="75"/>
      <c r="P380" s="75"/>
      <c r="Q380" s="75"/>
      <c r="R380" s="75"/>
      <c r="S380" s="75"/>
      <c r="T380" s="75"/>
      <c r="U380" s="75"/>
      <c r="V380" s="75"/>
      <c r="W380" s="75"/>
      <c r="X380" s="75"/>
      <c r="Y380" s="75"/>
      <c r="Z380" s="75"/>
      <c r="AA380" s="75"/>
    </row>
    <row r="381" spans="1:27" s="77" customFormat="1" x14ac:dyDescent="0.25">
      <c r="A381" s="90"/>
      <c r="B381" s="76"/>
      <c r="D381" s="76"/>
      <c r="F381" s="76"/>
      <c r="G381" s="76"/>
      <c r="I381" s="92"/>
      <c r="J381" s="95"/>
      <c r="K381" s="75"/>
      <c r="L381" s="75"/>
      <c r="M381" s="75"/>
      <c r="N381" s="75"/>
      <c r="O381" s="75"/>
      <c r="P381" s="75"/>
      <c r="Q381" s="75"/>
      <c r="R381" s="75"/>
      <c r="S381" s="75"/>
      <c r="T381" s="75"/>
      <c r="U381" s="75"/>
      <c r="V381" s="75"/>
      <c r="W381" s="75"/>
      <c r="X381" s="75"/>
      <c r="Y381" s="75"/>
      <c r="Z381" s="75"/>
      <c r="AA381" s="75"/>
    </row>
    <row r="382" spans="1:27" s="77" customFormat="1" x14ac:dyDescent="0.25">
      <c r="A382" s="90"/>
      <c r="B382" s="76"/>
      <c r="D382" s="76"/>
      <c r="F382" s="76"/>
      <c r="G382" s="76"/>
      <c r="I382" s="92"/>
      <c r="J382" s="95"/>
      <c r="K382" s="75"/>
      <c r="L382" s="75"/>
      <c r="M382" s="75"/>
      <c r="N382" s="75"/>
      <c r="O382" s="75"/>
      <c r="P382" s="75"/>
      <c r="Q382" s="75"/>
      <c r="R382" s="75"/>
      <c r="S382" s="75"/>
      <c r="T382" s="75"/>
      <c r="U382" s="75"/>
      <c r="V382" s="75"/>
      <c r="W382" s="75"/>
      <c r="X382" s="75"/>
      <c r="Y382" s="75"/>
      <c r="Z382" s="75"/>
      <c r="AA382" s="75"/>
    </row>
    <row r="383" spans="1:27" s="77" customFormat="1" x14ac:dyDescent="0.25">
      <c r="A383" s="90"/>
      <c r="B383" s="76"/>
      <c r="D383" s="76"/>
      <c r="F383" s="76"/>
      <c r="G383" s="76"/>
      <c r="I383" s="92"/>
      <c r="J383" s="95"/>
      <c r="K383" s="75"/>
      <c r="L383" s="75"/>
      <c r="M383" s="75"/>
      <c r="N383" s="75"/>
      <c r="O383" s="75"/>
      <c r="P383" s="75"/>
      <c r="Q383" s="75"/>
      <c r="R383" s="75"/>
      <c r="S383" s="75"/>
      <c r="T383" s="75"/>
      <c r="U383" s="75"/>
      <c r="V383" s="75"/>
      <c r="W383" s="75"/>
      <c r="X383" s="75"/>
      <c r="Y383" s="75"/>
      <c r="Z383" s="75"/>
      <c r="AA383" s="75"/>
    </row>
    <row r="384" spans="1:27" s="77" customFormat="1" x14ac:dyDescent="0.25">
      <c r="A384" s="90"/>
      <c r="B384" s="76"/>
      <c r="D384" s="76"/>
      <c r="F384" s="76"/>
      <c r="G384" s="76"/>
      <c r="I384" s="92"/>
      <c r="J384" s="95"/>
      <c r="K384" s="75"/>
      <c r="L384" s="75"/>
      <c r="M384" s="75"/>
      <c r="N384" s="75"/>
      <c r="O384" s="75"/>
      <c r="P384" s="75"/>
      <c r="Q384" s="75"/>
      <c r="R384" s="75"/>
      <c r="S384" s="75"/>
      <c r="T384" s="75"/>
      <c r="U384" s="75"/>
      <c r="V384" s="75"/>
      <c r="W384" s="75"/>
      <c r="X384" s="75"/>
      <c r="Y384" s="75"/>
      <c r="Z384" s="75"/>
      <c r="AA384" s="75"/>
    </row>
    <row r="385" spans="1:27" s="77" customFormat="1" x14ac:dyDescent="0.25">
      <c r="A385" s="90"/>
      <c r="B385" s="76"/>
      <c r="D385" s="76"/>
      <c r="F385" s="76"/>
      <c r="G385" s="76"/>
      <c r="I385" s="92"/>
      <c r="J385" s="95"/>
      <c r="K385" s="75"/>
      <c r="L385" s="75"/>
      <c r="M385" s="75"/>
      <c r="N385" s="75"/>
      <c r="O385" s="75"/>
      <c r="P385" s="75"/>
      <c r="Q385" s="75"/>
      <c r="R385" s="75"/>
      <c r="S385" s="75"/>
      <c r="T385" s="75"/>
      <c r="U385" s="75"/>
      <c r="V385" s="75"/>
      <c r="W385" s="75"/>
      <c r="X385" s="75"/>
      <c r="Y385" s="75"/>
      <c r="Z385" s="75"/>
      <c r="AA385" s="75"/>
    </row>
    <row r="386" spans="1:27" s="77" customFormat="1" x14ac:dyDescent="0.25">
      <c r="A386" s="90"/>
      <c r="B386" s="76"/>
      <c r="D386" s="76"/>
      <c r="F386" s="76"/>
      <c r="G386" s="76"/>
      <c r="I386" s="92"/>
      <c r="J386" s="95"/>
      <c r="K386" s="75"/>
      <c r="L386" s="75"/>
      <c r="M386" s="75"/>
      <c r="N386" s="75"/>
      <c r="O386" s="75"/>
      <c r="P386" s="75"/>
      <c r="Q386" s="75"/>
      <c r="R386" s="75"/>
      <c r="S386" s="75"/>
      <c r="T386" s="75"/>
      <c r="U386" s="75"/>
      <c r="V386" s="75"/>
      <c r="W386" s="75"/>
      <c r="X386" s="75"/>
      <c r="Y386" s="75"/>
      <c r="Z386" s="75"/>
      <c r="AA386" s="75"/>
    </row>
    <row r="387" spans="1:27" s="77" customFormat="1" x14ac:dyDescent="0.25">
      <c r="A387" s="90"/>
      <c r="B387" s="76"/>
      <c r="D387" s="76"/>
      <c r="F387" s="76"/>
      <c r="G387" s="76"/>
      <c r="I387" s="92"/>
      <c r="J387" s="95"/>
      <c r="K387" s="75"/>
      <c r="L387" s="75"/>
      <c r="M387" s="75"/>
      <c r="N387" s="75"/>
      <c r="O387" s="75"/>
      <c r="P387" s="75"/>
      <c r="Q387" s="75"/>
      <c r="R387" s="75"/>
      <c r="S387" s="75"/>
      <c r="T387" s="75"/>
      <c r="U387" s="75"/>
      <c r="V387" s="75"/>
      <c r="W387" s="75"/>
      <c r="X387" s="75"/>
      <c r="Y387" s="75"/>
      <c r="Z387" s="75"/>
      <c r="AA387" s="75"/>
    </row>
    <row r="388" spans="1:27" s="77" customFormat="1" x14ac:dyDescent="0.25">
      <c r="A388" s="90"/>
      <c r="B388" s="76"/>
      <c r="D388" s="76"/>
      <c r="F388" s="76"/>
      <c r="G388" s="76"/>
      <c r="I388" s="92"/>
      <c r="J388" s="95"/>
      <c r="K388" s="75"/>
      <c r="L388" s="75"/>
      <c r="M388" s="75"/>
      <c r="N388" s="75"/>
      <c r="O388" s="75"/>
      <c r="P388" s="75"/>
      <c r="Q388" s="75"/>
      <c r="R388" s="75"/>
      <c r="S388" s="75"/>
      <c r="T388" s="75"/>
      <c r="U388" s="75"/>
      <c r="V388" s="75"/>
      <c r="W388" s="75"/>
      <c r="X388" s="75"/>
      <c r="Y388" s="75"/>
      <c r="Z388" s="75"/>
      <c r="AA388" s="75"/>
    </row>
    <row r="389" spans="1:27" s="77" customFormat="1" x14ac:dyDescent="0.25">
      <c r="A389" s="90"/>
      <c r="B389" s="76"/>
      <c r="D389" s="76"/>
      <c r="F389" s="76"/>
      <c r="G389" s="76"/>
      <c r="I389" s="92"/>
      <c r="J389" s="95"/>
      <c r="K389" s="75"/>
      <c r="L389" s="75"/>
      <c r="M389" s="75"/>
      <c r="N389" s="75"/>
      <c r="O389" s="75"/>
      <c r="P389" s="75"/>
      <c r="Q389" s="75"/>
      <c r="R389" s="75"/>
      <c r="S389" s="75"/>
      <c r="T389" s="75"/>
      <c r="U389" s="75"/>
      <c r="V389" s="75"/>
      <c r="W389" s="75"/>
      <c r="X389" s="75"/>
      <c r="Y389" s="75"/>
      <c r="Z389" s="75"/>
      <c r="AA389" s="75"/>
    </row>
    <row r="390" spans="1:27" s="77" customFormat="1" x14ac:dyDescent="0.25">
      <c r="A390" s="90"/>
      <c r="B390" s="76"/>
      <c r="D390" s="76"/>
      <c r="F390" s="76"/>
      <c r="G390" s="76"/>
      <c r="I390" s="92"/>
      <c r="J390" s="95"/>
      <c r="K390" s="75"/>
      <c r="L390" s="75"/>
      <c r="M390" s="75"/>
      <c r="N390" s="75"/>
      <c r="O390" s="75"/>
      <c r="P390" s="75"/>
      <c r="Q390" s="75"/>
      <c r="R390" s="75"/>
      <c r="S390" s="75"/>
      <c r="T390" s="75"/>
      <c r="U390" s="75"/>
      <c r="V390" s="75"/>
      <c r="W390" s="75"/>
      <c r="X390" s="75"/>
      <c r="Y390" s="75"/>
      <c r="Z390" s="75"/>
      <c r="AA390" s="75"/>
    </row>
    <row r="391" spans="1:27" s="77" customFormat="1" x14ac:dyDescent="0.25">
      <c r="A391" s="90"/>
      <c r="B391" s="76"/>
      <c r="D391" s="76"/>
      <c r="F391" s="76"/>
      <c r="G391" s="76"/>
      <c r="I391" s="92"/>
      <c r="J391" s="95"/>
      <c r="K391" s="75"/>
      <c r="L391" s="75"/>
      <c r="M391" s="75"/>
      <c r="N391" s="75"/>
      <c r="O391" s="75"/>
      <c r="P391" s="75"/>
      <c r="Q391" s="75"/>
      <c r="R391" s="75"/>
      <c r="S391" s="75"/>
      <c r="T391" s="75"/>
      <c r="U391" s="75"/>
      <c r="V391" s="75"/>
      <c r="W391" s="75"/>
      <c r="X391" s="75"/>
      <c r="Y391" s="75"/>
      <c r="Z391" s="75"/>
      <c r="AA391" s="75"/>
    </row>
    <row r="392" spans="1:27" s="77" customFormat="1" x14ac:dyDescent="0.25">
      <c r="A392" s="90"/>
      <c r="B392" s="76"/>
      <c r="D392" s="76"/>
      <c r="F392" s="76"/>
      <c r="G392" s="76"/>
      <c r="I392" s="92"/>
      <c r="J392" s="95"/>
      <c r="K392" s="75"/>
      <c r="L392" s="75"/>
      <c r="M392" s="75"/>
      <c r="N392" s="75"/>
      <c r="O392" s="75"/>
      <c r="P392" s="75"/>
      <c r="Q392" s="75"/>
      <c r="R392" s="75"/>
      <c r="S392" s="75"/>
      <c r="T392" s="75"/>
      <c r="U392" s="75"/>
      <c r="V392" s="75"/>
      <c r="W392" s="75"/>
      <c r="X392" s="75"/>
      <c r="Y392" s="75"/>
      <c r="Z392" s="75"/>
      <c r="AA392" s="75"/>
    </row>
    <row r="393" spans="1:27" s="77" customFormat="1" x14ac:dyDescent="0.25">
      <c r="A393" s="90"/>
      <c r="B393" s="76"/>
      <c r="D393" s="76"/>
      <c r="F393" s="76"/>
      <c r="G393" s="76"/>
      <c r="I393" s="92"/>
      <c r="J393" s="95"/>
      <c r="K393" s="75"/>
      <c r="L393" s="75"/>
      <c r="M393" s="75"/>
      <c r="N393" s="75"/>
      <c r="O393" s="75"/>
      <c r="P393" s="75"/>
      <c r="Q393" s="75"/>
      <c r="R393" s="75"/>
      <c r="S393" s="75"/>
      <c r="T393" s="75"/>
      <c r="U393" s="75"/>
      <c r="V393" s="75"/>
      <c r="W393" s="75"/>
      <c r="X393" s="75"/>
      <c r="Y393" s="75"/>
      <c r="Z393" s="75"/>
      <c r="AA393" s="75"/>
    </row>
    <row r="394" spans="1:27" s="77" customFormat="1" x14ac:dyDescent="0.25">
      <c r="A394" s="90"/>
      <c r="B394" s="76"/>
      <c r="D394" s="76"/>
      <c r="F394" s="76"/>
      <c r="G394" s="76"/>
      <c r="I394" s="92"/>
      <c r="J394" s="95"/>
      <c r="K394" s="75"/>
      <c r="L394" s="75"/>
      <c r="M394" s="75"/>
      <c r="N394" s="75"/>
      <c r="O394" s="75"/>
      <c r="P394" s="75"/>
      <c r="Q394" s="75"/>
      <c r="R394" s="75"/>
      <c r="S394" s="75"/>
      <c r="T394" s="75"/>
      <c r="U394" s="75"/>
      <c r="V394" s="75"/>
      <c r="W394" s="75"/>
      <c r="X394" s="75"/>
      <c r="Y394" s="75"/>
      <c r="Z394" s="75"/>
      <c r="AA394" s="75"/>
    </row>
    <row r="395" spans="1:27" s="77" customFormat="1" x14ac:dyDescent="0.25">
      <c r="A395" s="90"/>
      <c r="B395" s="76"/>
      <c r="D395" s="76"/>
      <c r="F395" s="76"/>
      <c r="G395" s="76"/>
      <c r="I395" s="92"/>
      <c r="J395" s="95"/>
      <c r="K395" s="75"/>
      <c r="L395" s="75"/>
      <c r="M395" s="75"/>
      <c r="N395" s="75"/>
      <c r="O395" s="75"/>
      <c r="P395" s="75"/>
      <c r="Q395" s="75"/>
      <c r="R395" s="75"/>
      <c r="S395" s="75"/>
      <c r="T395" s="75"/>
      <c r="U395" s="75"/>
      <c r="V395" s="75"/>
      <c r="W395" s="75"/>
      <c r="X395" s="75"/>
      <c r="Y395" s="75"/>
      <c r="Z395" s="75"/>
      <c r="AA395" s="75"/>
    </row>
    <row r="396" spans="1:27" s="77" customFormat="1" x14ac:dyDescent="0.25">
      <c r="A396" s="90"/>
      <c r="B396" s="76"/>
      <c r="D396" s="76"/>
      <c r="F396" s="76"/>
      <c r="G396" s="76"/>
      <c r="I396" s="92"/>
      <c r="J396" s="95"/>
      <c r="K396" s="75"/>
      <c r="L396" s="75"/>
      <c r="M396" s="75"/>
      <c r="N396" s="75"/>
      <c r="O396" s="75"/>
      <c r="P396" s="75"/>
      <c r="Q396" s="75"/>
      <c r="R396" s="75"/>
      <c r="S396" s="75"/>
      <c r="T396" s="75"/>
      <c r="U396" s="75"/>
      <c r="V396" s="75"/>
      <c r="W396" s="75"/>
      <c r="X396" s="75"/>
      <c r="Y396" s="75"/>
      <c r="Z396" s="75"/>
      <c r="AA396" s="75"/>
    </row>
    <row r="397" spans="1:27" s="77" customFormat="1" x14ac:dyDescent="0.25">
      <c r="A397" s="90"/>
      <c r="B397" s="76"/>
      <c r="D397" s="76"/>
      <c r="F397" s="76"/>
      <c r="G397" s="76"/>
      <c r="I397" s="92"/>
      <c r="J397" s="95"/>
      <c r="K397" s="75"/>
      <c r="L397" s="75"/>
      <c r="M397" s="75"/>
      <c r="N397" s="75"/>
      <c r="O397" s="75"/>
      <c r="P397" s="75"/>
      <c r="Q397" s="75"/>
      <c r="R397" s="75"/>
      <c r="S397" s="75"/>
      <c r="T397" s="75"/>
      <c r="U397" s="75"/>
      <c r="V397" s="75"/>
      <c r="W397" s="75"/>
      <c r="X397" s="75"/>
      <c r="Y397" s="75"/>
      <c r="Z397" s="75"/>
      <c r="AA397" s="75"/>
    </row>
    <row r="398" spans="1:27" s="77" customFormat="1" x14ac:dyDescent="0.25">
      <c r="A398" s="90"/>
      <c r="B398" s="76"/>
      <c r="D398" s="76"/>
      <c r="F398" s="76"/>
      <c r="G398" s="76"/>
      <c r="I398" s="92"/>
      <c r="J398" s="95"/>
      <c r="K398" s="75"/>
      <c r="L398" s="75"/>
      <c r="M398" s="75"/>
      <c r="N398" s="75"/>
      <c r="O398" s="75"/>
      <c r="P398" s="75"/>
      <c r="Q398" s="75"/>
      <c r="R398" s="75"/>
      <c r="S398" s="75"/>
      <c r="T398" s="75"/>
      <c r="U398" s="75"/>
      <c r="V398" s="75"/>
      <c r="W398" s="75"/>
      <c r="X398" s="75"/>
      <c r="Y398" s="75"/>
      <c r="Z398" s="75"/>
      <c r="AA398" s="75"/>
    </row>
    <row r="399" spans="1:27" s="77" customFormat="1" x14ac:dyDescent="0.25">
      <c r="A399" s="90"/>
      <c r="B399" s="76"/>
      <c r="D399" s="76"/>
      <c r="F399" s="76"/>
      <c r="G399" s="76"/>
      <c r="I399" s="92"/>
      <c r="J399" s="95"/>
      <c r="K399" s="75"/>
      <c r="L399" s="75"/>
      <c r="M399" s="75"/>
      <c r="N399" s="75"/>
      <c r="O399" s="75"/>
      <c r="P399" s="75"/>
      <c r="Q399" s="75"/>
      <c r="R399" s="75"/>
      <c r="S399" s="75"/>
      <c r="T399" s="75"/>
      <c r="U399" s="75"/>
      <c r="V399" s="75"/>
      <c r="W399" s="75"/>
      <c r="X399" s="75"/>
      <c r="Y399" s="75"/>
      <c r="Z399" s="75"/>
      <c r="AA399" s="75"/>
    </row>
    <row r="400" spans="1:27" s="77" customFormat="1" x14ac:dyDescent="0.25">
      <c r="A400" s="90"/>
      <c r="B400" s="76"/>
      <c r="D400" s="76"/>
      <c r="F400" s="76"/>
      <c r="G400" s="76"/>
      <c r="I400" s="92"/>
      <c r="J400" s="95"/>
      <c r="K400" s="75"/>
      <c r="L400" s="75"/>
      <c r="M400" s="75"/>
      <c r="N400" s="75"/>
      <c r="O400" s="75"/>
      <c r="P400" s="75"/>
      <c r="Q400" s="75"/>
      <c r="R400" s="75"/>
      <c r="S400" s="75"/>
      <c r="T400" s="75"/>
      <c r="U400" s="75"/>
      <c r="V400" s="75"/>
      <c r="W400" s="75"/>
      <c r="X400" s="75"/>
      <c r="Y400" s="75"/>
      <c r="Z400" s="75"/>
      <c r="AA400" s="75"/>
    </row>
    <row r="401" spans="1:27" s="77" customFormat="1" x14ac:dyDescent="0.25">
      <c r="A401" s="90"/>
      <c r="B401" s="76"/>
      <c r="D401" s="76"/>
      <c r="F401" s="76"/>
      <c r="G401" s="76"/>
      <c r="I401" s="92"/>
      <c r="J401" s="95"/>
      <c r="K401" s="75"/>
      <c r="L401" s="75"/>
      <c r="M401" s="75"/>
      <c r="N401" s="75"/>
      <c r="O401" s="75"/>
      <c r="P401" s="75"/>
      <c r="Q401" s="75"/>
      <c r="R401" s="75"/>
      <c r="S401" s="75"/>
      <c r="T401" s="75"/>
      <c r="U401" s="75"/>
      <c r="V401" s="75"/>
      <c r="W401" s="75"/>
      <c r="X401" s="75"/>
      <c r="Y401" s="75"/>
      <c r="Z401" s="75"/>
      <c r="AA401" s="75"/>
    </row>
    <row r="402" spans="1:27" s="77" customFormat="1" x14ac:dyDescent="0.25">
      <c r="A402" s="90"/>
      <c r="B402" s="76"/>
      <c r="D402" s="76"/>
      <c r="F402" s="76"/>
      <c r="G402" s="76"/>
      <c r="I402" s="92"/>
      <c r="J402" s="95"/>
      <c r="K402" s="75"/>
      <c r="L402" s="75"/>
      <c r="M402" s="75"/>
      <c r="N402" s="75"/>
      <c r="O402" s="75"/>
      <c r="P402" s="75"/>
      <c r="Q402" s="75"/>
      <c r="R402" s="75"/>
      <c r="S402" s="75"/>
      <c r="T402" s="75"/>
      <c r="U402" s="75"/>
      <c r="V402" s="75"/>
      <c r="W402" s="75"/>
      <c r="X402" s="75"/>
      <c r="Y402" s="75"/>
      <c r="Z402" s="75"/>
      <c r="AA402" s="75"/>
    </row>
    <row r="403" spans="1:27" s="77" customFormat="1" x14ac:dyDescent="0.25">
      <c r="A403" s="90"/>
      <c r="B403" s="76"/>
      <c r="D403" s="76"/>
      <c r="F403" s="76"/>
      <c r="G403" s="76"/>
      <c r="I403" s="92"/>
      <c r="J403" s="95"/>
      <c r="K403" s="75"/>
      <c r="L403" s="75"/>
      <c r="M403" s="75"/>
      <c r="N403" s="75"/>
      <c r="O403" s="75"/>
      <c r="P403" s="75"/>
      <c r="Q403" s="75"/>
      <c r="R403" s="75"/>
      <c r="S403" s="75"/>
      <c r="T403" s="75"/>
      <c r="U403" s="75"/>
      <c r="V403" s="75"/>
      <c r="W403" s="75"/>
      <c r="X403" s="75"/>
      <c r="Y403" s="75"/>
      <c r="Z403" s="75"/>
      <c r="AA403" s="75"/>
    </row>
    <row r="404" spans="1:27" s="77" customFormat="1" x14ac:dyDescent="0.25">
      <c r="A404" s="90"/>
      <c r="B404" s="76"/>
      <c r="D404" s="76"/>
      <c r="F404" s="76"/>
      <c r="G404" s="76"/>
      <c r="I404" s="92"/>
      <c r="J404" s="95"/>
      <c r="K404" s="75"/>
      <c r="L404" s="75"/>
      <c r="M404" s="75"/>
      <c r="N404" s="75"/>
      <c r="O404" s="75"/>
      <c r="P404" s="75"/>
      <c r="Q404" s="75"/>
      <c r="R404" s="75"/>
      <c r="S404" s="75"/>
      <c r="T404" s="75"/>
      <c r="U404" s="75"/>
      <c r="V404" s="75"/>
      <c r="W404" s="75"/>
      <c r="X404" s="75"/>
      <c r="Y404" s="75"/>
      <c r="Z404" s="75"/>
      <c r="AA404" s="75"/>
    </row>
  </sheetData>
  <mergeCells count="7">
    <mergeCell ref="A10:J10"/>
    <mergeCell ref="I11:J11"/>
    <mergeCell ref="A12:A13"/>
    <mergeCell ref="B12:H12"/>
    <mergeCell ref="I12:I13"/>
    <mergeCell ref="J12:J13"/>
    <mergeCell ref="D13:G13"/>
  </mergeCells>
  <pageMargins left="0.78740157480314965" right="0.19685039370078741" top="0.39370078740157483" bottom="0.39370078740157483" header="0.27559055118110237" footer="0.15748031496062992"/>
  <pageSetup paperSize="9" fitToHeight="1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20</vt:i4>
      </vt:variant>
      <vt:variant>
        <vt:lpstr>Именованные диапазоны</vt:lpstr>
      </vt:variant>
      <vt:variant>
        <vt:i4>17</vt:i4>
      </vt:variant>
    </vt:vector>
  </HeadingPairs>
  <TitlesOfParts>
    <vt:vector size="37" baseType="lpstr">
      <vt:lpstr>Приложение 1</vt:lpstr>
      <vt:lpstr>Приложение 2</vt:lpstr>
      <vt:lpstr>Приложение 3</vt:lpstr>
      <vt:lpstr>Приложение 4</vt:lpstr>
      <vt:lpstr>Приложение 5</vt:lpstr>
      <vt:lpstr>Приложение 6</vt:lpstr>
      <vt:lpstr>Приложение 7</vt:lpstr>
      <vt:lpstr>Приложение 8</vt:lpstr>
      <vt:lpstr>Приложение 9</vt:lpstr>
      <vt:lpstr>Приложение 10</vt:lpstr>
      <vt:lpstr>Приложение 11</vt:lpstr>
      <vt:lpstr>Приложение 12</vt:lpstr>
      <vt:lpstr>Приложение 13</vt:lpstr>
      <vt:lpstr>Приложение 14</vt:lpstr>
      <vt:lpstr>Приложение 15</vt:lpstr>
      <vt:lpstr>Приложение 16</vt:lpstr>
      <vt:lpstr>Приложение 17</vt:lpstr>
      <vt:lpstr>Приложение 18</vt:lpstr>
      <vt:lpstr>Приложение 19</vt:lpstr>
      <vt:lpstr>Приложение 20</vt:lpstr>
      <vt:lpstr>'Приложение 17'!Заголовки_для_печати</vt:lpstr>
      <vt:lpstr>'Приложение 18'!Заголовки_для_печати</vt:lpstr>
      <vt:lpstr>'Приложение 3'!Заголовки_для_печати</vt:lpstr>
      <vt:lpstr>'Приложение 4'!Заголовки_для_печати</vt:lpstr>
      <vt:lpstr>'Приложение 5'!Заголовки_для_печати</vt:lpstr>
      <vt:lpstr>'Приложение 10'!Область_печати</vt:lpstr>
      <vt:lpstr>'Приложение 11'!Область_печати</vt:lpstr>
      <vt:lpstr>'Приложение 16'!Область_печати</vt:lpstr>
      <vt:lpstr>'Приложение 19'!Область_печати</vt:lpstr>
      <vt:lpstr>'Приложение 20'!Область_печати</vt:lpstr>
      <vt:lpstr>'Приложение 3'!Область_печати</vt:lpstr>
      <vt:lpstr>'Приложение 4'!Область_печати</vt:lpstr>
      <vt:lpstr>'Приложение 5'!Область_печати</vt:lpstr>
      <vt:lpstr>'Приложение 6'!Область_печати</vt:lpstr>
      <vt:lpstr>'Приложение 7'!Область_печати</vt:lpstr>
      <vt:lpstr>'Приложение 8'!Область_печати</vt:lpstr>
      <vt:lpstr>'Приложение 9'!Область_печати</vt:lpstr>
    </vt:vector>
  </TitlesOfParts>
  <Company>Департамент финансов Тульской области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ДЕПФИН</dc:creator>
  <cp:lastModifiedBy>Алёна Викторовна</cp:lastModifiedBy>
  <cp:lastPrinted>2018-11-13T14:55:37Z</cp:lastPrinted>
  <dcterms:created xsi:type="dcterms:W3CDTF">2012-09-28T07:11:56Z</dcterms:created>
  <dcterms:modified xsi:type="dcterms:W3CDTF">2022-01-25T16:23:18Z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lanningSheetType">
    <vt:lpwstr>0</vt:lpwstr>
  </property>
</Properties>
</file>